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CN 202200371  Bitiki EDR Application Review/"/>
    </mc:Choice>
  </mc:AlternateContent>
  <xr:revisionPtr revIDLastSave="0" documentId="13_ncr:1_{EDDF8FD9-81E3-48AF-B686-205BC02886C4}" xr6:coauthVersionLast="47" xr6:coauthVersionMax="47" xr10:uidLastSave="{00000000-0000-0000-0000-000000000000}"/>
  <bookViews>
    <workbookView xWindow="-110" yWindow="-110" windowWidth="38620" windowHeight="21200" xr2:uid="{79800FD8-7903-4708-96AC-EE9C227C885E}"/>
  </bookViews>
  <sheets>
    <sheet name="ReserveMargin" sheetId="5" r:id="rId1"/>
    <sheet name="UnitRat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5" l="1"/>
  <c r="C116" i="5"/>
  <c r="C115" i="5"/>
  <c r="C114" i="5"/>
  <c r="C113" i="5"/>
  <c r="C112" i="5"/>
  <c r="C111" i="5"/>
  <c r="C110" i="5"/>
  <c r="C109" i="5"/>
  <c r="C108" i="5"/>
  <c r="C107" i="5"/>
  <c r="D105" i="5"/>
  <c r="E105" i="5" s="1"/>
  <c r="F105" i="5" s="1"/>
  <c r="G105" i="5" s="1"/>
  <c r="H105" i="5" s="1"/>
  <c r="I105" i="5" s="1"/>
  <c r="J105" i="5" s="1"/>
  <c r="K105" i="5" s="1"/>
  <c r="L105" i="5" s="1"/>
  <c r="M105" i="5" s="1"/>
  <c r="N105" i="5" s="1"/>
  <c r="O105" i="5" s="1"/>
  <c r="P105" i="5" s="1"/>
  <c r="C104" i="5"/>
  <c r="D104" i="5" s="1"/>
  <c r="E104" i="5" s="1"/>
  <c r="F104" i="5" s="1"/>
  <c r="G104" i="5" s="1"/>
  <c r="H104" i="5" s="1"/>
  <c r="I104" i="5" s="1"/>
  <c r="J104" i="5" s="1"/>
  <c r="K104" i="5" s="1"/>
  <c r="L104" i="5" s="1"/>
  <c r="M104" i="5" s="1"/>
  <c r="N104" i="5" s="1"/>
  <c r="O104" i="5" s="1"/>
  <c r="P104" i="5" s="1"/>
  <c r="C100" i="5"/>
  <c r="C99" i="5"/>
  <c r="C98" i="5"/>
  <c r="C97" i="5"/>
  <c r="C96" i="5"/>
  <c r="C95" i="5"/>
  <c r="C94" i="5"/>
  <c r="C93" i="5"/>
  <c r="C92" i="5"/>
  <c r="C91" i="5"/>
  <c r="C88" i="5"/>
  <c r="C87" i="5"/>
  <c r="C86" i="5"/>
  <c r="C85" i="5"/>
  <c r="C84" i="5"/>
  <c r="C83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56" i="5"/>
  <c r="C55" i="5"/>
  <c r="C54" i="5"/>
  <c r="C53" i="5"/>
  <c r="C52" i="5"/>
  <c r="C51" i="5"/>
  <c r="C50" i="5"/>
  <c r="C49" i="5"/>
  <c r="C48" i="5"/>
  <c r="C47" i="5"/>
  <c r="C46" i="5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C39" i="5"/>
  <c r="C38" i="5"/>
  <c r="C37" i="5"/>
  <c r="C36" i="5"/>
  <c r="C35" i="5"/>
  <c r="C34" i="5"/>
  <c r="C33" i="5"/>
  <c r="C32" i="5"/>
  <c r="C31" i="5"/>
  <c r="C30" i="5"/>
  <c r="C27" i="5"/>
  <c r="C26" i="5"/>
  <c r="C25" i="5"/>
  <c r="C23" i="5"/>
  <c r="C20" i="5"/>
  <c r="C19" i="5"/>
  <c r="C18" i="5"/>
  <c r="C17" i="5"/>
  <c r="C16" i="5"/>
  <c r="C11" i="5"/>
  <c r="C10" i="5"/>
  <c r="C9" i="5"/>
  <c r="C8" i="5"/>
  <c r="D3" i="5"/>
  <c r="C21" i="2"/>
  <c r="B21" i="2"/>
  <c r="C82" i="5" l="1"/>
  <c r="C21" i="5"/>
  <c r="D114" i="5"/>
  <c r="D110" i="5"/>
  <c r="D98" i="5"/>
  <c r="D94" i="5"/>
  <c r="D86" i="5"/>
  <c r="D82" i="5"/>
  <c r="D78" i="5"/>
  <c r="D74" i="5"/>
  <c r="D115" i="5"/>
  <c r="D111" i="5"/>
  <c r="D107" i="5"/>
  <c r="D99" i="5"/>
  <c r="D95" i="5"/>
  <c r="D91" i="5"/>
  <c r="D87" i="5"/>
  <c r="D83" i="5"/>
  <c r="D79" i="5"/>
  <c r="D116" i="5"/>
  <c r="D112" i="5"/>
  <c r="D108" i="5"/>
  <c r="D100" i="5"/>
  <c r="D96" i="5"/>
  <c r="D92" i="5"/>
  <c r="D88" i="5"/>
  <c r="D84" i="5"/>
  <c r="D80" i="5"/>
  <c r="D76" i="5"/>
  <c r="D72" i="5"/>
  <c r="D117" i="5"/>
  <c r="D113" i="5"/>
  <c r="D109" i="5"/>
  <c r="D93" i="5"/>
  <c r="D81" i="5"/>
  <c r="D54" i="5"/>
  <c r="D50" i="5"/>
  <c r="D46" i="5"/>
  <c r="D97" i="5"/>
  <c r="D71" i="5"/>
  <c r="D37" i="5"/>
  <c r="D33" i="5"/>
  <c r="D25" i="5"/>
  <c r="D55" i="5"/>
  <c r="D51" i="5"/>
  <c r="D47" i="5"/>
  <c r="D77" i="5"/>
  <c r="D73" i="5"/>
  <c r="D69" i="5"/>
  <c r="D56" i="5"/>
  <c r="D52" i="5"/>
  <c r="D85" i="5"/>
  <c r="D39" i="5"/>
  <c r="D35" i="5"/>
  <c r="D31" i="5"/>
  <c r="D27" i="5"/>
  <c r="D53" i="5"/>
  <c r="D49" i="5"/>
  <c r="D36" i="5"/>
  <c r="D75" i="5"/>
  <c r="D23" i="5"/>
  <c r="D20" i="5"/>
  <c r="D16" i="5"/>
  <c r="D8" i="5"/>
  <c r="D38" i="5"/>
  <c r="D34" i="5"/>
  <c r="D32" i="5"/>
  <c r="D30" i="5"/>
  <c r="D21" i="5"/>
  <c r="D17" i="5"/>
  <c r="D9" i="5"/>
  <c r="D70" i="5"/>
  <c r="D26" i="5"/>
  <c r="D18" i="5"/>
  <c r="D10" i="5"/>
  <c r="E3" i="5"/>
  <c r="D19" i="5"/>
  <c r="D11" i="5"/>
  <c r="E98" i="5" l="1"/>
  <c r="E115" i="5"/>
  <c r="E111" i="5"/>
  <c r="E107" i="5"/>
  <c r="E99" i="5"/>
  <c r="E95" i="5"/>
  <c r="E91" i="5"/>
  <c r="E87" i="5"/>
  <c r="E116" i="5"/>
  <c r="E112" i="5"/>
  <c r="E108" i="5"/>
  <c r="E100" i="5"/>
  <c r="E117" i="5"/>
  <c r="E113" i="5"/>
  <c r="E109" i="5"/>
  <c r="E97" i="5"/>
  <c r="E93" i="5"/>
  <c r="E82" i="5"/>
  <c r="E81" i="5"/>
  <c r="E54" i="5"/>
  <c r="E80" i="5"/>
  <c r="E74" i="5"/>
  <c r="E71" i="5"/>
  <c r="E37" i="5"/>
  <c r="E33" i="5"/>
  <c r="E79" i="5"/>
  <c r="E55" i="5"/>
  <c r="E51" i="5"/>
  <c r="E47" i="5"/>
  <c r="E94" i="5"/>
  <c r="E78" i="5"/>
  <c r="E77" i="5"/>
  <c r="E73" i="5"/>
  <c r="E38" i="5"/>
  <c r="E34" i="5"/>
  <c r="E30" i="5"/>
  <c r="E76" i="5"/>
  <c r="E69" i="5"/>
  <c r="E56" i="5"/>
  <c r="E52" i="5"/>
  <c r="E114" i="5"/>
  <c r="E88" i="5"/>
  <c r="E86" i="5"/>
  <c r="E85" i="5"/>
  <c r="E39" i="5"/>
  <c r="E35" i="5"/>
  <c r="E92" i="5"/>
  <c r="E84" i="5"/>
  <c r="E75" i="5"/>
  <c r="E72" i="5"/>
  <c r="E70" i="5"/>
  <c r="E53" i="5"/>
  <c r="E110" i="5"/>
  <c r="E36" i="5"/>
  <c r="E83" i="5"/>
  <c r="E46" i="5"/>
  <c r="E27" i="5"/>
  <c r="E17" i="5"/>
  <c r="E32" i="5"/>
  <c r="E31" i="5"/>
  <c r="E21" i="5"/>
  <c r="E9" i="5"/>
  <c r="E96" i="5"/>
  <c r="E26" i="5"/>
  <c r="E10" i="5"/>
  <c r="E50" i="5"/>
  <c r="E18" i="5"/>
  <c r="F3" i="5"/>
  <c r="E25" i="5"/>
  <c r="E11" i="5"/>
  <c r="E22" i="5"/>
  <c r="E19" i="5"/>
  <c r="E16" i="5"/>
  <c r="E8" i="5"/>
  <c r="E23" i="5"/>
  <c r="E20" i="5"/>
  <c r="F115" i="5" l="1"/>
  <c r="F111" i="5"/>
  <c r="F107" i="5"/>
  <c r="F99" i="5"/>
  <c r="F95" i="5"/>
  <c r="F91" i="5"/>
  <c r="F87" i="5"/>
  <c r="F83" i="5"/>
  <c r="F79" i="5"/>
  <c r="F75" i="5"/>
  <c r="F71" i="5"/>
  <c r="F116" i="5"/>
  <c r="F112" i="5"/>
  <c r="F108" i="5"/>
  <c r="F100" i="5"/>
  <c r="F96" i="5"/>
  <c r="F92" i="5"/>
  <c r="F88" i="5"/>
  <c r="F84" i="5"/>
  <c r="F80" i="5"/>
  <c r="F76" i="5"/>
  <c r="F117" i="5"/>
  <c r="F113" i="5"/>
  <c r="F109" i="5"/>
  <c r="F97" i="5"/>
  <c r="F93" i="5"/>
  <c r="F85" i="5"/>
  <c r="F81" i="5"/>
  <c r="F77" i="5"/>
  <c r="F73" i="5"/>
  <c r="F114" i="5"/>
  <c r="F110" i="5"/>
  <c r="F74" i="5"/>
  <c r="F55" i="5"/>
  <c r="F47" i="5"/>
  <c r="F94" i="5"/>
  <c r="F78" i="5"/>
  <c r="F38" i="5"/>
  <c r="F34" i="5"/>
  <c r="F30" i="5"/>
  <c r="F26" i="5"/>
  <c r="F69" i="5"/>
  <c r="F86" i="5"/>
  <c r="F98" i="5"/>
  <c r="F72" i="5"/>
  <c r="F70" i="5"/>
  <c r="F36" i="5"/>
  <c r="F32" i="5"/>
  <c r="F46" i="5"/>
  <c r="F37" i="5"/>
  <c r="F31" i="5"/>
  <c r="F21" i="5"/>
  <c r="F17" i="5"/>
  <c r="F9" i="5"/>
  <c r="F82" i="5"/>
  <c r="F33" i="5"/>
  <c r="F18" i="5"/>
  <c r="F10" i="5"/>
  <c r="F11" i="5"/>
  <c r="F54" i="5"/>
  <c r="G3" i="5"/>
  <c r="F39" i="5"/>
  <c r="F35" i="5"/>
  <c r="F25" i="5"/>
  <c r="F22" i="5"/>
  <c r="F19" i="5"/>
  <c r="F27" i="5"/>
  <c r="F23" i="5"/>
  <c r="F16" i="5"/>
  <c r="F8" i="5"/>
  <c r="F20" i="5"/>
  <c r="G99" i="5" l="1"/>
  <c r="G116" i="5"/>
  <c r="G112" i="5"/>
  <c r="G108" i="5"/>
  <c r="G100" i="5"/>
  <c r="G96" i="5"/>
  <c r="G92" i="5"/>
  <c r="G88" i="5"/>
  <c r="G117" i="5"/>
  <c r="G113" i="5"/>
  <c r="G109" i="5"/>
  <c r="G114" i="5"/>
  <c r="G110" i="5"/>
  <c r="G98" i="5"/>
  <c r="G94" i="5"/>
  <c r="G93" i="5"/>
  <c r="G80" i="5"/>
  <c r="G71" i="5"/>
  <c r="G97" i="5"/>
  <c r="G79" i="5"/>
  <c r="G78" i="5"/>
  <c r="G38" i="5"/>
  <c r="G34" i="5"/>
  <c r="G115" i="5"/>
  <c r="G77" i="5"/>
  <c r="G73" i="5"/>
  <c r="G69" i="5"/>
  <c r="G86" i="5"/>
  <c r="G76" i="5"/>
  <c r="G39" i="5"/>
  <c r="G35" i="5"/>
  <c r="G31" i="5"/>
  <c r="G111" i="5"/>
  <c r="G91" i="5"/>
  <c r="G87" i="5"/>
  <c r="G85" i="5"/>
  <c r="G72" i="5"/>
  <c r="G70" i="5"/>
  <c r="G95" i="5"/>
  <c r="G84" i="5"/>
  <c r="G75" i="5"/>
  <c r="G36" i="5"/>
  <c r="G107" i="5"/>
  <c r="G83" i="5"/>
  <c r="G82" i="5"/>
  <c r="G46" i="5"/>
  <c r="G37" i="5"/>
  <c r="G33" i="5"/>
  <c r="G32" i="5"/>
  <c r="G26" i="5"/>
  <c r="G18" i="5"/>
  <c r="G47" i="5"/>
  <c r="G30" i="5"/>
  <c r="G10" i="5"/>
  <c r="G74" i="5"/>
  <c r="H3" i="5"/>
  <c r="G11" i="5"/>
  <c r="G81" i="5"/>
  <c r="G25" i="5"/>
  <c r="G22" i="5"/>
  <c r="G19" i="5"/>
  <c r="G27" i="5"/>
  <c r="G21" i="5"/>
  <c r="G8" i="5"/>
  <c r="G23" i="5"/>
  <c r="G16" i="5"/>
  <c r="G20" i="5"/>
  <c r="G9" i="5"/>
  <c r="G17" i="5"/>
  <c r="H116" i="5" l="1"/>
  <c r="H112" i="5"/>
  <c r="H108" i="5"/>
  <c r="H100" i="5"/>
  <c r="H96" i="5"/>
  <c r="H92" i="5"/>
  <c r="H88" i="5"/>
  <c r="H84" i="5"/>
  <c r="H80" i="5"/>
  <c r="H76" i="5"/>
  <c r="H72" i="5"/>
  <c r="H117" i="5"/>
  <c r="H113" i="5"/>
  <c r="H109" i="5"/>
  <c r="H97" i="5"/>
  <c r="H93" i="5"/>
  <c r="H85" i="5"/>
  <c r="H81" i="5"/>
  <c r="H77" i="5"/>
  <c r="H114" i="5"/>
  <c r="H110" i="5"/>
  <c r="H98" i="5"/>
  <c r="H94" i="5"/>
  <c r="H86" i="5"/>
  <c r="H82" i="5"/>
  <c r="H78" i="5"/>
  <c r="H74" i="5"/>
  <c r="H115" i="5"/>
  <c r="H111" i="5"/>
  <c r="H107" i="5"/>
  <c r="H79" i="5"/>
  <c r="H73" i="5"/>
  <c r="H69" i="5"/>
  <c r="H99" i="5"/>
  <c r="H39" i="5"/>
  <c r="H35" i="5"/>
  <c r="H31" i="5"/>
  <c r="H27" i="5"/>
  <c r="H91" i="5"/>
  <c r="H87" i="5"/>
  <c r="H70" i="5"/>
  <c r="H95" i="5"/>
  <c r="H75" i="5"/>
  <c r="H83" i="5"/>
  <c r="H46" i="5"/>
  <c r="H37" i="5"/>
  <c r="H33" i="5"/>
  <c r="H25" i="5"/>
  <c r="H36" i="5"/>
  <c r="H71" i="5"/>
  <c r="H47" i="5"/>
  <c r="H30" i="5"/>
  <c r="H26" i="5"/>
  <c r="H18" i="5"/>
  <c r="H10" i="5"/>
  <c r="I3" i="5"/>
  <c r="H38" i="5"/>
  <c r="H34" i="5"/>
  <c r="H22" i="5"/>
  <c r="H19" i="5"/>
  <c r="H11" i="5"/>
  <c r="H23" i="5"/>
  <c r="H20" i="5"/>
  <c r="H16" i="5"/>
  <c r="H9" i="5"/>
  <c r="H8" i="5"/>
  <c r="H17" i="5"/>
  <c r="H32" i="5"/>
  <c r="H21" i="5"/>
  <c r="I100" i="5" l="1"/>
  <c r="I117" i="5"/>
  <c r="I113" i="5"/>
  <c r="I109" i="5"/>
  <c r="I97" i="5"/>
  <c r="I93" i="5"/>
  <c r="I114" i="5"/>
  <c r="I110" i="5"/>
  <c r="I98" i="5"/>
  <c r="I115" i="5"/>
  <c r="I111" i="5"/>
  <c r="I107" i="5"/>
  <c r="I99" i="5"/>
  <c r="I95" i="5"/>
  <c r="I91" i="5"/>
  <c r="I78" i="5"/>
  <c r="I73" i="5"/>
  <c r="I69" i="5"/>
  <c r="I112" i="5"/>
  <c r="I94" i="5"/>
  <c r="I77" i="5"/>
  <c r="I39" i="5"/>
  <c r="I35" i="5"/>
  <c r="I31" i="5"/>
  <c r="I87" i="5"/>
  <c r="I86" i="5"/>
  <c r="I76" i="5"/>
  <c r="I70" i="5"/>
  <c r="I108" i="5"/>
  <c r="I85" i="5"/>
  <c r="I75" i="5"/>
  <c r="I72" i="5"/>
  <c r="I36" i="5"/>
  <c r="I32" i="5"/>
  <c r="I88" i="5"/>
  <c r="I84" i="5"/>
  <c r="I83" i="5"/>
  <c r="I92" i="5"/>
  <c r="I82" i="5"/>
  <c r="I37" i="5"/>
  <c r="I96" i="5"/>
  <c r="I81" i="5"/>
  <c r="I74" i="5"/>
  <c r="I71" i="5"/>
  <c r="I47" i="5"/>
  <c r="I80" i="5"/>
  <c r="I46" i="5"/>
  <c r="I116" i="5"/>
  <c r="I79" i="5"/>
  <c r="I38" i="5"/>
  <c r="I34" i="5"/>
  <c r="J3" i="5"/>
  <c r="I19" i="5"/>
  <c r="I22" i="5"/>
  <c r="I11" i="5"/>
  <c r="I25" i="5"/>
  <c r="I23" i="5"/>
  <c r="I20" i="5"/>
  <c r="I16" i="5"/>
  <c r="I8" i="5"/>
  <c r="I18" i="5"/>
  <c r="I33" i="5"/>
  <c r="I27" i="5"/>
  <c r="I10" i="5"/>
  <c r="I9" i="5"/>
  <c r="I30" i="5"/>
  <c r="I26" i="5"/>
  <c r="I17" i="5"/>
  <c r="I21" i="5"/>
  <c r="J117" i="5" l="1"/>
  <c r="J113" i="5"/>
  <c r="J109" i="5"/>
  <c r="J97" i="5"/>
  <c r="J93" i="5"/>
  <c r="J85" i="5"/>
  <c r="J81" i="5"/>
  <c r="J77" i="5"/>
  <c r="J73" i="5"/>
  <c r="J114" i="5"/>
  <c r="J110" i="5"/>
  <c r="J98" i="5"/>
  <c r="J94" i="5"/>
  <c r="J86" i="5"/>
  <c r="J82" i="5"/>
  <c r="J78" i="5"/>
  <c r="J115" i="5"/>
  <c r="J111" i="5"/>
  <c r="J107" i="5"/>
  <c r="J99" i="5"/>
  <c r="J95" i="5"/>
  <c r="J91" i="5"/>
  <c r="J87" i="5"/>
  <c r="J83" i="5"/>
  <c r="J79" i="5"/>
  <c r="J75" i="5"/>
  <c r="J116" i="5"/>
  <c r="J112" i="5"/>
  <c r="J108" i="5"/>
  <c r="J76" i="5"/>
  <c r="J70" i="5"/>
  <c r="J72" i="5"/>
  <c r="J36" i="5"/>
  <c r="J32" i="5"/>
  <c r="J88" i="5"/>
  <c r="J84" i="5"/>
  <c r="J46" i="5"/>
  <c r="J92" i="5"/>
  <c r="J96" i="5"/>
  <c r="J74" i="5"/>
  <c r="J71" i="5"/>
  <c r="J47" i="5"/>
  <c r="J80" i="5"/>
  <c r="J38" i="5"/>
  <c r="J34" i="5"/>
  <c r="J30" i="5"/>
  <c r="J26" i="5"/>
  <c r="J69" i="5"/>
  <c r="J37" i="5"/>
  <c r="J22" i="5"/>
  <c r="J19" i="5"/>
  <c r="J11" i="5"/>
  <c r="J25" i="5"/>
  <c r="J23" i="5"/>
  <c r="J20" i="5"/>
  <c r="J16" i="5"/>
  <c r="J8" i="5"/>
  <c r="J39" i="5"/>
  <c r="J35" i="5"/>
  <c r="J100" i="5"/>
  <c r="J27" i="5"/>
  <c r="J21" i="5"/>
  <c r="J17" i="5"/>
  <c r="J9" i="5"/>
  <c r="J18" i="5"/>
  <c r="J31" i="5"/>
  <c r="J33" i="5"/>
  <c r="K3" i="5"/>
  <c r="J10" i="5"/>
  <c r="K97" i="5" l="1"/>
  <c r="K114" i="5"/>
  <c r="K110" i="5"/>
  <c r="K98" i="5"/>
  <c r="K94" i="5"/>
  <c r="K115" i="5"/>
  <c r="K111" i="5"/>
  <c r="K107" i="5"/>
  <c r="K99" i="5"/>
  <c r="K116" i="5"/>
  <c r="K112" i="5"/>
  <c r="K108" i="5"/>
  <c r="K100" i="5"/>
  <c r="K96" i="5"/>
  <c r="K92" i="5"/>
  <c r="K88" i="5"/>
  <c r="K77" i="5"/>
  <c r="K76" i="5"/>
  <c r="K70" i="5"/>
  <c r="K109" i="5"/>
  <c r="K87" i="5"/>
  <c r="K86" i="5"/>
  <c r="K72" i="5"/>
  <c r="K36" i="5"/>
  <c r="K32" i="5"/>
  <c r="K91" i="5"/>
  <c r="K85" i="5"/>
  <c r="K84" i="5"/>
  <c r="K75" i="5"/>
  <c r="K46" i="5"/>
  <c r="K95" i="5"/>
  <c r="K83" i="5"/>
  <c r="K37" i="5"/>
  <c r="K33" i="5"/>
  <c r="K82" i="5"/>
  <c r="K74" i="5"/>
  <c r="K71" i="5"/>
  <c r="K117" i="5"/>
  <c r="K81" i="5"/>
  <c r="K80" i="5"/>
  <c r="K38" i="5"/>
  <c r="K34" i="5"/>
  <c r="K79" i="5"/>
  <c r="K69" i="5"/>
  <c r="K93" i="5"/>
  <c r="K47" i="5"/>
  <c r="K25" i="5"/>
  <c r="K23" i="5"/>
  <c r="K16" i="5"/>
  <c r="K78" i="5"/>
  <c r="K20" i="5"/>
  <c r="K8" i="5"/>
  <c r="K113" i="5"/>
  <c r="K39" i="5"/>
  <c r="K35" i="5"/>
  <c r="K73" i="5"/>
  <c r="K27" i="5"/>
  <c r="K21" i="5"/>
  <c r="K17" i="5"/>
  <c r="K9" i="5"/>
  <c r="K31" i="5"/>
  <c r="K11" i="5"/>
  <c r="K22" i="5"/>
  <c r="L3" i="5"/>
  <c r="K19" i="5"/>
  <c r="K26" i="5"/>
  <c r="K30" i="5"/>
  <c r="K10" i="5"/>
  <c r="K18" i="5"/>
  <c r="L114" i="5" l="1"/>
  <c r="L110" i="5"/>
  <c r="L98" i="5"/>
  <c r="L94" i="5"/>
  <c r="L86" i="5"/>
  <c r="L82" i="5"/>
  <c r="L78" i="5"/>
  <c r="L74" i="5"/>
  <c r="L70" i="5"/>
  <c r="L115" i="5"/>
  <c r="L111" i="5"/>
  <c r="L107" i="5"/>
  <c r="L99" i="5"/>
  <c r="L95" i="5"/>
  <c r="L91" i="5"/>
  <c r="L87" i="5"/>
  <c r="L83" i="5"/>
  <c r="L79" i="5"/>
  <c r="L116" i="5"/>
  <c r="L112" i="5"/>
  <c r="L108" i="5"/>
  <c r="L100" i="5"/>
  <c r="L96" i="5"/>
  <c r="L92" i="5"/>
  <c r="L88" i="5"/>
  <c r="L84" i="5"/>
  <c r="L80" i="5"/>
  <c r="L76" i="5"/>
  <c r="L72" i="5"/>
  <c r="L117" i="5"/>
  <c r="L113" i="5"/>
  <c r="L109" i="5"/>
  <c r="L97" i="5"/>
  <c r="L85" i="5"/>
  <c r="L75" i="5"/>
  <c r="L46" i="5"/>
  <c r="L37" i="5"/>
  <c r="L33" i="5"/>
  <c r="L25" i="5"/>
  <c r="L71" i="5"/>
  <c r="L47" i="5"/>
  <c r="L81" i="5"/>
  <c r="L69" i="5"/>
  <c r="L93" i="5"/>
  <c r="L73" i="5"/>
  <c r="L39" i="5"/>
  <c r="L35" i="5"/>
  <c r="L31" i="5"/>
  <c r="L27" i="5"/>
  <c r="L30" i="5"/>
  <c r="L38" i="5"/>
  <c r="L23" i="5"/>
  <c r="L20" i="5"/>
  <c r="L16" i="5"/>
  <c r="L8" i="5"/>
  <c r="L21" i="5"/>
  <c r="L17" i="5"/>
  <c r="L9" i="5"/>
  <c r="L77" i="5"/>
  <c r="L36" i="5"/>
  <c r="L18" i="5"/>
  <c r="L10" i="5"/>
  <c r="L11" i="5"/>
  <c r="L34" i="5"/>
  <c r="L22" i="5"/>
  <c r="M3" i="5"/>
  <c r="L19" i="5"/>
  <c r="L26" i="5"/>
  <c r="L32" i="5"/>
  <c r="M98" i="5" l="1"/>
  <c r="M115" i="5"/>
  <c r="M111" i="5"/>
  <c r="M107" i="5"/>
  <c r="M99" i="5"/>
  <c r="M95" i="5"/>
  <c r="M91" i="5"/>
  <c r="M87" i="5"/>
  <c r="M116" i="5"/>
  <c r="M112" i="5"/>
  <c r="M108" i="5"/>
  <c r="M100" i="5"/>
  <c r="M117" i="5"/>
  <c r="M113" i="5"/>
  <c r="M109" i="5"/>
  <c r="M97" i="5"/>
  <c r="M93" i="5"/>
  <c r="M94" i="5"/>
  <c r="M86" i="5"/>
  <c r="M85" i="5"/>
  <c r="M75" i="5"/>
  <c r="M72" i="5"/>
  <c r="M84" i="5"/>
  <c r="M37" i="5"/>
  <c r="M33" i="5"/>
  <c r="M88" i="5"/>
  <c r="M83" i="5"/>
  <c r="M71" i="5"/>
  <c r="M47" i="5"/>
  <c r="M92" i="5"/>
  <c r="M82" i="5"/>
  <c r="M81" i="5"/>
  <c r="M74" i="5"/>
  <c r="M38" i="5"/>
  <c r="M34" i="5"/>
  <c r="M30" i="5"/>
  <c r="M114" i="5"/>
  <c r="M96" i="5"/>
  <c r="M80" i="5"/>
  <c r="M69" i="5"/>
  <c r="M79" i="5"/>
  <c r="M73" i="5"/>
  <c r="M39" i="5"/>
  <c r="M35" i="5"/>
  <c r="M110" i="5"/>
  <c r="M78" i="5"/>
  <c r="M77" i="5"/>
  <c r="M76" i="5"/>
  <c r="M32" i="5"/>
  <c r="M31" i="5"/>
  <c r="M17" i="5"/>
  <c r="M21" i="5"/>
  <c r="M9" i="5"/>
  <c r="M70" i="5"/>
  <c r="M27" i="5"/>
  <c r="M36" i="5"/>
  <c r="M18" i="5"/>
  <c r="M10" i="5"/>
  <c r="M46" i="5"/>
  <c r="M26" i="5"/>
  <c r="M22" i="5"/>
  <c r="M25" i="5"/>
  <c r="M19" i="5"/>
  <c r="M8" i="5"/>
  <c r="N3" i="5"/>
  <c r="M23" i="5"/>
  <c r="M16" i="5"/>
  <c r="M20" i="5"/>
  <c r="M11" i="5"/>
  <c r="N115" i="5" l="1"/>
  <c r="N111" i="5"/>
  <c r="N107" i="5"/>
  <c r="N99" i="5"/>
  <c r="N95" i="5"/>
  <c r="N91" i="5"/>
  <c r="N87" i="5"/>
  <c r="N83" i="5"/>
  <c r="N79" i="5"/>
  <c r="N75" i="5"/>
  <c r="N71" i="5"/>
  <c r="N116" i="5"/>
  <c r="N112" i="5"/>
  <c r="N108" i="5"/>
  <c r="N100" i="5"/>
  <c r="N96" i="5"/>
  <c r="N92" i="5"/>
  <c r="N88" i="5"/>
  <c r="N84" i="5"/>
  <c r="N80" i="5"/>
  <c r="N76" i="5"/>
  <c r="N117" i="5"/>
  <c r="N113" i="5"/>
  <c r="N109" i="5"/>
  <c r="N97" i="5"/>
  <c r="N93" i="5"/>
  <c r="N85" i="5"/>
  <c r="N81" i="5"/>
  <c r="N77" i="5"/>
  <c r="N73" i="5"/>
  <c r="N114" i="5"/>
  <c r="N110" i="5"/>
  <c r="N47" i="5"/>
  <c r="N82" i="5"/>
  <c r="N74" i="5"/>
  <c r="N38" i="5"/>
  <c r="N34" i="5"/>
  <c r="N30" i="5"/>
  <c r="N26" i="5"/>
  <c r="N69" i="5"/>
  <c r="N98" i="5"/>
  <c r="N78" i="5"/>
  <c r="N70" i="5"/>
  <c r="N36" i="5"/>
  <c r="N32" i="5"/>
  <c r="N94" i="5"/>
  <c r="N37" i="5"/>
  <c r="N33" i="5"/>
  <c r="N72" i="5"/>
  <c r="N21" i="5"/>
  <c r="N17" i="5"/>
  <c r="N9" i="5"/>
  <c r="N39" i="5"/>
  <c r="N35" i="5"/>
  <c r="N27" i="5"/>
  <c r="N86" i="5"/>
  <c r="N18" i="5"/>
  <c r="N10" i="5"/>
  <c r="N31" i="5"/>
  <c r="N46" i="5"/>
  <c r="O3" i="5"/>
  <c r="N22" i="5"/>
  <c r="N19" i="5"/>
  <c r="N11" i="5"/>
  <c r="N25" i="5"/>
  <c r="N8" i="5"/>
  <c r="N23" i="5"/>
  <c r="N16" i="5"/>
  <c r="N20" i="5"/>
  <c r="O99" i="5" l="1"/>
  <c r="O116" i="5"/>
  <c r="O112" i="5"/>
  <c r="O108" i="5"/>
  <c r="O100" i="5"/>
  <c r="O96" i="5"/>
  <c r="O92" i="5"/>
  <c r="O88" i="5"/>
  <c r="O117" i="5"/>
  <c r="O113" i="5"/>
  <c r="O109" i="5"/>
  <c r="O114" i="5"/>
  <c r="O110" i="5"/>
  <c r="O98" i="5"/>
  <c r="O94" i="5"/>
  <c r="O87" i="5"/>
  <c r="O84" i="5"/>
  <c r="O115" i="5"/>
  <c r="O91" i="5"/>
  <c r="O83" i="5"/>
  <c r="O82" i="5"/>
  <c r="O74" i="5"/>
  <c r="O71" i="5"/>
  <c r="O38" i="5"/>
  <c r="O34" i="5"/>
  <c r="O95" i="5"/>
  <c r="O81" i="5"/>
  <c r="O69" i="5"/>
  <c r="O111" i="5"/>
  <c r="O80" i="5"/>
  <c r="O39" i="5"/>
  <c r="O35" i="5"/>
  <c r="O31" i="5"/>
  <c r="O79" i="5"/>
  <c r="O78" i="5"/>
  <c r="O73" i="5"/>
  <c r="O107" i="5"/>
  <c r="O93" i="5"/>
  <c r="O77" i="5"/>
  <c r="O70" i="5"/>
  <c r="O36" i="5"/>
  <c r="O86" i="5"/>
  <c r="O76" i="5"/>
  <c r="O72" i="5"/>
  <c r="O46" i="5"/>
  <c r="O47" i="5"/>
  <c r="O75" i="5"/>
  <c r="O97" i="5"/>
  <c r="O27" i="5"/>
  <c r="O18" i="5"/>
  <c r="O10" i="5"/>
  <c r="P3" i="5"/>
  <c r="O85" i="5"/>
  <c r="O37" i="5"/>
  <c r="O33" i="5"/>
  <c r="O26" i="5"/>
  <c r="O22" i="5"/>
  <c r="O19" i="5"/>
  <c r="O11" i="5"/>
  <c r="O32" i="5"/>
  <c r="O30" i="5"/>
  <c r="O23" i="5"/>
  <c r="O16" i="5"/>
  <c r="O17" i="5"/>
  <c r="O25" i="5"/>
  <c r="O20" i="5"/>
  <c r="O9" i="5"/>
  <c r="O21" i="5"/>
  <c r="O8" i="5"/>
  <c r="P116" i="5" l="1"/>
  <c r="P112" i="5"/>
  <c r="P108" i="5"/>
  <c r="P100" i="5"/>
  <c r="P96" i="5"/>
  <c r="P92" i="5"/>
  <c r="P88" i="5"/>
  <c r="P84" i="5"/>
  <c r="P80" i="5"/>
  <c r="P76" i="5"/>
  <c r="P72" i="5"/>
  <c r="P117" i="5"/>
  <c r="P113" i="5"/>
  <c r="P109" i="5"/>
  <c r="P97" i="5"/>
  <c r="P93" i="5"/>
  <c r="P85" i="5"/>
  <c r="P81" i="5"/>
  <c r="P77" i="5"/>
  <c r="P114" i="5"/>
  <c r="P110" i="5"/>
  <c r="P98" i="5"/>
  <c r="P94" i="5"/>
  <c r="P86" i="5"/>
  <c r="P82" i="5"/>
  <c r="P78" i="5"/>
  <c r="P74" i="5"/>
  <c r="P115" i="5"/>
  <c r="P111" i="5"/>
  <c r="P107" i="5"/>
  <c r="P91" i="5"/>
  <c r="P83" i="5"/>
  <c r="P71" i="5"/>
  <c r="P99" i="5"/>
  <c r="P95" i="5"/>
  <c r="P69" i="5"/>
  <c r="P39" i="5"/>
  <c r="P35" i="5"/>
  <c r="P31" i="5"/>
  <c r="P27" i="5"/>
  <c r="P79" i="5"/>
  <c r="P73" i="5"/>
  <c r="P70" i="5"/>
  <c r="P46" i="5"/>
  <c r="P75" i="5"/>
  <c r="P37" i="5"/>
  <c r="P33" i="5"/>
  <c r="P25" i="5"/>
  <c r="P47" i="5"/>
  <c r="P38" i="5"/>
  <c r="P87" i="5"/>
  <c r="P18" i="5"/>
  <c r="P10" i="5"/>
  <c r="P36" i="5"/>
  <c r="P26" i="5"/>
  <c r="P22" i="5"/>
  <c r="P19" i="5"/>
  <c r="P11" i="5"/>
  <c r="P32" i="5"/>
  <c r="P30" i="5"/>
  <c r="P23" i="5"/>
  <c r="P20" i="5"/>
  <c r="P16" i="5"/>
  <c r="P34" i="5"/>
  <c r="P9" i="5"/>
  <c r="P21" i="5"/>
  <c r="P17" i="5"/>
  <c r="P8" i="5"/>
  <c r="C53" i="2" l="1"/>
  <c r="C52" i="2"/>
  <c r="C51" i="2"/>
  <c r="C50" i="2"/>
  <c r="C49" i="2"/>
  <c r="C48" i="2"/>
  <c r="C47" i="2"/>
  <c r="C46" i="2"/>
  <c r="C45" i="2"/>
  <c r="D48" i="5" l="1"/>
  <c r="E48" i="5"/>
  <c r="F48" i="5"/>
  <c r="G48" i="5"/>
  <c r="H48" i="5"/>
  <c r="I48" i="5"/>
  <c r="J48" i="5"/>
  <c r="K48" i="5"/>
  <c r="L48" i="5"/>
  <c r="M48" i="5"/>
  <c r="N48" i="5"/>
  <c r="O48" i="5"/>
  <c r="P48" i="5"/>
  <c r="E49" i="5"/>
  <c r="F49" i="5"/>
  <c r="G49" i="5"/>
  <c r="H49" i="5"/>
  <c r="I49" i="5"/>
  <c r="J49" i="5"/>
  <c r="K49" i="5"/>
  <c r="L49" i="5"/>
  <c r="M49" i="5"/>
  <c r="N49" i="5"/>
  <c r="O49" i="5"/>
  <c r="P49" i="5"/>
  <c r="F51" i="5"/>
  <c r="G51" i="5"/>
  <c r="H51" i="5"/>
  <c r="I51" i="5"/>
  <c r="J51" i="5"/>
  <c r="K51" i="5"/>
  <c r="L51" i="5"/>
  <c r="M51" i="5"/>
  <c r="N51" i="5"/>
  <c r="O51" i="5"/>
  <c r="P51" i="5"/>
  <c r="G54" i="5"/>
  <c r="H54" i="5"/>
  <c r="I54" i="5"/>
  <c r="J54" i="5"/>
  <c r="K54" i="5"/>
  <c r="L54" i="5"/>
  <c r="M54" i="5"/>
  <c r="N54" i="5"/>
  <c r="O54" i="5"/>
  <c r="P54" i="5"/>
  <c r="F56" i="5"/>
  <c r="G56" i="5"/>
  <c r="H56" i="5"/>
  <c r="I56" i="5"/>
  <c r="J56" i="5"/>
  <c r="K56" i="5"/>
  <c r="L56" i="5"/>
  <c r="M56" i="5"/>
  <c r="N56" i="5"/>
  <c r="O56" i="5"/>
  <c r="P56" i="5"/>
  <c r="F50" i="5"/>
  <c r="G50" i="5"/>
  <c r="H50" i="5"/>
  <c r="I50" i="5"/>
  <c r="J50" i="5"/>
  <c r="K50" i="5"/>
  <c r="L50" i="5"/>
  <c r="M50" i="5"/>
  <c r="N50" i="5"/>
  <c r="O50" i="5"/>
  <c r="P50" i="5"/>
  <c r="F52" i="5"/>
  <c r="G52" i="5"/>
  <c r="H52" i="5"/>
  <c r="I52" i="5"/>
  <c r="J52" i="5"/>
  <c r="K52" i="5"/>
  <c r="L52" i="5"/>
  <c r="M52" i="5"/>
  <c r="N52" i="5"/>
  <c r="O52" i="5"/>
  <c r="P52" i="5"/>
  <c r="F53" i="5"/>
  <c r="G53" i="5"/>
  <c r="H53" i="5"/>
  <c r="I53" i="5"/>
  <c r="J53" i="5"/>
  <c r="K53" i="5"/>
  <c r="L53" i="5"/>
  <c r="M53" i="5"/>
  <c r="N53" i="5"/>
  <c r="O53" i="5"/>
  <c r="P53" i="5"/>
  <c r="G55" i="5"/>
  <c r="H55" i="5"/>
  <c r="I55" i="5"/>
  <c r="J55" i="5"/>
  <c r="K55" i="5"/>
  <c r="L55" i="5"/>
  <c r="M55" i="5"/>
  <c r="N55" i="5"/>
  <c r="O55" i="5"/>
  <c r="P55" i="5"/>
  <c r="C29" i="2"/>
  <c r="B29" i="2"/>
  <c r="C26" i="2"/>
  <c r="B26" i="2"/>
  <c r="C16" i="2"/>
  <c r="B16" i="2"/>
  <c r="C101" i="5" l="1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C31" i="2" l="1"/>
  <c r="B31" i="2"/>
  <c r="C30" i="2"/>
  <c r="B30" i="2"/>
  <c r="C24" i="2"/>
  <c r="C11" i="2"/>
  <c r="C10" i="2"/>
  <c r="C9" i="2"/>
  <c r="C8" i="2"/>
  <c r="C15" i="5" l="1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C89" i="5"/>
  <c r="C119" i="5" s="1"/>
  <c r="C121" i="5" s="1"/>
  <c r="C122" i="5" s="1"/>
  <c r="D89" i="5"/>
  <c r="D119" i="5" s="1"/>
  <c r="D121" i="5" s="1"/>
  <c r="D122" i="5" s="1"/>
  <c r="E89" i="5"/>
  <c r="E119" i="5" s="1"/>
  <c r="E121" i="5" s="1"/>
  <c r="E122" i="5" s="1"/>
  <c r="F89" i="5"/>
  <c r="F119" i="5" s="1"/>
  <c r="F121" i="5" s="1"/>
  <c r="F122" i="5" s="1"/>
  <c r="G89" i="5"/>
  <c r="G119" i="5" s="1"/>
  <c r="G121" i="5" s="1"/>
  <c r="G122" i="5" s="1"/>
  <c r="H89" i="5"/>
  <c r="H119" i="5" s="1"/>
  <c r="H121" i="5" s="1"/>
  <c r="H122" i="5" s="1"/>
  <c r="I89" i="5"/>
  <c r="I119" i="5" s="1"/>
  <c r="I121" i="5" s="1"/>
  <c r="I122" i="5" s="1"/>
  <c r="J89" i="5"/>
  <c r="J119" i="5" s="1"/>
  <c r="J121" i="5" s="1"/>
  <c r="J122" i="5" s="1"/>
  <c r="K89" i="5"/>
  <c r="K119" i="5" s="1"/>
  <c r="K121" i="5" s="1"/>
  <c r="K122" i="5" s="1"/>
  <c r="L89" i="5"/>
  <c r="L119" i="5" s="1"/>
  <c r="L121" i="5" s="1"/>
  <c r="L122" i="5" s="1"/>
  <c r="M89" i="5"/>
  <c r="M119" i="5" s="1"/>
  <c r="M121" i="5" s="1"/>
  <c r="M122" i="5" s="1"/>
  <c r="N89" i="5"/>
  <c r="N119" i="5" s="1"/>
  <c r="N121" i="5" s="1"/>
  <c r="N122" i="5" s="1"/>
  <c r="O89" i="5"/>
  <c r="O119" i="5" s="1"/>
  <c r="O121" i="5" s="1"/>
  <c r="O122" i="5" s="1"/>
  <c r="P89" i="5"/>
  <c r="P119" i="5" s="1"/>
  <c r="P121" i="5" s="1"/>
  <c r="P122" i="5" s="1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9" i="2"/>
  <c r="C39" i="2"/>
  <c r="N58" i="5" l="1"/>
  <c r="N60" i="5" s="1"/>
  <c r="N61" i="5" s="1"/>
  <c r="F58" i="5"/>
  <c r="F60" i="5" s="1"/>
  <c r="F61" i="5" s="1"/>
  <c r="P58" i="5"/>
  <c r="P60" i="5" s="1"/>
  <c r="P61" i="5" s="1"/>
  <c r="H58" i="5"/>
  <c r="H60" i="5" s="1"/>
  <c r="H61" i="5" s="1"/>
  <c r="O58" i="5"/>
  <c r="O60" i="5" s="1"/>
  <c r="O61" i="5" s="1"/>
  <c r="G58" i="5"/>
  <c r="G60" i="5" s="1"/>
  <c r="G61" i="5" s="1"/>
  <c r="M58" i="5"/>
  <c r="M60" i="5" s="1"/>
  <c r="M61" i="5" s="1"/>
  <c r="E58" i="5"/>
  <c r="E60" i="5" s="1"/>
  <c r="E61" i="5" s="1"/>
  <c r="L58" i="5"/>
  <c r="L60" i="5" s="1"/>
  <c r="L61" i="5" s="1"/>
  <c r="D58" i="5"/>
  <c r="D60" i="5" s="1"/>
  <c r="D61" i="5" s="1"/>
  <c r="K58" i="5"/>
  <c r="K60" i="5" s="1"/>
  <c r="K61" i="5" s="1"/>
  <c r="C58" i="5"/>
  <c r="C60" i="5" s="1"/>
  <c r="C61" i="5" s="1"/>
  <c r="J58" i="5"/>
  <c r="J60" i="5" s="1"/>
  <c r="J61" i="5" s="1"/>
  <c r="I58" i="5"/>
  <c r="I60" i="5" s="1"/>
  <c r="I6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Karavayev, Louanne</author>
  </authors>
  <commentList>
    <comment ref="C22" authorId="0" shapeId="0" xr:uid="{6CD1B1BD-866F-4D7B-9E12-4524DFB97B82}">
      <text>
        <r>
          <rPr>
            <b/>
            <sz val="9"/>
            <color indexed="81"/>
            <rFont val="Tahoma"/>
            <family val="2"/>
          </rPr>
          <t>Karavayev, Louanne:</t>
        </r>
        <r>
          <rPr>
            <sz val="9"/>
            <color indexed="81"/>
            <rFont val="Tahoma"/>
            <family val="2"/>
          </rPr>
          <t xml:space="preserve">
Reduction in available summer capacity due to MC NOx limits during ozone season</t>
        </r>
      </text>
    </comment>
    <comment ref="D22" authorId="0" shapeId="0" xr:uid="{07BC8137-FB5F-424E-8B89-A4FEB698B224}">
      <text>
        <r>
          <rPr>
            <b/>
            <sz val="9"/>
            <color indexed="81"/>
            <rFont val="Tahoma"/>
            <family val="2"/>
          </rPr>
          <t>Karavayev, Louanne:</t>
        </r>
        <r>
          <rPr>
            <sz val="9"/>
            <color indexed="81"/>
            <rFont val="Tahoma"/>
            <family val="2"/>
          </rPr>
          <t xml:space="preserve">
Reduction in available summer capacity due to MC NOx limits during ozone season</t>
        </r>
      </text>
    </comment>
  </commentList>
</comments>
</file>

<file path=xl/sharedStrings.xml><?xml version="1.0" encoding="utf-8"?>
<sst xmlns="http://schemas.openxmlformats.org/spreadsheetml/2006/main" count="176" uniqueCount="70">
  <si>
    <t>OVEC</t>
  </si>
  <si>
    <t>Total Supply</t>
  </si>
  <si>
    <t>Reserve Margin (%)</t>
  </si>
  <si>
    <t>Reserve Margin (MW)</t>
  </si>
  <si>
    <t>Summer</t>
  </si>
  <si>
    <t>Winter</t>
  </si>
  <si>
    <t>Mill Creek 1</t>
  </si>
  <si>
    <t>Generation Resources</t>
  </si>
  <si>
    <t>Brown 3</t>
  </si>
  <si>
    <t>Brown 6</t>
  </si>
  <si>
    <t>Brown 7</t>
  </si>
  <si>
    <t>Ghent 1</t>
  </si>
  <si>
    <t>Ghent 2</t>
  </si>
  <si>
    <t>Ghent 3</t>
  </si>
  <si>
    <t>Ghent 4</t>
  </si>
  <si>
    <t>Mill Creek 2</t>
  </si>
  <si>
    <t>Mill Creek 3</t>
  </si>
  <si>
    <t>Mill Creek 4</t>
  </si>
  <si>
    <t>Paddy's Run 13</t>
  </si>
  <si>
    <t>Paddy's Run 12</t>
  </si>
  <si>
    <t>Brown 5</t>
  </si>
  <si>
    <t>Brown 8</t>
  </si>
  <si>
    <t>Brown 9</t>
  </si>
  <si>
    <t>Brown 10</t>
  </si>
  <si>
    <t>Brown 11</t>
  </si>
  <si>
    <t>Brown Solar</t>
  </si>
  <si>
    <t>Archdiocese of Louisville Business Solar</t>
  </si>
  <si>
    <t>Maker's Mark Business Solar</t>
  </si>
  <si>
    <t>Cane Run 7</t>
  </si>
  <si>
    <t>Trimble County 1</t>
  </si>
  <si>
    <t>Trimble County 2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</si>
  <si>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</si>
  <si>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</si>
  <si>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</si>
  <si>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</si>
  <si>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</si>
  <si>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</si>
  <si>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Dix Dam 1-3</t>
  </si>
  <si>
    <t>Ohio Falls 1-8</t>
  </si>
  <si>
    <t>Simpsonville Solar 1-5</t>
  </si>
  <si>
    <t>Additions</t>
  </si>
  <si>
    <t>Addtiions</t>
  </si>
  <si>
    <t>Rhudes Creek PPA</t>
  </si>
  <si>
    <t>Ragland PPA</t>
  </si>
  <si>
    <t>Gray's Branch PPA</t>
  </si>
  <si>
    <t>Nacke Pike PPA</t>
  </si>
  <si>
    <t>Mercer Co. Asset</t>
  </si>
  <si>
    <t>Song Sparrow PPA</t>
  </si>
  <si>
    <t>Gage PVS PPA</t>
  </si>
  <si>
    <t>Frontier Asset</t>
  </si>
  <si>
    <t>Brown BESS</t>
  </si>
  <si>
    <t>Mill Creek 5</t>
  </si>
  <si>
    <t>Brown 12</t>
  </si>
  <si>
    <t>In-Service Date</t>
  </si>
  <si>
    <t>Peak Load</t>
  </si>
  <si>
    <t>Retirement Date</t>
  </si>
  <si>
    <t>Haefling 1-2</t>
  </si>
  <si>
    <t>Solar Contribution to Peak</t>
  </si>
  <si>
    <t>Existing Generation Resources</t>
  </si>
  <si>
    <t>Dispatchable DSM</t>
  </si>
  <si>
    <t>CR7 pre-upgrade</t>
  </si>
  <si>
    <t>Existing CSR</t>
  </si>
  <si>
    <t>Existing Dispatchable DSM</t>
  </si>
  <si>
    <t>assumed availability at peak</t>
  </si>
  <si>
    <t>Total Resources</t>
  </si>
  <si>
    <t>Intermittent/ Limited-Duration</t>
  </si>
  <si>
    <r>
      <t xml:space="preserve">Winter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</si>
  <si>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Summer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</si>
  <si>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Plant Name </t>
    </r>
    <r>
      <rPr>
        <vertAlign val="superscript"/>
        <sz val="12"/>
        <rFont val="Calibri"/>
        <family val="2"/>
        <scheme val="minor"/>
      </rPr>
      <t>4,5</t>
    </r>
  </si>
  <si>
    <t>Fully Dispatchable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</si>
</sst>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Fill="1"/>
    <xf numFmtId="3" fontId="6" fillId="0" borderId="0" xfId="1" applyNumberFormat="1" applyFont="1" applyFill="1"/>
    <xf numFmtId="3" fontId="5" fillId="0" borderId="0" xfId="1" applyNumberFormat="1" applyFont="1" applyFill="1"/>
    <xf numFmtId="3" fontId="8" fillId="0" borderId="0" xfId="1" applyNumberFormat="1" applyFont="1"/>
    <xf numFmtId="0" fontId="5" fillId="0" borderId="0" xfId="0" applyFont="1" applyAlignment="1">
      <alignment horizontal="left" indent="1"/>
    </xf>
    <xf numFmtId="3" fontId="9" fillId="0" borderId="0" xfId="1" applyNumberFormat="1" applyFont="1"/>
    <xf numFmtId="3" fontId="6" fillId="0" borderId="0" xfId="1" applyNumberFormat="1" applyFont="1"/>
    <xf numFmtId="4" fontId="8" fillId="0" borderId="0" xfId="1" applyNumberFormat="1" applyFont="1"/>
    <xf numFmtId="165" fontId="8" fillId="0" borderId="0" xfId="1" applyNumberFormat="1" applyFont="1"/>
    <xf numFmtId="3" fontId="5" fillId="0" borderId="0" xfId="1" applyNumberFormat="1" applyFont="1"/>
    <xf numFmtId="164" fontId="5" fillId="0" borderId="0" xfId="2" applyNumberFormat="1" applyFont="1"/>
    <xf numFmtId="0" fontId="5" fillId="0" borderId="1" xfId="0" applyFont="1" applyBorder="1"/>
    <xf numFmtId="3" fontId="9" fillId="0" borderId="0" xfId="1" applyNumberFormat="1" applyFont="1" applyFill="1"/>
    <xf numFmtId="3" fontId="8" fillId="0" borderId="0" xfId="1" applyNumberFormat="1" applyFont="1" applyFill="1"/>
    <xf numFmtId="3" fontId="5" fillId="0" borderId="0" xfId="0" applyNumberFormat="1" applyFont="1"/>
    <xf numFmtId="0" fontId="5" fillId="0" borderId="0" xfId="0" applyFont="1" applyBorder="1"/>
    <xf numFmtId="0" fontId="10" fillId="0" borderId="0" xfId="0" quotePrefix="1" applyFont="1" applyBorder="1" applyAlignment="1">
      <alignment horizontal="left"/>
    </xf>
    <xf numFmtId="0" fontId="7" fillId="0" borderId="0" xfId="0" applyFont="1" applyBorder="1"/>
    <xf numFmtId="165" fontId="6" fillId="0" borderId="0" xfId="1" applyNumberFormat="1" applyFont="1" applyFill="1" applyBorder="1"/>
    <xf numFmtId="14" fontId="6" fillId="0" borderId="0" xfId="0" applyNumberFormat="1" applyFont="1" applyBorder="1"/>
    <xf numFmtId="0" fontId="8" fillId="0" borderId="0" xfId="0" quotePrefix="1" applyFont="1" applyBorder="1" applyAlignment="1">
      <alignment horizontal="left"/>
    </xf>
    <xf numFmtId="0" fontId="8" fillId="0" borderId="0" xfId="0" applyFont="1" applyBorder="1"/>
    <xf numFmtId="4" fontId="6" fillId="0" borderId="0" xfId="1" applyNumberFormat="1" applyFont="1" applyFill="1" applyBorder="1"/>
    <xf numFmtId="0" fontId="5" fillId="0" borderId="0" xfId="0" quotePrefix="1" applyFont="1" applyBorder="1" applyAlignment="1">
      <alignment horizontal="left"/>
    </xf>
    <xf numFmtId="165" fontId="5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Border="1"/>
    <xf numFmtId="0" fontId="8" fillId="0" borderId="0" xfId="0" applyFont="1"/>
    <xf numFmtId="14" fontId="6" fillId="0" borderId="0" xfId="0" applyNumberFormat="1" applyFont="1"/>
    <xf numFmtId="9" fontId="6" fillId="0" borderId="0" xfId="0" applyNumberFormat="1" applyFont="1" applyBorder="1"/>
    <xf numFmtId="164" fontId="6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0" fillId="0" borderId="0" xfId="0" quotePrefix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25C8-8BF4-4D39-A137-D2EBC5966B5F}">
  <dimension ref="A3:R123"/>
  <sheetViews>
    <sheetView tabSelected="1" zoomScaleNormal="100" workbookViewId="0">
      <pane xSplit="2" ySplit="3" topLeftCell="C81" activePane="bottomRight" state="frozen"/>
      <selection pane="topRight" activeCell="C1" sqref="C1"/>
      <selection pane="bottomLeft" activeCell="A4" sqref="A4"/>
      <selection pane="bottomRight" activeCell="B41" sqref="B41"/>
    </sheetView>
  </sheetViews>
  <sheetFormatPr defaultColWidth="8.81640625" defaultRowHeight="15.5" x14ac:dyDescent="0.35"/>
  <cols>
    <col min="1" max="1" width="13.08984375" style="1" customWidth="1"/>
    <col min="2" max="2" width="37" style="1" bestFit="1" customWidth="1"/>
    <col min="3" max="3" width="10.1796875" style="1" bestFit="1" customWidth="1"/>
    <col min="4" max="7" width="9.1796875" style="1" bestFit="1" customWidth="1"/>
    <col min="8" max="8" width="10.54296875" style="1" bestFit="1" customWidth="1"/>
    <col min="9" max="16" width="9.1796875" style="1" bestFit="1" customWidth="1"/>
    <col min="17" max="18" width="8.81640625" style="1"/>
    <col min="19" max="19" width="9.54296875" style="1" bestFit="1" customWidth="1"/>
    <col min="20" max="20" width="8.81640625" style="1"/>
    <col min="21" max="21" width="15.81640625" style="1" customWidth="1"/>
    <col min="22" max="22" width="11.1796875" style="1" bestFit="1" customWidth="1"/>
    <col min="23" max="16384" width="8.81640625" style="1"/>
  </cols>
  <sheetData>
    <row r="3" spans="1:17" x14ac:dyDescent="0.35">
      <c r="C3" s="2">
        <v>2023</v>
      </c>
      <c r="D3" s="1">
        <f>C3+1</f>
        <v>2024</v>
      </c>
      <c r="E3" s="1">
        <f t="shared" ref="E3:P3" si="0">D3+1</f>
        <v>2025</v>
      </c>
      <c r="F3" s="1">
        <f t="shared" si="0"/>
        <v>2026</v>
      </c>
      <c r="G3" s="1">
        <f t="shared" si="0"/>
        <v>2027</v>
      </c>
      <c r="H3" s="1">
        <f t="shared" si="0"/>
        <v>2028</v>
      </c>
      <c r="I3" s="1">
        <f t="shared" si="0"/>
        <v>2029</v>
      </c>
      <c r="J3" s="1">
        <f t="shared" si="0"/>
        <v>2030</v>
      </c>
      <c r="K3" s="1">
        <f t="shared" si="0"/>
        <v>2031</v>
      </c>
      <c r="L3" s="1">
        <f t="shared" si="0"/>
        <v>2032</v>
      </c>
      <c r="M3" s="1">
        <f t="shared" si="0"/>
        <v>2033</v>
      </c>
      <c r="N3" s="1">
        <f t="shared" si="0"/>
        <v>2034</v>
      </c>
      <c r="O3" s="1">
        <f t="shared" si="0"/>
        <v>2035</v>
      </c>
      <c r="P3" s="1">
        <f t="shared" si="0"/>
        <v>2036</v>
      </c>
    </row>
    <row r="4" spans="1:17" x14ac:dyDescent="0.35">
      <c r="B4" s="3" t="s">
        <v>4</v>
      </c>
    </row>
    <row r="5" spans="1:17" x14ac:dyDescent="0.35">
      <c r="B5" s="4" t="s">
        <v>54</v>
      </c>
      <c r="C5" s="5">
        <v>6200.5888580420506</v>
      </c>
      <c r="D5" s="5">
        <v>6179.4602026871999</v>
      </c>
      <c r="E5" s="5">
        <v>6283.2817341962646</v>
      </c>
      <c r="F5" s="5">
        <v>6366.8510428043337</v>
      </c>
      <c r="G5" s="5">
        <v>6358.0423210569024</v>
      </c>
      <c r="H5" s="5">
        <v>6325.6060210800806</v>
      </c>
      <c r="I5" s="5">
        <v>6309.2289392138136</v>
      </c>
      <c r="J5" s="5">
        <v>6294.2159260736553</v>
      </c>
      <c r="K5" s="5">
        <v>6299.5575111052985</v>
      </c>
      <c r="L5" s="5">
        <v>6304.0504052859633</v>
      </c>
      <c r="M5" s="5">
        <v>6281.7803978568381</v>
      </c>
      <c r="N5" s="5">
        <v>6274.2348955366833</v>
      </c>
      <c r="O5" s="5">
        <v>6276.6318745966837</v>
      </c>
      <c r="P5" s="5">
        <v>6290.6958813070323</v>
      </c>
      <c r="Q5" s="4"/>
    </row>
    <row r="6" spans="1:17" x14ac:dyDescent="0.35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</row>
    <row r="7" spans="1:17" x14ac:dyDescent="0.35">
      <c r="B7" s="1" t="s">
        <v>58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15.5" customHeight="1" x14ac:dyDescent="0.35">
      <c r="A8" s="36" t="s">
        <v>69</v>
      </c>
      <c r="B8" s="8" t="s">
        <v>8</v>
      </c>
      <c r="C8" s="7">
        <f>IF(OR(INDEX(UnitRatings!$D$4:$D$38,MATCH($B8,UnitRatings!$A$4:$A$38,0))="",C$3&lt;YEAR(INDEX(UnitRatings!$D$4:$D$38,MATCH($B8,UnitRatings!$A$4:$A$38,0)))),INDEX(UnitRatings!$C$4:$C$38,MATCH($B8,UnitRatings!$A$4:$A$38,0)),0)</f>
        <v>412</v>
      </c>
      <c r="D8" s="7">
        <f>IF(OR(INDEX(UnitRatings!$D$4:$D$38,MATCH($B8,UnitRatings!$A$4:$A$38,0))="",D$3&lt;YEAR(INDEX(UnitRatings!$D$4:$D$38,MATCH($B8,UnitRatings!$A$4:$A$38,0)))),INDEX(UnitRatings!$C$4:$C$38,MATCH($B8,UnitRatings!$A$4:$A$38,0)),0)</f>
        <v>412</v>
      </c>
      <c r="E8" s="7">
        <f>IF(OR(INDEX(UnitRatings!$D$4:$D$38,MATCH($B8,UnitRatings!$A$4:$A$38,0))="",E$3&lt;YEAR(INDEX(UnitRatings!$D$4:$D$38,MATCH($B8,UnitRatings!$A$4:$A$38,0)))),INDEX(UnitRatings!$C$4:$C$38,MATCH($B8,UnitRatings!$A$4:$A$38,0)),0)</f>
        <v>412</v>
      </c>
      <c r="F8" s="7">
        <f>IF(OR(INDEX(UnitRatings!$D$4:$D$38,MATCH($B8,UnitRatings!$A$4:$A$38,0))="",F$3&lt;YEAR(INDEX(UnitRatings!$D$4:$D$38,MATCH($B8,UnitRatings!$A$4:$A$38,0)))),INDEX(UnitRatings!$C$4:$C$38,MATCH($B8,UnitRatings!$A$4:$A$38,0)),0)</f>
        <v>412</v>
      </c>
      <c r="G8" s="7">
        <f>IF(OR(INDEX(UnitRatings!$D$4:$D$38,MATCH($B8,UnitRatings!$A$4:$A$38,0))="",G$3&lt;YEAR(INDEX(UnitRatings!$D$4:$D$38,MATCH($B8,UnitRatings!$A$4:$A$38,0)))),INDEX(UnitRatings!$C$4:$C$38,MATCH($B8,UnitRatings!$A$4:$A$38,0)),0)</f>
        <v>412</v>
      </c>
      <c r="H8" s="7">
        <f>IF(OR(INDEX(UnitRatings!$D$4:$D$38,MATCH($B8,UnitRatings!$A$4:$A$38,0))="",H$3&lt;YEAR(INDEX(UnitRatings!$D$4:$D$38,MATCH($B8,UnitRatings!$A$4:$A$38,0)))),INDEX(UnitRatings!$C$4:$C$38,MATCH($B8,UnitRatings!$A$4:$A$38,0)),0)</f>
        <v>0</v>
      </c>
      <c r="I8" s="7">
        <f>IF(OR(INDEX(UnitRatings!$D$4:$D$38,MATCH($B8,UnitRatings!$A$4:$A$38,0))="",I$3&lt;YEAR(INDEX(UnitRatings!$D$4:$D$38,MATCH($B8,UnitRatings!$A$4:$A$38,0)))),INDEX(UnitRatings!$C$4:$C$38,MATCH($B8,UnitRatings!$A$4:$A$38,0)),0)</f>
        <v>0</v>
      </c>
      <c r="J8" s="7">
        <f>IF(OR(INDEX(UnitRatings!$D$4:$D$38,MATCH($B8,UnitRatings!$A$4:$A$38,0))="",J$3&lt;YEAR(INDEX(UnitRatings!$D$4:$D$38,MATCH($B8,UnitRatings!$A$4:$A$38,0)))),INDEX(UnitRatings!$C$4:$C$38,MATCH($B8,UnitRatings!$A$4:$A$38,0)),0)</f>
        <v>0</v>
      </c>
      <c r="K8" s="7">
        <f>IF(OR(INDEX(UnitRatings!$D$4:$D$38,MATCH($B8,UnitRatings!$A$4:$A$38,0))="",K$3&lt;YEAR(INDEX(UnitRatings!$D$4:$D$38,MATCH($B8,UnitRatings!$A$4:$A$38,0)))),INDEX(UnitRatings!$C$4:$C$38,MATCH($B8,UnitRatings!$A$4:$A$38,0)),0)</f>
        <v>0</v>
      </c>
      <c r="L8" s="7">
        <f>IF(OR(INDEX(UnitRatings!$D$4:$D$38,MATCH($B8,UnitRatings!$A$4:$A$38,0))="",L$3&lt;YEAR(INDEX(UnitRatings!$D$4:$D$38,MATCH($B8,UnitRatings!$A$4:$A$38,0)))),INDEX(UnitRatings!$C$4:$C$38,MATCH($B8,UnitRatings!$A$4:$A$38,0)),0)</f>
        <v>0</v>
      </c>
      <c r="M8" s="7">
        <f>IF(OR(INDEX(UnitRatings!$D$4:$D$38,MATCH($B8,UnitRatings!$A$4:$A$38,0))="",M$3&lt;YEAR(INDEX(UnitRatings!$D$4:$D$38,MATCH($B8,UnitRatings!$A$4:$A$38,0)))),INDEX(UnitRatings!$C$4:$C$38,MATCH($B8,UnitRatings!$A$4:$A$38,0)),0)</f>
        <v>0</v>
      </c>
      <c r="N8" s="7">
        <f>IF(OR(INDEX(UnitRatings!$D$4:$D$38,MATCH($B8,UnitRatings!$A$4:$A$38,0))="",N$3&lt;YEAR(INDEX(UnitRatings!$D$4:$D$38,MATCH($B8,UnitRatings!$A$4:$A$38,0)))),INDEX(UnitRatings!$C$4:$C$38,MATCH($B8,UnitRatings!$A$4:$A$38,0)),0)</f>
        <v>0</v>
      </c>
      <c r="O8" s="7">
        <f>IF(OR(INDEX(UnitRatings!$D$4:$D$38,MATCH($B8,UnitRatings!$A$4:$A$38,0))="",O$3&lt;YEAR(INDEX(UnitRatings!$D$4:$D$38,MATCH($B8,UnitRatings!$A$4:$A$38,0)))),INDEX(UnitRatings!$C$4:$C$38,MATCH($B8,UnitRatings!$A$4:$A$38,0)),0)</f>
        <v>0</v>
      </c>
      <c r="P8" s="7">
        <f>IF(OR(INDEX(UnitRatings!$D$4:$D$38,MATCH($B8,UnitRatings!$A$4:$A$38,0))="",P$3&lt;YEAR(INDEX(UnitRatings!$D$4:$D$38,MATCH($B8,UnitRatings!$A$4:$A$38,0)))),INDEX(UnitRatings!$C$4:$C$38,MATCH($B8,UnitRatings!$A$4:$A$38,0)),0)</f>
        <v>0</v>
      </c>
    </row>
    <row r="9" spans="1:17" x14ac:dyDescent="0.35">
      <c r="A9" s="36"/>
      <c r="B9" s="8" t="s">
        <v>20</v>
      </c>
      <c r="C9" s="7">
        <f>IF(OR(INDEX(UnitRatings!$D$4:$D$38,MATCH($B9,UnitRatings!$A$4:$A$38,0))="",C$3&lt;YEAR(INDEX(UnitRatings!$D$4:$D$38,MATCH($B9,UnitRatings!$A$4:$A$38,0)))),INDEX(UnitRatings!$C$4:$C$38,MATCH($B9,UnitRatings!$A$4:$A$38,0)),0)</f>
        <v>130</v>
      </c>
      <c r="D9" s="7">
        <f>IF(OR(INDEX(UnitRatings!$D$4:$D$38,MATCH($B9,UnitRatings!$A$4:$A$38,0))="",D$3&lt;YEAR(INDEX(UnitRatings!$D$4:$D$38,MATCH($B9,UnitRatings!$A$4:$A$38,0)))),INDEX(UnitRatings!$C$4:$C$38,MATCH($B9,UnitRatings!$A$4:$A$38,0)),0)</f>
        <v>130</v>
      </c>
      <c r="E9" s="7">
        <f>IF(OR(INDEX(UnitRatings!$D$4:$D$38,MATCH($B9,UnitRatings!$A$4:$A$38,0))="",E$3&lt;YEAR(INDEX(UnitRatings!$D$4:$D$38,MATCH($B9,UnitRatings!$A$4:$A$38,0)))),INDEX(UnitRatings!$C$4:$C$38,MATCH($B9,UnitRatings!$A$4:$A$38,0)),0)</f>
        <v>130</v>
      </c>
      <c r="F9" s="7">
        <f>IF(OR(INDEX(UnitRatings!$D$4:$D$38,MATCH($B9,UnitRatings!$A$4:$A$38,0))="",F$3&lt;YEAR(INDEX(UnitRatings!$D$4:$D$38,MATCH($B9,UnitRatings!$A$4:$A$38,0)))),INDEX(UnitRatings!$C$4:$C$38,MATCH($B9,UnitRatings!$A$4:$A$38,0)),0)</f>
        <v>130</v>
      </c>
      <c r="G9" s="7">
        <f>IF(OR(INDEX(UnitRatings!$D$4:$D$38,MATCH($B9,UnitRatings!$A$4:$A$38,0))="",G$3&lt;YEAR(INDEX(UnitRatings!$D$4:$D$38,MATCH($B9,UnitRatings!$A$4:$A$38,0)))),INDEX(UnitRatings!$C$4:$C$38,MATCH($B9,UnitRatings!$A$4:$A$38,0)),0)</f>
        <v>130</v>
      </c>
      <c r="H9" s="7">
        <f>IF(OR(INDEX(UnitRatings!$D$4:$D$38,MATCH($B9,UnitRatings!$A$4:$A$38,0))="",H$3&lt;YEAR(INDEX(UnitRatings!$D$4:$D$38,MATCH($B9,UnitRatings!$A$4:$A$38,0)))),INDEX(UnitRatings!$C$4:$C$38,MATCH($B9,UnitRatings!$A$4:$A$38,0)),0)</f>
        <v>130</v>
      </c>
      <c r="I9" s="7">
        <f>IF(OR(INDEX(UnitRatings!$D$4:$D$38,MATCH($B9,UnitRatings!$A$4:$A$38,0))="",I$3&lt;YEAR(INDEX(UnitRatings!$D$4:$D$38,MATCH($B9,UnitRatings!$A$4:$A$38,0)))),INDEX(UnitRatings!$C$4:$C$38,MATCH($B9,UnitRatings!$A$4:$A$38,0)),0)</f>
        <v>130</v>
      </c>
      <c r="J9" s="7">
        <f>IF(OR(INDEX(UnitRatings!$D$4:$D$38,MATCH($B9,UnitRatings!$A$4:$A$38,0))="",J$3&lt;YEAR(INDEX(UnitRatings!$D$4:$D$38,MATCH($B9,UnitRatings!$A$4:$A$38,0)))),INDEX(UnitRatings!$C$4:$C$38,MATCH($B9,UnitRatings!$A$4:$A$38,0)),0)</f>
        <v>130</v>
      </c>
      <c r="K9" s="7">
        <f>IF(OR(INDEX(UnitRatings!$D$4:$D$38,MATCH($B9,UnitRatings!$A$4:$A$38,0))="",K$3&lt;YEAR(INDEX(UnitRatings!$D$4:$D$38,MATCH($B9,UnitRatings!$A$4:$A$38,0)))),INDEX(UnitRatings!$C$4:$C$38,MATCH($B9,UnitRatings!$A$4:$A$38,0)),0)</f>
        <v>130</v>
      </c>
      <c r="L9" s="7">
        <f>IF(OR(INDEX(UnitRatings!$D$4:$D$38,MATCH($B9,UnitRatings!$A$4:$A$38,0))="",L$3&lt;YEAR(INDEX(UnitRatings!$D$4:$D$38,MATCH($B9,UnitRatings!$A$4:$A$38,0)))),INDEX(UnitRatings!$C$4:$C$38,MATCH($B9,UnitRatings!$A$4:$A$38,0)),0)</f>
        <v>130</v>
      </c>
      <c r="M9" s="7">
        <f>IF(OR(INDEX(UnitRatings!$D$4:$D$38,MATCH($B9,UnitRatings!$A$4:$A$38,0))="",M$3&lt;YEAR(INDEX(UnitRatings!$D$4:$D$38,MATCH($B9,UnitRatings!$A$4:$A$38,0)))),INDEX(UnitRatings!$C$4:$C$38,MATCH($B9,UnitRatings!$A$4:$A$38,0)),0)</f>
        <v>130</v>
      </c>
      <c r="N9" s="7">
        <f>IF(OR(INDEX(UnitRatings!$D$4:$D$38,MATCH($B9,UnitRatings!$A$4:$A$38,0))="",N$3&lt;YEAR(INDEX(UnitRatings!$D$4:$D$38,MATCH($B9,UnitRatings!$A$4:$A$38,0)))),INDEX(UnitRatings!$C$4:$C$38,MATCH($B9,UnitRatings!$A$4:$A$38,0)),0)</f>
        <v>130</v>
      </c>
      <c r="O9" s="7">
        <f>IF(OR(INDEX(UnitRatings!$D$4:$D$38,MATCH($B9,UnitRatings!$A$4:$A$38,0))="",O$3&lt;YEAR(INDEX(UnitRatings!$D$4:$D$38,MATCH($B9,UnitRatings!$A$4:$A$38,0)))),INDEX(UnitRatings!$C$4:$C$38,MATCH($B9,UnitRatings!$A$4:$A$38,0)),0)</f>
        <v>130</v>
      </c>
      <c r="P9" s="7">
        <f>IF(OR(INDEX(UnitRatings!$D$4:$D$38,MATCH($B9,UnitRatings!$A$4:$A$38,0))="",P$3&lt;YEAR(INDEX(UnitRatings!$D$4:$D$38,MATCH($B9,UnitRatings!$A$4:$A$38,0)))),INDEX(UnitRatings!$C$4:$C$38,MATCH($B9,UnitRatings!$A$4:$A$38,0)),0)</f>
        <v>130</v>
      </c>
    </row>
    <row r="10" spans="1:17" x14ac:dyDescent="0.35">
      <c r="A10" s="36"/>
      <c r="B10" s="8" t="s">
        <v>9</v>
      </c>
      <c r="C10" s="7">
        <f>IF(OR(INDEX(UnitRatings!$D$4:$D$38,MATCH($B10,UnitRatings!$A$4:$A$38,0))="",C$3&lt;YEAR(INDEX(UnitRatings!$D$4:$D$38,MATCH($B10,UnitRatings!$A$4:$A$38,0)))),INDEX(UnitRatings!$C$4:$C$38,MATCH($B10,UnitRatings!$A$4:$A$38,0)),0)</f>
        <v>146</v>
      </c>
      <c r="D10" s="7">
        <f>IF(OR(INDEX(UnitRatings!$D$4:$D$38,MATCH($B10,UnitRatings!$A$4:$A$38,0))="",D$3&lt;YEAR(INDEX(UnitRatings!$D$4:$D$38,MATCH($B10,UnitRatings!$A$4:$A$38,0)))),INDEX(UnitRatings!$C$4:$C$38,MATCH($B10,UnitRatings!$A$4:$A$38,0)),0)</f>
        <v>146</v>
      </c>
      <c r="E10" s="7">
        <f>IF(OR(INDEX(UnitRatings!$D$4:$D$38,MATCH($B10,UnitRatings!$A$4:$A$38,0))="",E$3&lt;YEAR(INDEX(UnitRatings!$D$4:$D$38,MATCH($B10,UnitRatings!$A$4:$A$38,0)))),INDEX(UnitRatings!$C$4:$C$38,MATCH($B10,UnitRatings!$A$4:$A$38,0)),0)</f>
        <v>146</v>
      </c>
      <c r="F10" s="7">
        <f>IF(OR(INDEX(UnitRatings!$D$4:$D$38,MATCH($B10,UnitRatings!$A$4:$A$38,0))="",F$3&lt;YEAR(INDEX(UnitRatings!$D$4:$D$38,MATCH($B10,UnitRatings!$A$4:$A$38,0)))),INDEX(UnitRatings!$C$4:$C$38,MATCH($B10,UnitRatings!$A$4:$A$38,0)),0)</f>
        <v>146</v>
      </c>
      <c r="G10" s="7">
        <f>IF(OR(INDEX(UnitRatings!$D$4:$D$38,MATCH($B10,UnitRatings!$A$4:$A$38,0))="",G$3&lt;YEAR(INDEX(UnitRatings!$D$4:$D$38,MATCH($B10,UnitRatings!$A$4:$A$38,0)))),INDEX(UnitRatings!$C$4:$C$38,MATCH($B10,UnitRatings!$A$4:$A$38,0)),0)</f>
        <v>146</v>
      </c>
      <c r="H10" s="7">
        <f>IF(OR(INDEX(UnitRatings!$D$4:$D$38,MATCH($B10,UnitRatings!$A$4:$A$38,0))="",H$3&lt;YEAR(INDEX(UnitRatings!$D$4:$D$38,MATCH($B10,UnitRatings!$A$4:$A$38,0)))),INDEX(UnitRatings!$C$4:$C$38,MATCH($B10,UnitRatings!$A$4:$A$38,0)),0)</f>
        <v>146</v>
      </c>
      <c r="I10" s="7">
        <f>IF(OR(INDEX(UnitRatings!$D$4:$D$38,MATCH($B10,UnitRatings!$A$4:$A$38,0))="",I$3&lt;YEAR(INDEX(UnitRatings!$D$4:$D$38,MATCH($B10,UnitRatings!$A$4:$A$38,0)))),INDEX(UnitRatings!$C$4:$C$38,MATCH($B10,UnitRatings!$A$4:$A$38,0)),0)</f>
        <v>146</v>
      </c>
      <c r="J10" s="7">
        <f>IF(OR(INDEX(UnitRatings!$D$4:$D$38,MATCH($B10,UnitRatings!$A$4:$A$38,0))="",J$3&lt;YEAR(INDEX(UnitRatings!$D$4:$D$38,MATCH($B10,UnitRatings!$A$4:$A$38,0)))),INDEX(UnitRatings!$C$4:$C$38,MATCH($B10,UnitRatings!$A$4:$A$38,0)),0)</f>
        <v>146</v>
      </c>
      <c r="K10" s="7">
        <f>IF(OR(INDEX(UnitRatings!$D$4:$D$38,MATCH($B10,UnitRatings!$A$4:$A$38,0))="",K$3&lt;YEAR(INDEX(UnitRatings!$D$4:$D$38,MATCH($B10,UnitRatings!$A$4:$A$38,0)))),INDEX(UnitRatings!$C$4:$C$38,MATCH($B10,UnitRatings!$A$4:$A$38,0)),0)</f>
        <v>146</v>
      </c>
      <c r="L10" s="7">
        <f>IF(OR(INDEX(UnitRatings!$D$4:$D$38,MATCH($B10,UnitRatings!$A$4:$A$38,0))="",L$3&lt;YEAR(INDEX(UnitRatings!$D$4:$D$38,MATCH($B10,UnitRatings!$A$4:$A$38,0)))),INDEX(UnitRatings!$C$4:$C$38,MATCH($B10,UnitRatings!$A$4:$A$38,0)),0)</f>
        <v>146</v>
      </c>
      <c r="M10" s="7">
        <f>IF(OR(INDEX(UnitRatings!$D$4:$D$38,MATCH($B10,UnitRatings!$A$4:$A$38,0))="",M$3&lt;YEAR(INDEX(UnitRatings!$D$4:$D$38,MATCH($B10,UnitRatings!$A$4:$A$38,0)))),INDEX(UnitRatings!$C$4:$C$38,MATCH($B10,UnitRatings!$A$4:$A$38,0)),0)</f>
        <v>146</v>
      </c>
      <c r="N10" s="7">
        <f>IF(OR(INDEX(UnitRatings!$D$4:$D$38,MATCH($B10,UnitRatings!$A$4:$A$38,0))="",N$3&lt;YEAR(INDEX(UnitRatings!$D$4:$D$38,MATCH($B10,UnitRatings!$A$4:$A$38,0)))),INDEX(UnitRatings!$C$4:$C$38,MATCH($B10,UnitRatings!$A$4:$A$38,0)),0)</f>
        <v>146</v>
      </c>
      <c r="O10" s="7">
        <f>IF(OR(INDEX(UnitRatings!$D$4:$D$38,MATCH($B10,UnitRatings!$A$4:$A$38,0))="",O$3&lt;YEAR(INDEX(UnitRatings!$D$4:$D$38,MATCH($B10,UnitRatings!$A$4:$A$38,0)))),INDEX(UnitRatings!$C$4:$C$38,MATCH($B10,UnitRatings!$A$4:$A$38,0)),0)</f>
        <v>146</v>
      </c>
      <c r="P10" s="7">
        <f>IF(OR(INDEX(UnitRatings!$D$4:$D$38,MATCH($B10,UnitRatings!$A$4:$A$38,0))="",P$3&lt;YEAR(INDEX(UnitRatings!$D$4:$D$38,MATCH($B10,UnitRatings!$A$4:$A$38,0)))),INDEX(UnitRatings!$C$4:$C$38,MATCH($B10,UnitRatings!$A$4:$A$38,0)),0)</f>
        <v>146</v>
      </c>
    </row>
    <row r="11" spans="1:17" x14ac:dyDescent="0.35">
      <c r="A11" s="36"/>
      <c r="B11" s="8" t="s">
        <v>10</v>
      </c>
      <c r="C11" s="7">
        <f>IF(OR(INDEX(UnitRatings!$D$4:$D$38,MATCH($B11,UnitRatings!$A$4:$A$38,0))="",C$3&lt;YEAR(INDEX(UnitRatings!$D$4:$D$38,MATCH($B11,UnitRatings!$A$4:$A$38,0)))),INDEX(UnitRatings!$C$4:$C$38,MATCH($B11,UnitRatings!$A$4:$A$38,0)),0)</f>
        <v>146</v>
      </c>
      <c r="D11" s="7">
        <f>IF(OR(INDEX(UnitRatings!$D$4:$D$38,MATCH($B11,UnitRatings!$A$4:$A$38,0))="",D$3&lt;YEAR(INDEX(UnitRatings!$D$4:$D$38,MATCH($B11,UnitRatings!$A$4:$A$38,0)))),INDEX(UnitRatings!$C$4:$C$38,MATCH($B11,UnitRatings!$A$4:$A$38,0)),0)</f>
        <v>146</v>
      </c>
      <c r="E11" s="7">
        <f>IF(OR(INDEX(UnitRatings!$D$4:$D$38,MATCH($B11,UnitRatings!$A$4:$A$38,0))="",E$3&lt;YEAR(INDEX(UnitRatings!$D$4:$D$38,MATCH($B11,UnitRatings!$A$4:$A$38,0)))),INDEX(UnitRatings!$C$4:$C$38,MATCH($B11,UnitRatings!$A$4:$A$38,0)),0)</f>
        <v>146</v>
      </c>
      <c r="F11" s="7">
        <f>IF(OR(INDEX(UnitRatings!$D$4:$D$38,MATCH($B11,UnitRatings!$A$4:$A$38,0))="",F$3&lt;YEAR(INDEX(UnitRatings!$D$4:$D$38,MATCH($B11,UnitRatings!$A$4:$A$38,0)))),INDEX(UnitRatings!$C$4:$C$38,MATCH($B11,UnitRatings!$A$4:$A$38,0)),0)</f>
        <v>146</v>
      </c>
      <c r="G11" s="7">
        <f>IF(OR(INDEX(UnitRatings!$D$4:$D$38,MATCH($B11,UnitRatings!$A$4:$A$38,0))="",G$3&lt;YEAR(INDEX(UnitRatings!$D$4:$D$38,MATCH($B11,UnitRatings!$A$4:$A$38,0)))),INDEX(UnitRatings!$C$4:$C$38,MATCH($B11,UnitRatings!$A$4:$A$38,0)),0)</f>
        <v>146</v>
      </c>
      <c r="H11" s="7">
        <f>IF(OR(INDEX(UnitRatings!$D$4:$D$38,MATCH($B11,UnitRatings!$A$4:$A$38,0))="",H$3&lt;YEAR(INDEX(UnitRatings!$D$4:$D$38,MATCH($B11,UnitRatings!$A$4:$A$38,0)))),INDEX(UnitRatings!$C$4:$C$38,MATCH($B11,UnitRatings!$A$4:$A$38,0)),0)</f>
        <v>146</v>
      </c>
      <c r="I11" s="7">
        <f>IF(OR(INDEX(UnitRatings!$D$4:$D$38,MATCH($B11,UnitRatings!$A$4:$A$38,0))="",I$3&lt;YEAR(INDEX(UnitRatings!$D$4:$D$38,MATCH($B11,UnitRatings!$A$4:$A$38,0)))),INDEX(UnitRatings!$C$4:$C$38,MATCH($B11,UnitRatings!$A$4:$A$38,0)),0)</f>
        <v>146</v>
      </c>
      <c r="J11" s="7">
        <f>IF(OR(INDEX(UnitRatings!$D$4:$D$38,MATCH($B11,UnitRatings!$A$4:$A$38,0))="",J$3&lt;YEAR(INDEX(UnitRatings!$D$4:$D$38,MATCH($B11,UnitRatings!$A$4:$A$38,0)))),INDEX(UnitRatings!$C$4:$C$38,MATCH($B11,UnitRatings!$A$4:$A$38,0)),0)</f>
        <v>146</v>
      </c>
      <c r="K11" s="7">
        <f>IF(OR(INDEX(UnitRatings!$D$4:$D$38,MATCH($B11,UnitRatings!$A$4:$A$38,0))="",K$3&lt;YEAR(INDEX(UnitRatings!$D$4:$D$38,MATCH($B11,UnitRatings!$A$4:$A$38,0)))),INDEX(UnitRatings!$C$4:$C$38,MATCH($B11,UnitRatings!$A$4:$A$38,0)),0)</f>
        <v>146</v>
      </c>
      <c r="L11" s="7">
        <f>IF(OR(INDEX(UnitRatings!$D$4:$D$38,MATCH($B11,UnitRatings!$A$4:$A$38,0))="",L$3&lt;YEAR(INDEX(UnitRatings!$D$4:$D$38,MATCH($B11,UnitRatings!$A$4:$A$38,0)))),INDEX(UnitRatings!$C$4:$C$38,MATCH($B11,UnitRatings!$A$4:$A$38,0)),0)</f>
        <v>146</v>
      </c>
      <c r="M11" s="7">
        <f>IF(OR(INDEX(UnitRatings!$D$4:$D$38,MATCH($B11,UnitRatings!$A$4:$A$38,0))="",M$3&lt;YEAR(INDEX(UnitRatings!$D$4:$D$38,MATCH($B11,UnitRatings!$A$4:$A$38,0)))),INDEX(UnitRatings!$C$4:$C$38,MATCH($B11,UnitRatings!$A$4:$A$38,0)),0)</f>
        <v>146</v>
      </c>
      <c r="N11" s="7">
        <f>IF(OR(INDEX(UnitRatings!$D$4:$D$38,MATCH($B11,UnitRatings!$A$4:$A$38,0))="",N$3&lt;YEAR(INDEX(UnitRatings!$D$4:$D$38,MATCH($B11,UnitRatings!$A$4:$A$38,0)))),INDEX(UnitRatings!$C$4:$C$38,MATCH($B11,UnitRatings!$A$4:$A$38,0)),0)</f>
        <v>146</v>
      </c>
      <c r="O11" s="7">
        <f>IF(OR(INDEX(UnitRatings!$D$4:$D$38,MATCH($B11,UnitRatings!$A$4:$A$38,0))="",O$3&lt;YEAR(INDEX(UnitRatings!$D$4:$D$38,MATCH($B11,UnitRatings!$A$4:$A$38,0)))),INDEX(UnitRatings!$C$4:$C$38,MATCH($B11,UnitRatings!$A$4:$A$38,0)),0)</f>
        <v>146</v>
      </c>
      <c r="P11" s="7">
        <f>IF(OR(INDEX(UnitRatings!$D$4:$D$38,MATCH($B11,UnitRatings!$A$4:$A$38,0))="",P$3&lt;YEAR(INDEX(UnitRatings!$D$4:$D$38,MATCH($B11,UnitRatings!$A$4:$A$38,0)))),INDEX(UnitRatings!$C$4:$C$38,MATCH($B11,UnitRatings!$A$4:$A$38,0)),0)</f>
        <v>146</v>
      </c>
    </row>
    <row r="12" spans="1:17" x14ac:dyDescent="0.35">
      <c r="A12" s="36"/>
      <c r="B12" s="8" t="s">
        <v>21</v>
      </c>
      <c r="C12" s="7">
        <f>IF(OR(INDEX(UnitRatings!$D$4:$D$38,MATCH($B12,UnitRatings!$A$4:$A$38,0))="",C$3&lt;YEAR(INDEX(UnitRatings!$D$4:$D$38,MATCH($B12,UnitRatings!$A$4:$A$38,0)))),INDEX(UnitRatings!$C$4:$C$38,MATCH($B12,UnitRatings!$A$4:$A$38,0)),0)</f>
        <v>121</v>
      </c>
      <c r="D12" s="7">
        <f>IF(OR(INDEX(UnitRatings!$D$4:$D$38,MATCH($B12,UnitRatings!$A$4:$A$38,0))="",D$3&lt;YEAR(INDEX(UnitRatings!$D$4:$D$38,MATCH($B12,UnitRatings!$A$4:$A$38,0)))),INDEX(UnitRatings!$C$4:$C$38,MATCH($B12,UnitRatings!$A$4:$A$38,0)),0)</f>
        <v>121</v>
      </c>
      <c r="E12" s="7">
        <f>IF(OR(INDEX(UnitRatings!$D$4:$D$38,MATCH($B12,UnitRatings!$A$4:$A$38,0))="",E$3&lt;YEAR(INDEX(UnitRatings!$D$4:$D$38,MATCH($B12,UnitRatings!$A$4:$A$38,0)))),INDEX(UnitRatings!$C$4:$C$38,MATCH($B12,UnitRatings!$A$4:$A$38,0)),0)</f>
        <v>121</v>
      </c>
      <c r="F12" s="7">
        <f>IF(OR(INDEX(UnitRatings!$D$4:$D$38,MATCH($B12,UnitRatings!$A$4:$A$38,0))="",F$3&lt;YEAR(INDEX(UnitRatings!$D$4:$D$38,MATCH($B12,UnitRatings!$A$4:$A$38,0)))),INDEX(UnitRatings!$C$4:$C$38,MATCH($B12,UnitRatings!$A$4:$A$38,0)),0)</f>
        <v>121</v>
      </c>
      <c r="G12" s="7">
        <f>IF(OR(INDEX(UnitRatings!$D$4:$D$38,MATCH($B12,UnitRatings!$A$4:$A$38,0))="",G$3&lt;YEAR(INDEX(UnitRatings!$D$4:$D$38,MATCH($B12,UnitRatings!$A$4:$A$38,0)))),INDEX(UnitRatings!$C$4:$C$38,MATCH($B12,UnitRatings!$A$4:$A$38,0)),0)</f>
        <v>121</v>
      </c>
      <c r="H12" s="7">
        <f>IF(OR(INDEX(UnitRatings!$D$4:$D$38,MATCH($B12,UnitRatings!$A$4:$A$38,0))="",H$3&lt;YEAR(INDEX(UnitRatings!$D$4:$D$38,MATCH($B12,UnitRatings!$A$4:$A$38,0)))),INDEX(UnitRatings!$C$4:$C$38,MATCH($B12,UnitRatings!$A$4:$A$38,0)),0)</f>
        <v>121</v>
      </c>
      <c r="I12" s="7">
        <f>IF(OR(INDEX(UnitRatings!$D$4:$D$38,MATCH($B12,UnitRatings!$A$4:$A$38,0))="",I$3&lt;YEAR(INDEX(UnitRatings!$D$4:$D$38,MATCH($B12,UnitRatings!$A$4:$A$38,0)))),INDEX(UnitRatings!$C$4:$C$38,MATCH($B12,UnitRatings!$A$4:$A$38,0)),0)</f>
        <v>121</v>
      </c>
      <c r="J12" s="7">
        <f>IF(OR(INDEX(UnitRatings!$D$4:$D$38,MATCH($B12,UnitRatings!$A$4:$A$38,0))="",J$3&lt;YEAR(INDEX(UnitRatings!$D$4:$D$38,MATCH($B12,UnitRatings!$A$4:$A$38,0)))),INDEX(UnitRatings!$C$4:$C$38,MATCH($B12,UnitRatings!$A$4:$A$38,0)),0)</f>
        <v>121</v>
      </c>
      <c r="K12" s="7">
        <f>IF(OR(INDEX(UnitRatings!$D$4:$D$38,MATCH($B12,UnitRatings!$A$4:$A$38,0))="",K$3&lt;YEAR(INDEX(UnitRatings!$D$4:$D$38,MATCH($B12,UnitRatings!$A$4:$A$38,0)))),INDEX(UnitRatings!$C$4:$C$38,MATCH($B12,UnitRatings!$A$4:$A$38,0)),0)</f>
        <v>121</v>
      </c>
      <c r="L12" s="7">
        <f>IF(OR(INDEX(UnitRatings!$D$4:$D$38,MATCH($B12,UnitRatings!$A$4:$A$38,0))="",L$3&lt;YEAR(INDEX(UnitRatings!$D$4:$D$38,MATCH($B12,UnitRatings!$A$4:$A$38,0)))),INDEX(UnitRatings!$C$4:$C$38,MATCH($B12,UnitRatings!$A$4:$A$38,0)),0)</f>
        <v>121</v>
      </c>
      <c r="M12" s="7">
        <f>IF(OR(INDEX(UnitRatings!$D$4:$D$38,MATCH($B12,UnitRatings!$A$4:$A$38,0))="",M$3&lt;YEAR(INDEX(UnitRatings!$D$4:$D$38,MATCH($B12,UnitRatings!$A$4:$A$38,0)))),INDEX(UnitRatings!$C$4:$C$38,MATCH($B12,UnitRatings!$A$4:$A$38,0)),0)</f>
        <v>121</v>
      </c>
      <c r="N12" s="7">
        <f>IF(OR(INDEX(UnitRatings!$D$4:$D$38,MATCH($B12,UnitRatings!$A$4:$A$38,0))="",N$3&lt;YEAR(INDEX(UnitRatings!$D$4:$D$38,MATCH($B12,UnitRatings!$A$4:$A$38,0)))),INDEX(UnitRatings!$C$4:$C$38,MATCH($B12,UnitRatings!$A$4:$A$38,0)),0)</f>
        <v>121</v>
      </c>
      <c r="O12" s="7">
        <f>IF(OR(INDEX(UnitRatings!$D$4:$D$38,MATCH($B12,UnitRatings!$A$4:$A$38,0))="",O$3&lt;YEAR(INDEX(UnitRatings!$D$4:$D$38,MATCH($B12,UnitRatings!$A$4:$A$38,0)))),INDEX(UnitRatings!$C$4:$C$38,MATCH($B12,UnitRatings!$A$4:$A$38,0)),0)</f>
        <v>121</v>
      </c>
      <c r="P12" s="7">
        <f>IF(OR(INDEX(UnitRatings!$D$4:$D$38,MATCH($B12,UnitRatings!$A$4:$A$38,0))="",P$3&lt;YEAR(INDEX(UnitRatings!$D$4:$D$38,MATCH($B12,UnitRatings!$A$4:$A$38,0)))),INDEX(UnitRatings!$C$4:$C$38,MATCH($B12,UnitRatings!$A$4:$A$38,0)),0)</f>
        <v>121</v>
      </c>
    </row>
    <row r="13" spans="1:17" x14ac:dyDescent="0.35">
      <c r="A13" s="36"/>
      <c r="B13" s="8" t="s">
        <v>22</v>
      </c>
      <c r="C13" s="7">
        <f>IF(OR(INDEX(UnitRatings!$D$4:$D$38,MATCH($B13,UnitRatings!$A$4:$A$38,0))="",C$3&lt;YEAR(INDEX(UnitRatings!$D$4:$D$38,MATCH($B13,UnitRatings!$A$4:$A$38,0)))),INDEX(UnitRatings!$C$4:$C$38,MATCH($B13,UnitRatings!$A$4:$A$38,0)),0)</f>
        <v>121</v>
      </c>
      <c r="D13" s="7">
        <f>IF(OR(INDEX(UnitRatings!$D$4:$D$38,MATCH($B13,UnitRatings!$A$4:$A$38,0))="",D$3&lt;YEAR(INDEX(UnitRatings!$D$4:$D$38,MATCH($B13,UnitRatings!$A$4:$A$38,0)))),INDEX(UnitRatings!$C$4:$C$38,MATCH($B13,UnitRatings!$A$4:$A$38,0)),0)</f>
        <v>121</v>
      </c>
      <c r="E13" s="7">
        <f>IF(OR(INDEX(UnitRatings!$D$4:$D$38,MATCH($B13,UnitRatings!$A$4:$A$38,0))="",E$3&lt;YEAR(INDEX(UnitRatings!$D$4:$D$38,MATCH($B13,UnitRatings!$A$4:$A$38,0)))),INDEX(UnitRatings!$C$4:$C$38,MATCH($B13,UnitRatings!$A$4:$A$38,0)),0)</f>
        <v>121</v>
      </c>
      <c r="F13" s="7">
        <f>IF(OR(INDEX(UnitRatings!$D$4:$D$38,MATCH($B13,UnitRatings!$A$4:$A$38,0))="",F$3&lt;YEAR(INDEX(UnitRatings!$D$4:$D$38,MATCH($B13,UnitRatings!$A$4:$A$38,0)))),INDEX(UnitRatings!$C$4:$C$38,MATCH($B13,UnitRatings!$A$4:$A$38,0)),0)</f>
        <v>121</v>
      </c>
      <c r="G13" s="7">
        <f>IF(OR(INDEX(UnitRatings!$D$4:$D$38,MATCH($B13,UnitRatings!$A$4:$A$38,0))="",G$3&lt;YEAR(INDEX(UnitRatings!$D$4:$D$38,MATCH($B13,UnitRatings!$A$4:$A$38,0)))),INDEX(UnitRatings!$C$4:$C$38,MATCH($B13,UnitRatings!$A$4:$A$38,0)),0)</f>
        <v>121</v>
      </c>
      <c r="H13" s="7">
        <f>IF(OR(INDEX(UnitRatings!$D$4:$D$38,MATCH($B13,UnitRatings!$A$4:$A$38,0))="",H$3&lt;YEAR(INDEX(UnitRatings!$D$4:$D$38,MATCH($B13,UnitRatings!$A$4:$A$38,0)))),INDEX(UnitRatings!$C$4:$C$38,MATCH($B13,UnitRatings!$A$4:$A$38,0)),0)</f>
        <v>121</v>
      </c>
      <c r="I13" s="7">
        <f>IF(OR(INDEX(UnitRatings!$D$4:$D$38,MATCH($B13,UnitRatings!$A$4:$A$38,0))="",I$3&lt;YEAR(INDEX(UnitRatings!$D$4:$D$38,MATCH($B13,UnitRatings!$A$4:$A$38,0)))),INDEX(UnitRatings!$C$4:$C$38,MATCH($B13,UnitRatings!$A$4:$A$38,0)),0)</f>
        <v>121</v>
      </c>
      <c r="J13" s="7">
        <f>IF(OR(INDEX(UnitRatings!$D$4:$D$38,MATCH($B13,UnitRatings!$A$4:$A$38,0))="",J$3&lt;YEAR(INDEX(UnitRatings!$D$4:$D$38,MATCH($B13,UnitRatings!$A$4:$A$38,0)))),INDEX(UnitRatings!$C$4:$C$38,MATCH($B13,UnitRatings!$A$4:$A$38,0)),0)</f>
        <v>121</v>
      </c>
      <c r="K13" s="7">
        <f>IF(OR(INDEX(UnitRatings!$D$4:$D$38,MATCH($B13,UnitRatings!$A$4:$A$38,0))="",K$3&lt;YEAR(INDEX(UnitRatings!$D$4:$D$38,MATCH($B13,UnitRatings!$A$4:$A$38,0)))),INDEX(UnitRatings!$C$4:$C$38,MATCH($B13,UnitRatings!$A$4:$A$38,0)),0)</f>
        <v>121</v>
      </c>
      <c r="L13" s="7">
        <f>IF(OR(INDEX(UnitRatings!$D$4:$D$38,MATCH($B13,UnitRatings!$A$4:$A$38,0))="",L$3&lt;YEAR(INDEX(UnitRatings!$D$4:$D$38,MATCH($B13,UnitRatings!$A$4:$A$38,0)))),INDEX(UnitRatings!$C$4:$C$38,MATCH($B13,UnitRatings!$A$4:$A$38,0)),0)</f>
        <v>121</v>
      </c>
      <c r="M13" s="7">
        <f>IF(OR(INDEX(UnitRatings!$D$4:$D$38,MATCH($B13,UnitRatings!$A$4:$A$38,0))="",M$3&lt;YEAR(INDEX(UnitRatings!$D$4:$D$38,MATCH($B13,UnitRatings!$A$4:$A$38,0)))),INDEX(UnitRatings!$C$4:$C$38,MATCH($B13,UnitRatings!$A$4:$A$38,0)),0)</f>
        <v>121</v>
      </c>
      <c r="N13" s="7">
        <f>IF(OR(INDEX(UnitRatings!$D$4:$D$38,MATCH($B13,UnitRatings!$A$4:$A$38,0))="",N$3&lt;YEAR(INDEX(UnitRatings!$D$4:$D$38,MATCH($B13,UnitRatings!$A$4:$A$38,0)))),INDEX(UnitRatings!$C$4:$C$38,MATCH($B13,UnitRatings!$A$4:$A$38,0)),0)</f>
        <v>121</v>
      </c>
      <c r="O13" s="7">
        <f>IF(OR(INDEX(UnitRatings!$D$4:$D$38,MATCH($B13,UnitRatings!$A$4:$A$38,0))="",O$3&lt;YEAR(INDEX(UnitRatings!$D$4:$D$38,MATCH($B13,UnitRatings!$A$4:$A$38,0)))),INDEX(UnitRatings!$C$4:$C$38,MATCH($B13,UnitRatings!$A$4:$A$38,0)),0)</f>
        <v>121</v>
      </c>
      <c r="P13" s="7">
        <f>IF(OR(INDEX(UnitRatings!$D$4:$D$38,MATCH($B13,UnitRatings!$A$4:$A$38,0))="",P$3&lt;YEAR(INDEX(UnitRatings!$D$4:$D$38,MATCH($B13,UnitRatings!$A$4:$A$38,0)))),INDEX(UnitRatings!$C$4:$C$38,MATCH($B13,UnitRatings!$A$4:$A$38,0)),0)</f>
        <v>121</v>
      </c>
    </row>
    <row r="14" spans="1:17" x14ac:dyDescent="0.35">
      <c r="A14" s="36"/>
      <c r="B14" s="8" t="s">
        <v>23</v>
      </c>
      <c r="C14" s="7">
        <f>IF(OR(INDEX(UnitRatings!$D$4:$D$38,MATCH($B14,UnitRatings!$A$4:$A$38,0))="",C$3&lt;YEAR(INDEX(UnitRatings!$D$4:$D$38,MATCH($B14,UnitRatings!$A$4:$A$38,0)))),INDEX(UnitRatings!$C$4:$C$38,MATCH($B14,UnitRatings!$A$4:$A$38,0)),0)</f>
        <v>121</v>
      </c>
      <c r="D14" s="7">
        <f>IF(OR(INDEX(UnitRatings!$D$4:$D$38,MATCH($B14,UnitRatings!$A$4:$A$38,0))="",D$3&lt;YEAR(INDEX(UnitRatings!$D$4:$D$38,MATCH($B14,UnitRatings!$A$4:$A$38,0)))),INDEX(UnitRatings!$C$4:$C$38,MATCH($B14,UnitRatings!$A$4:$A$38,0)),0)</f>
        <v>121</v>
      </c>
      <c r="E14" s="7">
        <f>IF(OR(INDEX(UnitRatings!$D$4:$D$38,MATCH($B14,UnitRatings!$A$4:$A$38,0))="",E$3&lt;YEAR(INDEX(UnitRatings!$D$4:$D$38,MATCH($B14,UnitRatings!$A$4:$A$38,0)))),INDEX(UnitRatings!$C$4:$C$38,MATCH($B14,UnitRatings!$A$4:$A$38,0)),0)</f>
        <v>121</v>
      </c>
      <c r="F14" s="7">
        <f>IF(OR(INDEX(UnitRatings!$D$4:$D$38,MATCH($B14,UnitRatings!$A$4:$A$38,0))="",F$3&lt;YEAR(INDEX(UnitRatings!$D$4:$D$38,MATCH($B14,UnitRatings!$A$4:$A$38,0)))),INDEX(UnitRatings!$C$4:$C$38,MATCH($B14,UnitRatings!$A$4:$A$38,0)),0)</f>
        <v>121</v>
      </c>
      <c r="G14" s="7">
        <f>IF(OR(INDEX(UnitRatings!$D$4:$D$38,MATCH($B14,UnitRatings!$A$4:$A$38,0))="",G$3&lt;YEAR(INDEX(UnitRatings!$D$4:$D$38,MATCH($B14,UnitRatings!$A$4:$A$38,0)))),INDEX(UnitRatings!$C$4:$C$38,MATCH($B14,UnitRatings!$A$4:$A$38,0)),0)</f>
        <v>121</v>
      </c>
      <c r="H14" s="7">
        <f>IF(OR(INDEX(UnitRatings!$D$4:$D$38,MATCH($B14,UnitRatings!$A$4:$A$38,0))="",H$3&lt;YEAR(INDEX(UnitRatings!$D$4:$D$38,MATCH($B14,UnitRatings!$A$4:$A$38,0)))),INDEX(UnitRatings!$C$4:$C$38,MATCH($B14,UnitRatings!$A$4:$A$38,0)),0)</f>
        <v>121</v>
      </c>
      <c r="I14" s="7">
        <f>IF(OR(INDEX(UnitRatings!$D$4:$D$38,MATCH($B14,UnitRatings!$A$4:$A$38,0))="",I$3&lt;YEAR(INDEX(UnitRatings!$D$4:$D$38,MATCH($B14,UnitRatings!$A$4:$A$38,0)))),INDEX(UnitRatings!$C$4:$C$38,MATCH($B14,UnitRatings!$A$4:$A$38,0)),0)</f>
        <v>121</v>
      </c>
      <c r="J14" s="7">
        <f>IF(OR(INDEX(UnitRatings!$D$4:$D$38,MATCH($B14,UnitRatings!$A$4:$A$38,0))="",J$3&lt;YEAR(INDEX(UnitRatings!$D$4:$D$38,MATCH($B14,UnitRatings!$A$4:$A$38,0)))),INDEX(UnitRatings!$C$4:$C$38,MATCH($B14,UnitRatings!$A$4:$A$38,0)),0)</f>
        <v>121</v>
      </c>
      <c r="K14" s="7">
        <f>IF(OR(INDEX(UnitRatings!$D$4:$D$38,MATCH($B14,UnitRatings!$A$4:$A$38,0))="",K$3&lt;YEAR(INDEX(UnitRatings!$D$4:$D$38,MATCH($B14,UnitRatings!$A$4:$A$38,0)))),INDEX(UnitRatings!$C$4:$C$38,MATCH($B14,UnitRatings!$A$4:$A$38,0)),0)</f>
        <v>121</v>
      </c>
      <c r="L14" s="7">
        <f>IF(OR(INDEX(UnitRatings!$D$4:$D$38,MATCH($B14,UnitRatings!$A$4:$A$38,0))="",L$3&lt;YEAR(INDEX(UnitRatings!$D$4:$D$38,MATCH($B14,UnitRatings!$A$4:$A$38,0)))),INDEX(UnitRatings!$C$4:$C$38,MATCH($B14,UnitRatings!$A$4:$A$38,0)),0)</f>
        <v>121</v>
      </c>
      <c r="M14" s="7">
        <f>IF(OR(INDEX(UnitRatings!$D$4:$D$38,MATCH($B14,UnitRatings!$A$4:$A$38,0))="",M$3&lt;YEAR(INDEX(UnitRatings!$D$4:$D$38,MATCH($B14,UnitRatings!$A$4:$A$38,0)))),INDEX(UnitRatings!$C$4:$C$38,MATCH($B14,UnitRatings!$A$4:$A$38,0)),0)</f>
        <v>121</v>
      </c>
      <c r="N14" s="7">
        <f>IF(OR(INDEX(UnitRatings!$D$4:$D$38,MATCH($B14,UnitRatings!$A$4:$A$38,0))="",N$3&lt;YEAR(INDEX(UnitRatings!$D$4:$D$38,MATCH($B14,UnitRatings!$A$4:$A$38,0)))),INDEX(UnitRatings!$C$4:$C$38,MATCH($B14,UnitRatings!$A$4:$A$38,0)),0)</f>
        <v>121</v>
      </c>
      <c r="O14" s="7">
        <f>IF(OR(INDEX(UnitRatings!$D$4:$D$38,MATCH($B14,UnitRatings!$A$4:$A$38,0))="",O$3&lt;YEAR(INDEX(UnitRatings!$D$4:$D$38,MATCH($B14,UnitRatings!$A$4:$A$38,0)))),INDEX(UnitRatings!$C$4:$C$38,MATCH($B14,UnitRatings!$A$4:$A$38,0)),0)</f>
        <v>121</v>
      </c>
      <c r="P14" s="7">
        <f>IF(OR(INDEX(UnitRatings!$D$4:$D$38,MATCH($B14,UnitRatings!$A$4:$A$38,0))="",P$3&lt;YEAR(INDEX(UnitRatings!$D$4:$D$38,MATCH($B14,UnitRatings!$A$4:$A$38,0)))),INDEX(UnitRatings!$C$4:$C$38,MATCH($B14,UnitRatings!$A$4:$A$38,0)),0)</f>
        <v>121</v>
      </c>
    </row>
    <row r="15" spans="1:17" x14ac:dyDescent="0.35">
      <c r="A15" s="36"/>
      <c r="B15" s="8" t="s">
        <v>24</v>
      </c>
      <c r="C15" s="7">
        <f>IF(OR(INDEX(UnitRatings!$D$4:$D$38,MATCH($B15,UnitRatings!$A$4:$A$38,0))="",C$3&lt;YEAR(INDEX(UnitRatings!$D$4:$D$38,MATCH($B15,UnitRatings!$A$4:$A$38,0)))),INDEX(UnitRatings!$C$4:$C$38,MATCH($B15,UnitRatings!$A$4:$A$38,0)),0)</f>
        <v>121</v>
      </c>
      <c r="D15" s="7">
        <f>IF(OR(INDEX(UnitRatings!$D$4:$D$38,MATCH($B15,UnitRatings!$A$4:$A$38,0))="",D$3&lt;YEAR(INDEX(UnitRatings!$D$4:$D$38,MATCH($B15,UnitRatings!$A$4:$A$38,0)))),INDEX(UnitRatings!$C$4:$C$38,MATCH($B15,UnitRatings!$A$4:$A$38,0)),0)</f>
        <v>121</v>
      </c>
      <c r="E15" s="7">
        <f>IF(OR(INDEX(UnitRatings!$D$4:$D$38,MATCH($B15,UnitRatings!$A$4:$A$38,0))="",E$3&lt;YEAR(INDEX(UnitRatings!$D$4:$D$38,MATCH($B15,UnitRatings!$A$4:$A$38,0)))),INDEX(UnitRatings!$C$4:$C$38,MATCH($B15,UnitRatings!$A$4:$A$38,0)),0)</f>
        <v>121</v>
      </c>
      <c r="F15" s="7">
        <f>IF(OR(INDEX(UnitRatings!$D$4:$D$38,MATCH($B15,UnitRatings!$A$4:$A$38,0))="",F$3&lt;YEAR(INDEX(UnitRatings!$D$4:$D$38,MATCH($B15,UnitRatings!$A$4:$A$38,0)))),INDEX(UnitRatings!$C$4:$C$38,MATCH($B15,UnitRatings!$A$4:$A$38,0)),0)</f>
        <v>121</v>
      </c>
      <c r="G15" s="7">
        <f>IF(OR(INDEX(UnitRatings!$D$4:$D$38,MATCH($B15,UnitRatings!$A$4:$A$38,0))="",G$3&lt;YEAR(INDEX(UnitRatings!$D$4:$D$38,MATCH($B15,UnitRatings!$A$4:$A$38,0)))),INDEX(UnitRatings!$C$4:$C$38,MATCH($B15,UnitRatings!$A$4:$A$38,0)),0)</f>
        <v>121</v>
      </c>
      <c r="H15" s="7">
        <f>IF(OR(INDEX(UnitRatings!$D$4:$D$38,MATCH($B15,UnitRatings!$A$4:$A$38,0))="",H$3&lt;YEAR(INDEX(UnitRatings!$D$4:$D$38,MATCH($B15,UnitRatings!$A$4:$A$38,0)))),INDEX(UnitRatings!$C$4:$C$38,MATCH($B15,UnitRatings!$A$4:$A$38,0)),0)</f>
        <v>121</v>
      </c>
      <c r="I15" s="7">
        <f>IF(OR(INDEX(UnitRatings!$D$4:$D$38,MATCH($B15,UnitRatings!$A$4:$A$38,0))="",I$3&lt;YEAR(INDEX(UnitRatings!$D$4:$D$38,MATCH($B15,UnitRatings!$A$4:$A$38,0)))),INDEX(UnitRatings!$C$4:$C$38,MATCH($B15,UnitRatings!$A$4:$A$38,0)),0)</f>
        <v>121</v>
      </c>
      <c r="J15" s="7">
        <f>IF(OR(INDEX(UnitRatings!$D$4:$D$38,MATCH($B15,UnitRatings!$A$4:$A$38,0))="",J$3&lt;YEAR(INDEX(UnitRatings!$D$4:$D$38,MATCH($B15,UnitRatings!$A$4:$A$38,0)))),INDEX(UnitRatings!$C$4:$C$38,MATCH($B15,UnitRatings!$A$4:$A$38,0)),0)</f>
        <v>121</v>
      </c>
      <c r="K15" s="7">
        <f>IF(OR(INDEX(UnitRatings!$D$4:$D$38,MATCH($B15,UnitRatings!$A$4:$A$38,0))="",K$3&lt;YEAR(INDEX(UnitRatings!$D$4:$D$38,MATCH($B15,UnitRatings!$A$4:$A$38,0)))),INDEX(UnitRatings!$C$4:$C$38,MATCH($B15,UnitRatings!$A$4:$A$38,0)),0)</f>
        <v>121</v>
      </c>
      <c r="L15" s="7">
        <f>IF(OR(INDEX(UnitRatings!$D$4:$D$38,MATCH($B15,UnitRatings!$A$4:$A$38,0))="",L$3&lt;YEAR(INDEX(UnitRatings!$D$4:$D$38,MATCH($B15,UnitRatings!$A$4:$A$38,0)))),INDEX(UnitRatings!$C$4:$C$38,MATCH($B15,UnitRatings!$A$4:$A$38,0)),0)</f>
        <v>121</v>
      </c>
      <c r="M15" s="7">
        <f>IF(OR(INDEX(UnitRatings!$D$4:$D$38,MATCH($B15,UnitRatings!$A$4:$A$38,0))="",M$3&lt;YEAR(INDEX(UnitRatings!$D$4:$D$38,MATCH($B15,UnitRatings!$A$4:$A$38,0)))),INDEX(UnitRatings!$C$4:$C$38,MATCH($B15,UnitRatings!$A$4:$A$38,0)),0)</f>
        <v>121</v>
      </c>
      <c r="N15" s="7">
        <f>IF(OR(INDEX(UnitRatings!$D$4:$D$38,MATCH($B15,UnitRatings!$A$4:$A$38,0))="",N$3&lt;YEAR(INDEX(UnitRatings!$D$4:$D$38,MATCH($B15,UnitRatings!$A$4:$A$38,0)))),INDEX(UnitRatings!$C$4:$C$38,MATCH($B15,UnitRatings!$A$4:$A$38,0)),0)</f>
        <v>121</v>
      </c>
      <c r="O15" s="7">
        <f>IF(OR(INDEX(UnitRatings!$D$4:$D$38,MATCH($B15,UnitRatings!$A$4:$A$38,0))="",O$3&lt;YEAR(INDEX(UnitRatings!$D$4:$D$38,MATCH($B15,UnitRatings!$A$4:$A$38,0)))),INDEX(UnitRatings!$C$4:$C$38,MATCH($B15,UnitRatings!$A$4:$A$38,0)),0)</f>
        <v>121</v>
      </c>
      <c r="P15" s="7">
        <f>IF(OR(INDEX(UnitRatings!$D$4:$D$38,MATCH($B15,UnitRatings!$A$4:$A$38,0))="",P$3&lt;YEAR(INDEX(UnitRatings!$D$4:$D$38,MATCH($B15,UnitRatings!$A$4:$A$38,0)))),INDEX(UnitRatings!$C$4:$C$38,MATCH($B15,UnitRatings!$A$4:$A$38,0)),0)</f>
        <v>121</v>
      </c>
    </row>
    <row r="16" spans="1:17" x14ac:dyDescent="0.35">
      <c r="A16" s="36"/>
      <c r="B16" s="8" t="s">
        <v>28</v>
      </c>
      <c r="C16" s="9">
        <f>UnitRatings!$C$40</f>
        <v>662</v>
      </c>
      <c r="D16" s="7">
        <f>IF(OR(INDEX(UnitRatings!$D$4:$D$38,MATCH($B16,UnitRatings!$A$4:$A$38,0))="",D$3&lt;YEAR(INDEX(UnitRatings!$D$4:$D$38,MATCH($B16,UnitRatings!$A$4:$A$38,0)))),INDEX(UnitRatings!$C$4:$C$38,MATCH($B16,UnitRatings!$A$4:$A$38,0)),0)</f>
        <v>691</v>
      </c>
      <c r="E16" s="7">
        <f>IF(OR(INDEX(UnitRatings!$D$4:$D$38,MATCH($B16,UnitRatings!$A$4:$A$38,0))="",E$3&lt;YEAR(INDEX(UnitRatings!$D$4:$D$38,MATCH($B16,UnitRatings!$A$4:$A$38,0)))),INDEX(UnitRatings!$C$4:$C$38,MATCH($B16,UnitRatings!$A$4:$A$38,0)),0)</f>
        <v>691</v>
      </c>
      <c r="F16" s="7">
        <f>IF(OR(INDEX(UnitRatings!$D$4:$D$38,MATCH($B16,UnitRatings!$A$4:$A$38,0))="",F$3&lt;YEAR(INDEX(UnitRatings!$D$4:$D$38,MATCH($B16,UnitRatings!$A$4:$A$38,0)))),INDEX(UnitRatings!$C$4:$C$38,MATCH($B16,UnitRatings!$A$4:$A$38,0)),0)</f>
        <v>691</v>
      </c>
      <c r="G16" s="7">
        <f>IF(OR(INDEX(UnitRatings!$D$4:$D$38,MATCH($B16,UnitRatings!$A$4:$A$38,0))="",G$3&lt;YEAR(INDEX(UnitRatings!$D$4:$D$38,MATCH($B16,UnitRatings!$A$4:$A$38,0)))),INDEX(UnitRatings!$C$4:$C$38,MATCH($B16,UnitRatings!$A$4:$A$38,0)),0)</f>
        <v>691</v>
      </c>
      <c r="H16" s="7">
        <f>IF(OR(INDEX(UnitRatings!$D$4:$D$38,MATCH($B16,UnitRatings!$A$4:$A$38,0))="",H$3&lt;YEAR(INDEX(UnitRatings!$D$4:$D$38,MATCH($B16,UnitRatings!$A$4:$A$38,0)))),INDEX(UnitRatings!$C$4:$C$38,MATCH($B16,UnitRatings!$A$4:$A$38,0)),0)</f>
        <v>691</v>
      </c>
      <c r="I16" s="7">
        <f>IF(OR(INDEX(UnitRatings!$D$4:$D$38,MATCH($B16,UnitRatings!$A$4:$A$38,0))="",I$3&lt;YEAR(INDEX(UnitRatings!$D$4:$D$38,MATCH($B16,UnitRatings!$A$4:$A$38,0)))),INDEX(UnitRatings!$C$4:$C$38,MATCH($B16,UnitRatings!$A$4:$A$38,0)),0)</f>
        <v>691</v>
      </c>
      <c r="J16" s="7">
        <f>IF(OR(INDEX(UnitRatings!$D$4:$D$38,MATCH($B16,UnitRatings!$A$4:$A$38,0))="",J$3&lt;YEAR(INDEX(UnitRatings!$D$4:$D$38,MATCH($B16,UnitRatings!$A$4:$A$38,0)))),INDEX(UnitRatings!$C$4:$C$38,MATCH($B16,UnitRatings!$A$4:$A$38,0)),0)</f>
        <v>691</v>
      </c>
      <c r="K16" s="7">
        <f>IF(OR(INDEX(UnitRatings!$D$4:$D$38,MATCH($B16,UnitRatings!$A$4:$A$38,0))="",K$3&lt;YEAR(INDEX(UnitRatings!$D$4:$D$38,MATCH($B16,UnitRatings!$A$4:$A$38,0)))),INDEX(UnitRatings!$C$4:$C$38,MATCH($B16,UnitRatings!$A$4:$A$38,0)),0)</f>
        <v>691</v>
      </c>
      <c r="L16" s="7">
        <f>IF(OR(INDEX(UnitRatings!$D$4:$D$38,MATCH($B16,UnitRatings!$A$4:$A$38,0))="",L$3&lt;YEAR(INDEX(UnitRatings!$D$4:$D$38,MATCH($B16,UnitRatings!$A$4:$A$38,0)))),INDEX(UnitRatings!$C$4:$C$38,MATCH($B16,UnitRatings!$A$4:$A$38,0)),0)</f>
        <v>691</v>
      </c>
      <c r="M16" s="7">
        <f>IF(OR(INDEX(UnitRatings!$D$4:$D$38,MATCH($B16,UnitRatings!$A$4:$A$38,0))="",M$3&lt;YEAR(INDEX(UnitRatings!$D$4:$D$38,MATCH($B16,UnitRatings!$A$4:$A$38,0)))),INDEX(UnitRatings!$C$4:$C$38,MATCH($B16,UnitRatings!$A$4:$A$38,0)),0)</f>
        <v>691</v>
      </c>
      <c r="N16" s="7">
        <f>IF(OR(INDEX(UnitRatings!$D$4:$D$38,MATCH($B16,UnitRatings!$A$4:$A$38,0))="",N$3&lt;YEAR(INDEX(UnitRatings!$D$4:$D$38,MATCH($B16,UnitRatings!$A$4:$A$38,0)))),INDEX(UnitRatings!$C$4:$C$38,MATCH($B16,UnitRatings!$A$4:$A$38,0)),0)</f>
        <v>691</v>
      </c>
      <c r="O16" s="7">
        <f>IF(OR(INDEX(UnitRatings!$D$4:$D$38,MATCH($B16,UnitRatings!$A$4:$A$38,0))="",O$3&lt;YEAR(INDEX(UnitRatings!$D$4:$D$38,MATCH($B16,UnitRatings!$A$4:$A$38,0)))),INDEX(UnitRatings!$C$4:$C$38,MATCH($B16,UnitRatings!$A$4:$A$38,0)),0)</f>
        <v>691</v>
      </c>
      <c r="P16" s="7">
        <f>IF(OR(INDEX(UnitRatings!$D$4:$D$38,MATCH($B16,UnitRatings!$A$4:$A$38,0))="",P$3&lt;YEAR(INDEX(UnitRatings!$D$4:$D$38,MATCH($B16,UnitRatings!$A$4:$A$38,0)))),INDEX(UnitRatings!$C$4:$C$38,MATCH($B16,UnitRatings!$A$4:$A$38,0)),0)</f>
        <v>691</v>
      </c>
    </row>
    <row r="17" spans="1:16" x14ac:dyDescent="0.35">
      <c r="A17" s="36"/>
      <c r="B17" s="8" t="s">
        <v>11</v>
      </c>
      <c r="C17" s="7">
        <f>IF(OR(INDEX(UnitRatings!$D$4:$D$38,MATCH($B17,UnitRatings!$A$4:$A$38,0))="",C$3&lt;YEAR(INDEX(UnitRatings!$D$4:$D$38,MATCH($B17,UnitRatings!$A$4:$A$38,0)))),INDEX(UnitRatings!$C$4:$C$38,MATCH($B17,UnitRatings!$A$4:$A$38,0)),0)</f>
        <v>475</v>
      </c>
      <c r="D17" s="7">
        <f>IF(OR(INDEX(UnitRatings!$D$4:$D$38,MATCH($B17,UnitRatings!$A$4:$A$38,0))="",D$3&lt;YEAR(INDEX(UnitRatings!$D$4:$D$38,MATCH($B17,UnitRatings!$A$4:$A$38,0)))),INDEX(UnitRatings!$C$4:$C$38,MATCH($B17,UnitRatings!$A$4:$A$38,0)),0)</f>
        <v>475</v>
      </c>
      <c r="E17" s="7">
        <f>IF(OR(INDEX(UnitRatings!$D$4:$D$38,MATCH($B17,UnitRatings!$A$4:$A$38,0))="",E$3&lt;YEAR(INDEX(UnitRatings!$D$4:$D$38,MATCH($B17,UnitRatings!$A$4:$A$38,0)))),INDEX(UnitRatings!$C$4:$C$38,MATCH($B17,UnitRatings!$A$4:$A$38,0)),0)</f>
        <v>475</v>
      </c>
      <c r="F17" s="7">
        <f>IF(OR(INDEX(UnitRatings!$D$4:$D$38,MATCH($B17,UnitRatings!$A$4:$A$38,0))="",F$3&lt;YEAR(INDEX(UnitRatings!$D$4:$D$38,MATCH($B17,UnitRatings!$A$4:$A$38,0)))),INDEX(UnitRatings!$C$4:$C$38,MATCH($B17,UnitRatings!$A$4:$A$38,0)),0)</f>
        <v>475</v>
      </c>
      <c r="G17" s="7">
        <f>IF(OR(INDEX(UnitRatings!$D$4:$D$38,MATCH($B17,UnitRatings!$A$4:$A$38,0))="",G$3&lt;YEAR(INDEX(UnitRatings!$D$4:$D$38,MATCH($B17,UnitRatings!$A$4:$A$38,0)))),INDEX(UnitRatings!$C$4:$C$38,MATCH($B17,UnitRatings!$A$4:$A$38,0)),0)</f>
        <v>475</v>
      </c>
      <c r="H17" s="7">
        <f>IF(OR(INDEX(UnitRatings!$D$4:$D$38,MATCH($B17,UnitRatings!$A$4:$A$38,0))="",H$3&lt;YEAR(INDEX(UnitRatings!$D$4:$D$38,MATCH($B17,UnitRatings!$A$4:$A$38,0)))),INDEX(UnitRatings!$C$4:$C$38,MATCH($B17,UnitRatings!$A$4:$A$38,0)),0)</f>
        <v>475</v>
      </c>
      <c r="I17" s="7">
        <f>IF(OR(INDEX(UnitRatings!$D$4:$D$38,MATCH($B17,UnitRatings!$A$4:$A$38,0))="",I$3&lt;YEAR(INDEX(UnitRatings!$D$4:$D$38,MATCH($B17,UnitRatings!$A$4:$A$38,0)))),INDEX(UnitRatings!$C$4:$C$38,MATCH($B17,UnitRatings!$A$4:$A$38,0)),0)</f>
        <v>475</v>
      </c>
      <c r="J17" s="7">
        <f>IF(OR(INDEX(UnitRatings!$D$4:$D$38,MATCH($B17,UnitRatings!$A$4:$A$38,0))="",J$3&lt;YEAR(INDEX(UnitRatings!$D$4:$D$38,MATCH($B17,UnitRatings!$A$4:$A$38,0)))),INDEX(UnitRatings!$C$4:$C$38,MATCH($B17,UnitRatings!$A$4:$A$38,0)),0)</f>
        <v>475</v>
      </c>
      <c r="K17" s="7">
        <f>IF(OR(INDEX(UnitRatings!$D$4:$D$38,MATCH($B17,UnitRatings!$A$4:$A$38,0))="",K$3&lt;YEAR(INDEX(UnitRatings!$D$4:$D$38,MATCH($B17,UnitRatings!$A$4:$A$38,0)))),INDEX(UnitRatings!$C$4:$C$38,MATCH($B17,UnitRatings!$A$4:$A$38,0)),0)</f>
        <v>475</v>
      </c>
      <c r="L17" s="7">
        <f>IF(OR(INDEX(UnitRatings!$D$4:$D$38,MATCH($B17,UnitRatings!$A$4:$A$38,0))="",L$3&lt;YEAR(INDEX(UnitRatings!$D$4:$D$38,MATCH($B17,UnitRatings!$A$4:$A$38,0)))),INDEX(UnitRatings!$C$4:$C$38,MATCH($B17,UnitRatings!$A$4:$A$38,0)),0)</f>
        <v>475</v>
      </c>
      <c r="M17" s="7">
        <f>IF(OR(INDEX(UnitRatings!$D$4:$D$38,MATCH($B17,UnitRatings!$A$4:$A$38,0))="",M$3&lt;YEAR(INDEX(UnitRatings!$D$4:$D$38,MATCH($B17,UnitRatings!$A$4:$A$38,0)))),INDEX(UnitRatings!$C$4:$C$38,MATCH($B17,UnitRatings!$A$4:$A$38,0)),0)</f>
        <v>475</v>
      </c>
      <c r="N17" s="7">
        <f>IF(OR(INDEX(UnitRatings!$D$4:$D$38,MATCH($B17,UnitRatings!$A$4:$A$38,0))="",N$3&lt;YEAR(INDEX(UnitRatings!$D$4:$D$38,MATCH($B17,UnitRatings!$A$4:$A$38,0)))),INDEX(UnitRatings!$C$4:$C$38,MATCH($B17,UnitRatings!$A$4:$A$38,0)),0)</f>
        <v>475</v>
      </c>
      <c r="O17" s="7">
        <f>IF(OR(INDEX(UnitRatings!$D$4:$D$38,MATCH($B17,UnitRatings!$A$4:$A$38,0))="",O$3&lt;YEAR(INDEX(UnitRatings!$D$4:$D$38,MATCH($B17,UnitRatings!$A$4:$A$38,0)))),INDEX(UnitRatings!$C$4:$C$38,MATCH($B17,UnitRatings!$A$4:$A$38,0)),0)</f>
        <v>475</v>
      </c>
      <c r="P17" s="7">
        <f>IF(OR(INDEX(UnitRatings!$D$4:$D$38,MATCH($B17,UnitRatings!$A$4:$A$38,0))="",P$3&lt;YEAR(INDEX(UnitRatings!$D$4:$D$38,MATCH($B17,UnitRatings!$A$4:$A$38,0)))),INDEX(UnitRatings!$C$4:$C$38,MATCH($B17,UnitRatings!$A$4:$A$38,0)),0)</f>
        <v>475</v>
      </c>
    </row>
    <row r="18" spans="1:16" x14ac:dyDescent="0.35">
      <c r="A18" s="36"/>
      <c r="B18" s="8" t="s">
        <v>12</v>
      </c>
      <c r="C18" s="7">
        <f>IF(OR(INDEX(UnitRatings!$D$4:$D$38,MATCH($B18,UnitRatings!$A$4:$A$38,0))="",C$3&lt;YEAR(INDEX(UnitRatings!$D$4:$D$38,MATCH($B18,UnitRatings!$A$4:$A$38,0)))),INDEX(UnitRatings!$C$4:$C$38,MATCH($B18,UnitRatings!$A$4:$A$38,0)),0)</f>
        <v>485</v>
      </c>
      <c r="D18" s="7">
        <f>IF(OR(INDEX(UnitRatings!$D$4:$D$38,MATCH($B18,UnitRatings!$A$4:$A$38,0))="",D$3&lt;YEAR(INDEX(UnitRatings!$D$4:$D$38,MATCH($B18,UnitRatings!$A$4:$A$38,0)))),INDEX(UnitRatings!$C$4:$C$38,MATCH($B18,UnitRatings!$A$4:$A$38,0)),0)</f>
        <v>485</v>
      </c>
      <c r="E18" s="7">
        <f>IF(OR(INDEX(UnitRatings!$D$4:$D$38,MATCH($B18,UnitRatings!$A$4:$A$38,0))="",E$3&lt;YEAR(INDEX(UnitRatings!$D$4:$D$38,MATCH($B18,UnitRatings!$A$4:$A$38,0)))),INDEX(UnitRatings!$C$4:$C$38,MATCH($B18,UnitRatings!$A$4:$A$38,0)),0)</f>
        <v>485</v>
      </c>
      <c r="F18" s="7">
        <f>IF(OR(INDEX(UnitRatings!$D$4:$D$38,MATCH($B18,UnitRatings!$A$4:$A$38,0))="",F$3&lt;YEAR(INDEX(UnitRatings!$D$4:$D$38,MATCH($B18,UnitRatings!$A$4:$A$38,0)))),INDEX(UnitRatings!$C$4:$C$38,MATCH($B18,UnitRatings!$A$4:$A$38,0)),0)</f>
        <v>485</v>
      </c>
      <c r="G18" s="7">
        <f>IF(OR(INDEX(UnitRatings!$D$4:$D$38,MATCH($B18,UnitRatings!$A$4:$A$38,0))="",G$3&lt;YEAR(INDEX(UnitRatings!$D$4:$D$38,MATCH($B18,UnitRatings!$A$4:$A$38,0)))),INDEX(UnitRatings!$C$4:$C$38,MATCH($B18,UnitRatings!$A$4:$A$38,0)),0)</f>
        <v>485</v>
      </c>
      <c r="H18" s="7">
        <f>IF(OR(INDEX(UnitRatings!$D$4:$D$38,MATCH($B18,UnitRatings!$A$4:$A$38,0))="",H$3&lt;YEAR(INDEX(UnitRatings!$D$4:$D$38,MATCH($B18,UnitRatings!$A$4:$A$38,0)))),INDEX(UnitRatings!$C$4:$C$38,MATCH($B18,UnitRatings!$A$4:$A$38,0)),0)</f>
        <v>0</v>
      </c>
      <c r="I18" s="7">
        <f>IF(OR(INDEX(UnitRatings!$D$4:$D$38,MATCH($B18,UnitRatings!$A$4:$A$38,0))="",I$3&lt;YEAR(INDEX(UnitRatings!$D$4:$D$38,MATCH($B18,UnitRatings!$A$4:$A$38,0)))),INDEX(UnitRatings!$C$4:$C$38,MATCH($B18,UnitRatings!$A$4:$A$38,0)),0)</f>
        <v>0</v>
      </c>
      <c r="J18" s="7">
        <f>IF(OR(INDEX(UnitRatings!$D$4:$D$38,MATCH($B18,UnitRatings!$A$4:$A$38,0))="",J$3&lt;YEAR(INDEX(UnitRatings!$D$4:$D$38,MATCH($B18,UnitRatings!$A$4:$A$38,0)))),INDEX(UnitRatings!$C$4:$C$38,MATCH($B18,UnitRatings!$A$4:$A$38,0)),0)</f>
        <v>0</v>
      </c>
      <c r="K18" s="7">
        <f>IF(OR(INDEX(UnitRatings!$D$4:$D$38,MATCH($B18,UnitRatings!$A$4:$A$38,0))="",K$3&lt;YEAR(INDEX(UnitRatings!$D$4:$D$38,MATCH($B18,UnitRatings!$A$4:$A$38,0)))),INDEX(UnitRatings!$C$4:$C$38,MATCH($B18,UnitRatings!$A$4:$A$38,0)),0)</f>
        <v>0</v>
      </c>
      <c r="L18" s="7">
        <f>IF(OR(INDEX(UnitRatings!$D$4:$D$38,MATCH($B18,UnitRatings!$A$4:$A$38,0))="",L$3&lt;YEAR(INDEX(UnitRatings!$D$4:$D$38,MATCH($B18,UnitRatings!$A$4:$A$38,0)))),INDEX(UnitRatings!$C$4:$C$38,MATCH($B18,UnitRatings!$A$4:$A$38,0)),0)</f>
        <v>0</v>
      </c>
      <c r="M18" s="7">
        <f>IF(OR(INDEX(UnitRatings!$D$4:$D$38,MATCH($B18,UnitRatings!$A$4:$A$38,0))="",M$3&lt;YEAR(INDEX(UnitRatings!$D$4:$D$38,MATCH($B18,UnitRatings!$A$4:$A$38,0)))),INDEX(UnitRatings!$C$4:$C$38,MATCH($B18,UnitRatings!$A$4:$A$38,0)),0)</f>
        <v>0</v>
      </c>
      <c r="N18" s="7">
        <f>IF(OR(INDEX(UnitRatings!$D$4:$D$38,MATCH($B18,UnitRatings!$A$4:$A$38,0))="",N$3&lt;YEAR(INDEX(UnitRatings!$D$4:$D$38,MATCH($B18,UnitRatings!$A$4:$A$38,0)))),INDEX(UnitRatings!$C$4:$C$38,MATCH($B18,UnitRatings!$A$4:$A$38,0)),0)</f>
        <v>0</v>
      </c>
      <c r="O18" s="7">
        <f>IF(OR(INDEX(UnitRatings!$D$4:$D$38,MATCH($B18,UnitRatings!$A$4:$A$38,0))="",O$3&lt;YEAR(INDEX(UnitRatings!$D$4:$D$38,MATCH($B18,UnitRatings!$A$4:$A$38,0)))),INDEX(UnitRatings!$C$4:$C$38,MATCH($B18,UnitRatings!$A$4:$A$38,0)),0)</f>
        <v>0</v>
      </c>
      <c r="P18" s="7">
        <f>IF(OR(INDEX(UnitRatings!$D$4:$D$38,MATCH($B18,UnitRatings!$A$4:$A$38,0))="",P$3&lt;YEAR(INDEX(UnitRatings!$D$4:$D$38,MATCH($B18,UnitRatings!$A$4:$A$38,0)))),INDEX(UnitRatings!$C$4:$C$38,MATCH($B18,UnitRatings!$A$4:$A$38,0)),0)</f>
        <v>0</v>
      </c>
    </row>
    <row r="19" spans="1:16" x14ac:dyDescent="0.35">
      <c r="A19" s="36"/>
      <c r="B19" s="8" t="s">
        <v>13</v>
      </c>
      <c r="C19" s="7">
        <f>IF(OR(INDEX(UnitRatings!$D$4:$D$38,MATCH($B19,UnitRatings!$A$4:$A$38,0))="",C$3&lt;YEAR(INDEX(UnitRatings!$D$4:$D$38,MATCH($B19,UnitRatings!$A$4:$A$38,0)))),INDEX(UnitRatings!$C$4:$C$38,MATCH($B19,UnitRatings!$A$4:$A$38,0)),0)</f>
        <v>481</v>
      </c>
      <c r="D19" s="7">
        <f>IF(OR(INDEX(UnitRatings!$D$4:$D$38,MATCH($B19,UnitRatings!$A$4:$A$38,0))="",D$3&lt;YEAR(INDEX(UnitRatings!$D$4:$D$38,MATCH($B19,UnitRatings!$A$4:$A$38,0)))),INDEX(UnitRatings!$C$4:$C$38,MATCH($B19,UnitRatings!$A$4:$A$38,0)),0)</f>
        <v>481</v>
      </c>
      <c r="E19" s="7">
        <f>IF(OR(INDEX(UnitRatings!$D$4:$D$38,MATCH($B19,UnitRatings!$A$4:$A$38,0))="",E$3&lt;YEAR(INDEX(UnitRatings!$D$4:$D$38,MATCH($B19,UnitRatings!$A$4:$A$38,0)))),INDEX(UnitRatings!$C$4:$C$38,MATCH($B19,UnitRatings!$A$4:$A$38,0)),0)</f>
        <v>481</v>
      </c>
      <c r="F19" s="7">
        <f>IF(OR(INDEX(UnitRatings!$D$4:$D$38,MATCH($B19,UnitRatings!$A$4:$A$38,0))="",F$3&lt;YEAR(INDEX(UnitRatings!$D$4:$D$38,MATCH($B19,UnitRatings!$A$4:$A$38,0)))),INDEX(UnitRatings!$C$4:$C$38,MATCH($B19,UnitRatings!$A$4:$A$38,0)),0)</f>
        <v>481</v>
      </c>
      <c r="G19" s="7">
        <f>IF(OR(INDEX(UnitRatings!$D$4:$D$38,MATCH($B19,UnitRatings!$A$4:$A$38,0))="",G$3&lt;YEAR(INDEX(UnitRatings!$D$4:$D$38,MATCH($B19,UnitRatings!$A$4:$A$38,0)))),INDEX(UnitRatings!$C$4:$C$38,MATCH($B19,UnitRatings!$A$4:$A$38,0)),0)</f>
        <v>481</v>
      </c>
      <c r="H19" s="7">
        <f>IF(OR(INDEX(UnitRatings!$D$4:$D$38,MATCH($B19,UnitRatings!$A$4:$A$38,0))="",H$3&lt;YEAR(INDEX(UnitRatings!$D$4:$D$38,MATCH($B19,UnitRatings!$A$4:$A$38,0)))),INDEX(UnitRatings!$C$4:$C$38,MATCH($B19,UnitRatings!$A$4:$A$38,0)),0)</f>
        <v>481</v>
      </c>
      <c r="I19" s="7">
        <f>IF(OR(INDEX(UnitRatings!$D$4:$D$38,MATCH($B19,UnitRatings!$A$4:$A$38,0))="",I$3&lt;YEAR(INDEX(UnitRatings!$D$4:$D$38,MATCH($B19,UnitRatings!$A$4:$A$38,0)))),INDEX(UnitRatings!$C$4:$C$38,MATCH($B19,UnitRatings!$A$4:$A$38,0)),0)</f>
        <v>481</v>
      </c>
      <c r="J19" s="7">
        <f>IF(OR(INDEX(UnitRatings!$D$4:$D$38,MATCH($B19,UnitRatings!$A$4:$A$38,0))="",J$3&lt;YEAR(INDEX(UnitRatings!$D$4:$D$38,MATCH($B19,UnitRatings!$A$4:$A$38,0)))),INDEX(UnitRatings!$C$4:$C$38,MATCH($B19,UnitRatings!$A$4:$A$38,0)),0)</f>
        <v>481</v>
      </c>
      <c r="K19" s="7">
        <f>IF(OR(INDEX(UnitRatings!$D$4:$D$38,MATCH($B19,UnitRatings!$A$4:$A$38,0))="",K$3&lt;YEAR(INDEX(UnitRatings!$D$4:$D$38,MATCH($B19,UnitRatings!$A$4:$A$38,0)))),INDEX(UnitRatings!$C$4:$C$38,MATCH($B19,UnitRatings!$A$4:$A$38,0)),0)</f>
        <v>481</v>
      </c>
      <c r="L19" s="7">
        <f>IF(OR(INDEX(UnitRatings!$D$4:$D$38,MATCH($B19,UnitRatings!$A$4:$A$38,0))="",L$3&lt;YEAR(INDEX(UnitRatings!$D$4:$D$38,MATCH($B19,UnitRatings!$A$4:$A$38,0)))),INDEX(UnitRatings!$C$4:$C$38,MATCH($B19,UnitRatings!$A$4:$A$38,0)),0)</f>
        <v>481</v>
      </c>
      <c r="M19" s="7">
        <f>IF(OR(INDEX(UnitRatings!$D$4:$D$38,MATCH($B19,UnitRatings!$A$4:$A$38,0))="",M$3&lt;YEAR(INDEX(UnitRatings!$D$4:$D$38,MATCH($B19,UnitRatings!$A$4:$A$38,0)))),INDEX(UnitRatings!$C$4:$C$38,MATCH($B19,UnitRatings!$A$4:$A$38,0)),0)</f>
        <v>481</v>
      </c>
      <c r="N19" s="7">
        <f>IF(OR(INDEX(UnitRatings!$D$4:$D$38,MATCH($B19,UnitRatings!$A$4:$A$38,0))="",N$3&lt;YEAR(INDEX(UnitRatings!$D$4:$D$38,MATCH($B19,UnitRatings!$A$4:$A$38,0)))),INDEX(UnitRatings!$C$4:$C$38,MATCH($B19,UnitRatings!$A$4:$A$38,0)),0)</f>
        <v>481</v>
      </c>
      <c r="O19" s="7">
        <f>IF(OR(INDEX(UnitRatings!$D$4:$D$38,MATCH($B19,UnitRatings!$A$4:$A$38,0))="",O$3&lt;YEAR(INDEX(UnitRatings!$D$4:$D$38,MATCH($B19,UnitRatings!$A$4:$A$38,0)))),INDEX(UnitRatings!$C$4:$C$38,MATCH($B19,UnitRatings!$A$4:$A$38,0)),0)</f>
        <v>481</v>
      </c>
      <c r="P19" s="7">
        <f>IF(OR(INDEX(UnitRatings!$D$4:$D$38,MATCH($B19,UnitRatings!$A$4:$A$38,0))="",P$3&lt;YEAR(INDEX(UnitRatings!$D$4:$D$38,MATCH($B19,UnitRatings!$A$4:$A$38,0)))),INDEX(UnitRatings!$C$4:$C$38,MATCH($B19,UnitRatings!$A$4:$A$38,0)),0)</f>
        <v>481</v>
      </c>
    </row>
    <row r="20" spans="1:16" x14ac:dyDescent="0.35">
      <c r="A20" s="36"/>
      <c r="B20" s="8" t="s">
        <v>14</v>
      </c>
      <c r="C20" s="7">
        <f>IF(OR(INDEX(UnitRatings!$D$4:$D$38,MATCH($B20,UnitRatings!$A$4:$A$38,0))="",C$3&lt;YEAR(INDEX(UnitRatings!$D$4:$D$38,MATCH($B20,UnitRatings!$A$4:$A$38,0)))),INDEX(UnitRatings!$C$4:$C$38,MATCH($B20,UnitRatings!$A$4:$A$38,0)),0)</f>
        <v>478</v>
      </c>
      <c r="D20" s="7">
        <f>IF(OR(INDEX(UnitRatings!$D$4:$D$38,MATCH($B20,UnitRatings!$A$4:$A$38,0))="",D$3&lt;YEAR(INDEX(UnitRatings!$D$4:$D$38,MATCH($B20,UnitRatings!$A$4:$A$38,0)))),INDEX(UnitRatings!$C$4:$C$38,MATCH($B20,UnitRatings!$A$4:$A$38,0)),0)</f>
        <v>478</v>
      </c>
      <c r="E20" s="7">
        <f>IF(OR(INDEX(UnitRatings!$D$4:$D$38,MATCH($B20,UnitRatings!$A$4:$A$38,0))="",E$3&lt;YEAR(INDEX(UnitRatings!$D$4:$D$38,MATCH($B20,UnitRatings!$A$4:$A$38,0)))),INDEX(UnitRatings!$C$4:$C$38,MATCH($B20,UnitRatings!$A$4:$A$38,0)),0)</f>
        <v>478</v>
      </c>
      <c r="F20" s="7">
        <f>IF(OR(INDEX(UnitRatings!$D$4:$D$38,MATCH($B20,UnitRatings!$A$4:$A$38,0))="",F$3&lt;YEAR(INDEX(UnitRatings!$D$4:$D$38,MATCH($B20,UnitRatings!$A$4:$A$38,0)))),INDEX(UnitRatings!$C$4:$C$38,MATCH($B20,UnitRatings!$A$4:$A$38,0)),0)</f>
        <v>478</v>
      </c>
      <c r="G20" s="7">
        <f>IF(OR(INDEX(UnitRatings!$D$4:$D$38,MATCH($B20,UnitRatings!$A$4:$A$38,0))="",G$3&lt;YEAR(INDEX(UnitRatings!$D$4:$D$38,MATCH($B20,UnitRatings!$A$4:$A$38,0)))),INDEX(UnitRatings!$C$4:$C$38,MATCH($B20,UnitRatings!$A$4:$A$38,0)),0)</f>
        <v>478</v>
      </c>
      <c r="H20" s="7">
        <f>IF(OR(INDEX(UnitRatings!$D$4:$D$38,MATCH($B20,UnitRatings!$A$4:$A$38,0))="",H$3&lt;YEAR(INDEX(UnitRatings!$D$4:$D$38,MATCH($B20,UnitRatings!$A$4:$A$38,0)))),INDEX(UnitRatings!$C$4:$C$38,MATCH($B20,UnitRatings!$A$4:$A$38,0)),0)</f>
        <v>478</v>
      </c>
      <c r="I20" s="7">
        <f>IF(OR(INDEX(UnitRatings!$D$4:$D$38,MATCH($B20,UnitRatings!$A$4:$A$38,0))="",I$3&lt;YEAR(INDEX(UnitRatings!$D$4:$D$38,MATCH($B20,UnitRatings!$A$4:$A$38,0)))),INDEX(UnitRatings!$C$4:$C$38,MATCH($B20,UnitRatings!$A$4:$A$38,0)),0)</f>
        <v>478</v>
      </c>
      <c r="J20" s="7">
        <f>IF(OR(INDEX(UnitRatings!$D$4:$D$38,MATCH($B20,UnitRatings!$A$4:$A$38,0))="",J$3&lt;YEAR(INDEX(UnitRatings!$D$4:$D$38,MATCH($B20,UnitRatings!$A$4:$A$38,0)))),INDEX(UnitRatings!$C$4:$C$38,MATCH($B20,UnitRatings!$A$4:$A$38,0)),0)</f>
        <v>478</v>
      </c>
      <c r="K20" s="7">
        <f>IF(OR(INDEX(UnitRatings!$D$4:$D$38,MATCH($B20,UnitRatings!$A$4:$A$38,0))="",K$3&lt;YEAR(INDEX(UnitRatings!$D$4:$D$38,MATCH($B20,UnitRatings!$A$4:$A$38,0)))),INDEX(UnitRatings!$C$4:$C$38,MATCH($B20,UnitRatings!$A$4:$A$38,0)),0)</f>
        <v>478</v>
      </c>
      <c r="L20" s="7">
        <f>IF(OR(INDEX(UnitRatings!$D$4:$D$38,MATCH($B20,UnitRatings!$A$4:$A$38,0))="",L$3&lt;YEAR(INDEX(UnitRatings!$D$4:$D$38,MATCH($B20,UnitRatings!$A$4:$A$38,0)))),INDEX(UnitRatings!$C$4:$C$38,MATCH($B20,UnitRatings!$A$4:$A$38,0)),0)</f>
        <v>478</v>
      </c>
      <c r="M20" s="7">
        <f>IF(OR(INDEX(UnitRatings!$D$4:$D$38,MATCH($B20,UnitRatings!$A$4:$A$38,0))="",M$3&lt;YEAR(INDEX(UnitRatings!$D$4:$D$38,MATCH($B20,UnitRatings!$A$4:$A$38,0)))),INDEX(UnitRatings!$C$4:$C$38,MATCH($B20,UnitRatings!$A$4:$A$38,0)),0)</f>
        <v>478</v>
      </c>
      <c r="N20" s="7">
        <f>IF(OR(INDEX(UnitRatings!$D$4:$D$38,MATCH($B20,UnitRatings!$A$4:$A$38,0))="",N$3&lt;YEAR(INDEX(UnitRatings!$D$4:$D$38,MATCH($B20,UnitRatings!$A$4:$A$38,0)))),INDEX(UnitRatings!$C$4:$C$38,MATCH($B20,UnitRatings!$A$4:$A$38,0)),0)</f>
        <v>478</v>
      </c>
      <c r="O20" s="7">
        <f>IF(OR(INDEX(UnitRatings!$D$4:$D$38,MATCH($B20,UnitRatings!$A$4:$A$38,0))="",O$3&lt;YEAR(INDEX(UnitRatings!$D$4:$D$38,MATCH($B20,UnitRatings!$A$4:$A$38,0)))),INDEX(UnitRatings!$C$4:$C$38,MATCH($B20,UnitRatings!$A$4:$A$38,0)),0)</f>
        <v>478</v>
      </c>
      <c r="P20" s="7">
        <f>IF(OR(INDEX(UnitRatings!$D$4:$D$38,MATCH($B20,UnitRatings!$A$4:$A$38,0))="",P$3&lt;YEAR(INDEX(UnitRatings!$D$4:$D$38,MATCH($B20,UnitRatings!$A$4:$A$38,0)))),INDEX(UnitRatings!$C$4:$C$38,MATCH($B20,UnitRatings!$A$4:$A$38,0)),0)</f>
        <v>478</v>
      </c>
    </row>
    <row r="21" spans="1:16" x14ac:dyDescent="0.35">
      <c r="A21" s="36"/>
      <c r="B21" s="8" t="s">
        <v>56</v>
      </c>
      <c r="C21" s="7">
        <f>IF(OR(INDEX(UnitRatings!$D$4:$D$38,MATCH($B21,UnitRatings!$A$4:$A$38,0))="",C$3&lt;YEAR(INDEX(UnitRatings!$D$4:$D$38,MATCH($B21,UnitRatings!$A$4:$A$38,0)))),INDEX(UnitRatings!$C$4:$C$38,MATCH($B21,UnitRatings!$A$4:$A$38,0)),0)</f>
        <v>24</v>
      </c>
      <c r="D21" s="7">
        <f>IF(OR(INDEX(UnitRatings!$D$4:$D$38,MATCH($B21,UnitRatings!$A$4:$A$38,0))="",D$3&lt;YEAR(INDEX(UnitRatings!$D$4:$D$38,MATCH($B21,UnitRatings!$A$4:$A$38,0)))),INDEX(UnitRatings!$C$4:$C$38,MATCH($B21,UnitRatings!$A$4:$A$38,0)),0)</f>
        <v>24</v>
      </c>
      <c r="E21" s="7">
        <f>IF(OR(INDEX(UnitRatings!$D$4:$D$38,MATCH($B21,UnitRatings!$A$4:$A$38,0))="",E$3&lt;YEAR(INDEX(UnitRatings!$D$4:$D$38,MATCH($B21,UnitRatings!$A$4:$A$38,0)))),INDEX(UnitRatings!$C$4:$C$38,MATCH($B21,UnitRatings!$A$4:$A$38,0)),0)</f>
        <v>0</v>
      </c>
      <c r="F21" s="7">
        <f>IF(OR(INDEX(UnitRatings!$D$4:$D$38,MATCH($B21,UnitRatings!$A$4:$A$38,0))="",F$3&lt;YEAR(INDEX(UnitRatings!$D$4:$D$38,MATCH($B21,UnitRatings!$A$4:$A$38,0)))),INDEX(UnitRatings!$C$4:$C$38,MATCH($B21,UnitRatings!$A$4:$A$38,0)),0)</f>
        <v>0</v>
      </c>
      <c r="G21" s="7">
        <f>IF(OR(INDEX(UnitRatings!$D$4:$D$38,MATCH($B21,UnitRatings!$A$4:$A$38,0))="",G$3&lt;YEAR(INDEX(UnitRatings!$D$4:$D$38,MATCH($B21,UnitRatings!$A$4:$A$38,0)))),INDEX(UnitRatings!$C$4:$C$38,MATCH($B21,UnitRatings!$A$4:$A$38,0)),0)</f>
        <v>0</v>
      </c>
      <c r="H21" s="7">
        <f>IF(OR(INDEX(UnitRatings!$D$4:$D$38,MATCH($B21,UnitRatings!$A$4:$A$38,0))="",H$3&lt;YEAR(INDEX(UnitRatings!$D$4:$D$38,MATCH($B21,UnitRatings!$A$4:$A$38,0)))),INDEX(UnitRatings!$C$4:$C$38,MATCH($B21,UnitRatings!$A$4:$A$38,0)),0)</f>
        <v>0</v>
      </c>
      <c r="I21" s="7">
        <f>IF(OR(INDEX(UnitRatings!$D$4:$D$38,MATCH($B21,UnitRatings!$A$4:$A$38,0))="",I$3&lt;YEAR(INDEX(UnitRatings!$D$4:$D$38,MATCH($B21,UnitRatings!$A$4:$A$38,0)))),INDEX(UnitRatings!$C$4:$C$38,MATCH($B21,UnitRatings!$A$4:$A$38,0)),0)</f>
        <v>0</v>
      </c>
      <c r="J21" s="7">
        <f>IF(OR(INDEX(UnitRatings!$D$4:$D$38,MATCH($B21,UnitRatings!$A$4:$A$38,0))="",J$3&lt;YEAR(INDEX(UnitRatings!$D$4:$D$38,MATCH($B21,UnitRatings!$A$4:$A$38,0)))),INDEX(UnitRatings!$C$4:$C$38,MATCH($B21,UnitRatings!$A$4:$A$38,0)),0)</f>
        <v>0</v>
      </c>
      <c r="K21" s="7">
        <f>IF(OR(INDEX(UnitRatings!$D$4:$D$38,MATCH($B21,UnitRatings!$A$4:$A$38,0))="",K$3&lt;YEAR(INDEX(UnitRatings!$D$4:$D$38,MATCH($B21,UnitRatings!$A$4:$A$38,0)))),INDEX(UnitRatings!$C$4:$C$38,MATCH($B21,UnitRatings!$A$4:$A$38,0)),0)</f>
        <v>0</v>
      </c>
      <c r="L21" s="7">
        <f>IF(OR(INDEX(UnitRatings!$D$4:$D$38,MATCH($B21,UnitRatings!$A$4:$A$38,0))="",L$3&lt;YEAR(INDEX(UnitRatings!$D$4:$D$38,MATCH($B21,UnitRatings!$A$4:$A$38,0)))),INDEX(UnitRatings!$C$4:$C$38,MATCH($B21,UnitRatings!$A$4:$A$38,0)),0)</f>
        <v>0</v>
      </c>
      <c r="M21" s="7">
        <f>IF(OR(INDEX(UnitRatings!$D$4:$D$38,MATCH($B21,UnitRatings!$A$4:$A$38,0))="",M$3&lt;YEAR(INDEX(UnitRatings!$D$4:$D$38,MATCH($B21,UnitRatings!$A$4:$A$38,0)))),INDEX(UnitRatings!$C$4:$C$38,MATCH($B21,UnitRatings!$A$4:$A$38,0)),0)</f>
        <v>0</v>
      </c>
      <c r="N21" s="7">
        <f>IF(OR(INDEX(UnitRatings!$D$4:$D$38,MATCH($B21,UnitRatings!$A$4:$A$38,0))="",N$3&lt;YEAR(INDEX(UnitRatings!$D$4:$D$38,MATCH($B21,UnitRatings!$A$4:$A$38,0)))),INDEX(UnitRatings!$C$4:$C$38,MATCH($B21,UnitRatings!$A$4:$A$38,0)),0)</f>
        <v>0</v>
      </c>
      <c r="O21" s="7">
        <f>IF(OR(INDEX(UnitRatings!$D$4:$D$38,MATCH($B21,UnitRatings!$A$4:$A$38,0))="",O$3&lt;YEAR(INDEX(UnitRatings!$D$4:$D$38,MATCH($B21,UnitRatings!$A$4:$A$38,0)))),INDEX(UnitRatings!$C$4:$C$38,MATCH($B21,UnitRatings!$A$4:$A$38,0)),0)</f>
        <v>0</v>
      </c>
      <c r="P21" s="7">
        <f>IF(OR(INDEX(UnitRatings!$D$4:$D$38,MATCH($B21,UnitRatings!$A$4:$A$38,0))="",P$3&lt;YEAR(INDEX(UnitRatings!$D$4:$D$38,MATCH($B21,UnitRatings!$A$4:$A$38,0)))),INDEX(UnitRatings!$C$4:$C$38,MATCH($B21,UnitRatings!$A$4:$A$38,0)),0)</f>
        <v>0</v>
      </c>
    </row>
    <row r="22" spans="1:16" x14ac:dyDescent="0.35">
      <c r="A22" s="36"/>
      <c r="B22" s="8" t="s">
        <v>6</v>
      </c>
      <c r="C22" s="10">
        <v>0</v>
      </c>
      <c r="D22" s="10">
        <v>0</v>
      </c>
      <c r="E22" s="7">
        <f>IF(OR(INDEX(UnitRatings!$D$4:$D$38,MATCH($B22,UnitRatings!$A$4:$A$38,0))="",E$3&lt;YEAR(INDEX(UnitRatings!$D$4:$D$38,MATCH($B22,UnitRatings!$A$4:$A$38,0)))),INDEX(UnitRatings!$C$4:$C$38,MATCH($B22,UnitRatings!$A$4:$A$38,0)),0)</f>
        <v>0</v>
      </c>
      <c r="F22" s="7">
        <f>IF(OR(INDEX(UnitRatings!$D$4:$D$38,MATCH($B22,UnitRatings!$A$4:$A$38,0))="",F$3&lt;YEAR(INDEX(UnitRatings!$D$4:$D$38,MATCH($B22,UnitRatings!$A$4:$A$38,0)))),INDEX(UnitRatings!$C$4:$C$38,MATCH($B22,UnitRatings!$A$4:$A$38,0)),0)</f>
        <v>0</v>
      </c>
      <c r="G22" s="7">
        <f>IF(OR(INDEX(UnitRatings!$D$4:$D$38,MATCH($B22,UnitRatings!$A$4:$A$38,0))="",G$3&lt;YEAR(INDEX(UnitRatings!$D$4:$D$38,MATCH($B22,UnitRatings!$A$4:$A$38,0)))),INDEX(UnitRatings!$C$4:$C$38,MATCH($B22,UnitRatings!$A$4:$A$38,0)),0)</f>
        <v>0</v>
      </c>
      <c r="H22" s="7">
        <f>IF(OR(INDEX(UnitRatings!$D$4:$D$38,MATCH($B22,UnitRatings!$A$4:$A$38,0))="",H$3&lt;YEAR(INDEX(UnitRatings!$D$4:$D$38,MATCH($B22,UnitRatings!$A$4:$A$38,0)))),INDEX(UnitRatings!$C$4:$C$38,MATCH($B22,UnitRatings!$A$4:$A$38,0)),0)</f>
        <v>0</v>
      </c>
      <c r="I22" s="7">
        <f>IF(OR(INDEX(UnitRatings!$D$4:$D$38,MATCH($B22,UnitRatings!$A$4:$A$38,0))="",I$3&lt;YEAR(INDEX(UnitRatings!$D$4:$D$38,MATCH($B22,UnitRatings!$A$4:$A$38,0)))),INDEX(UnitRatings!$C$4:$C$38,MATCH($B22,UnitRatings!$A$4:$A$38,0)),0)</f>
        <v>0</v>
      </c>
      <c r="J22" s="7">
        <f>IF(OR(INDEX(UnitRatings!$D$4:$D$38,MATCH($B22,UnitRatings!$A$4:$A$38,0))="",J$3&lt;YEAR(INDEX(UnitRatings!$D$4:$D$38,MATCH($B22,UnitRatings!$A$4:$A$38,0)))),INDEX(UnitRatings!$C$4:$C$38,MATCH($B22,UnitRatings!$A$4:$A$38,0)),0)</f>
        <v>0</v>
      </c>
      <c r="K22" s="7">
        <f>IF(OR(INDEX(UnitRatings!$D$4:$D$38,MATCH($B22,UnitRatings!$A$4:$A$38,0))="",K$3&lt;YEAR(INDEX(UnitRatings!$D$4:$D$38,MATCH($B22,UnitRatings!$A$4:$A$38,0)))),INDEX(UnitRatings!$C$4:$C$38,MATCH($B22,UnitRatings!$A$4:$A$38,0)),0)</f>
        <v>0</v>
      </c>
      <c r="L22" s="7">
        <f>IF(OR(INDEX(UnitRatings!$D$4:$D$38,MATCH($B22,UnitRatings!$A$4:$A$38,0))="",L$3&lt;YEAR(INDEX(UnitRatings!$D$4:$D$38,MATCH($B22,UnitRatings!$A$4:$A$38,0)))),INDEX(UnitRatings!$C$4:$C$38,MATCH($B22,UnitRatings!$A$4:$A$38,0)),0)</f>
        <v>0</v>
      </c>
      <c r="M22" s="7">
        <f>IF(OR(INDEX(UnitRatings!$D$4:$D$38,MATCH($B22,UnitRatings!$A$4:$A$38,0))="",M$3&lt;YEAR(INDEX(UnitRatings!$D$4:$D$38,MATCH($B22,UnitRatings!$A$4:$A$38,0)))),INDEX(UnitRatings!$C$4:$C$38,MATCH($B22,UnitRatings!$A$4:$A$38,0)),0)</f>
        <v>0</v>
      </c>
      <c r="N22" s="7">
        <f>IF(OR(INDEX(UnitRatings!$D$4:$D$38,MATCH($B22,UnitRatings!$A$4:$A$38,0))="",N$3&lt;YEAR(INDEX(UnitRatings!$D$4:$D$38,MATCH($B22,UnitRatings!$A$4:$A$38,0)))),INDEX(UnitRatings!$C$4:$C$38,MATCH($B22,UnitRatings!$A$4:$A$38,0)),0)</f>
        <v>0</v>
      </c>
      <c r="O22" s="7">
        <f>IF(OR(INDEX(UnitRatings!$D$4:$D$38,MATCH($B22,UnitRatings!$A$4:$A$38,0))="",O$3&lt;YEAR(INDEX(UnitRatings!$D$4:$D$38,MATCH($B22,UnitRatings!$A$4:$A$38,0)))),INDEX(UnitRatings!$C$4:$C$38,MATCH($B22,UnitRatings!$A$4:$A$38,0)),0)</f>
        <v>0</v>
      </c>
      <c r="P22" s="7">
        <f>IF(OR(INDEX(UnitRatings!$D$4:$D$38,MATCH($B22,UnitRatings!$A$4:$A$38,0))="",P$3&lt;YEAR(INDEX(UnitRatings!$D$4:$D$38,MATCH($B22,UnitRatings!$A$4:$A$38,0)))),INDEX(UnitRatings!$C$4:$C$38,MATCH($B22,UnitRatings!$A$4:$A$38,0)),0)</f>
        <v>0</v>
      </c>
    </row>
    <row r="23" spans="1:16" x14ac:dyDescent="0.35">
      <c r="A23" s="36"/>
      <c r="B23" s="8" t="s">
        <v>15</v>
      </c>
      <c r="C23" s="7">
        <f>IF(OR(INDEX(UnitRatings!$D$4:$D$38,MATCH($B23,UnitRatings!$A$4:$A$38,0))="",C$3&lt;YEAR(INDEX(UnitRatings!$D$4:$D$38,MATCH($B23,UnitRatings!$A$4:$A$38,0)))),INDEX(UnitRatings!$C$4:$C$38,MATCH($B23,UnitRatings!$A$4:$A$38,0)),0)</f>
        <v>297</v>
      </c>
      <c r="D23" s="7">
        <f>IF(OR(INDEX(UnitRatings!$D$4:$D$38,MATCH($B23,UnitRatings!$A$4:$A$38,0))="",D$3&lt;YEAR(INDEX(UnitRatings!$D$4:$D$38,MATCH($B23,UnitRatings!$A$4:$A$38,0)))),INDEX(UnitRatings!$C$4:$C$38,MATCH($B23,UnitRatings!$A$4:$A$38,0)),0)</f>
        <v>297</v>
      </c>
      <c r="E23" s="7">
        <f>IF(OR(INDEX(UnitRatings!$D$4:$D$38,MATCH($B23,UnitRatings!$A$4:$A$38,0))="",E$3&lt;YEAR(INDEX(UnitRatings!$D$4:$D$38,MATCH($B23,UnitRatings!$A$4:$A$38,0)))),INDEX(UnitRatings!$C$4:$C$38,MATCH($B23,UnitRatings!$A$4:$A$38,0)),0)</f>
        <v>297</v>
      </c>
      <c r="F23" s="7">
        <f>IF(OR(INDEX(UnitRatings!$D$4:$D$38,MATCH($B23,UnitRatings!$A$4:$A$38,0))="",F$3&lt;YEAR(INDEX(UnitRatings!$D$4:$D$38,MATCH($B23,UnitRatings!$A$4:$A$38,0)))),INDEX(UnitRatings!$C$4:$C$38,MATCH($B23,UnitRatings!$A$4:$A$38,0)),0)</f>
        <v>297</v>
      </c>
      <c r="G23" s="7">
        <f>IF(OR(INDEX(UnitRatings!$D$4:$D$38,MATCH($B23,UnitRatings!$A$4:$A$38,0))="",G$3&lt;YEAR(INDEX(UnitRatings!$D$4:$D$38,MATCH($B23,UnitRatings!$A$4:$A$38,0)))),INDEX(UnitRatings!$C$4:$C$38,MATCH($B23,UnitRatings!$A$4:$A$38,0)),0)</f>
        <v>0</v>
      </c>
      <c r="H23" s="7">
        <f>IF(OR(INDEX(UnitRatings!$D$4:$D$38,MATCH($B23,UnitRatings!$A$4:$A$38,0))="",H$3&lt;YEAR(INDEX(UnitRatings!$D$4:$D$38,MATCH($B23,UnitRatings!$A$4:$A$38,0)))),INDEX(UnitRatings!$C$4:$C$38,MATCH($B23,UnitRatings!$A$4:$A$38,0)),0)</f>
        <v>0</v>
      </c>
      <c r="I23" s="7">
        <f>IF(OR(INDEX(UnitRatings!$D$4:$D$38,MATCH($B23,UnitRatings!$A$4:$A$38,0))="",I$3&lt;YEAR(INDEX(UnitRatings!$D$4:$D$38,MATCH($B23,UnitRatings!$A$4:$A$38,0)))),INDEX(UnitRatings!$C$4:$C$38,MATCH($B23,UnitRatings!$A$4:$A$38,0)),0)</f>
        <v>0</v>
      </c>
      <c r="J23" s="7">
        <f>IF(OR(INDEX(UnitRatings!$D$4:$D$38,MATCH($B23,UnitRatings!$A$4:$A$38,0))="",J$3&lt;YEAR(INDEX(UnitRatings!$D$4:$D$38,MATCH($B23,UnitRatings!$A$4:$A$38,0)))),INDEX(UnitRatings!$C$4:$C$38,MATCH($B23,UnitRatings!$A$4:$A$38,0)),0)</f>
        <v>0</v>
      </c>
      <c r="K23" s="7">
        <f>IF(OR(INDEX(UnitRatings!$D$4:$D$38,MATCH($B23,UnitRatings!$A$4:$A$38,0))="",K$3&lt;YEAR(INDEX(UnitRatings!$D$4:$D$38,MATCH($B23,UnitRatings!$A$4:$A$38,0)))),INDEX(UnitRatings!$C$4:$C$38,MATCH($B23,UnitRatings!$A$4:$A$38,0)),0)</f>
        <v>0</v>
      </c>
      <c r="L23" s="7">
        <f>IF(OR(INDEX(UnitRatings!$D$4:$D$38,MATCH($B23,UnitRatings!$A$4:$A$38,0))="",L$3&lt;YEAR(INDEX(UnitRatings!$D$4:$D$38,MATCH($B23,UnitRatings!$A$4:$A$38,0)))),INDEX(UnitRatings!$C$4:$C$38,MATCH($B23,UnitRatings!$A$4:$A$38,0)),0)</f>
        <v>0</v>
      </c>
      <c r="M23" s="7">
        <f>IF(OR(INDEX(UnitRatings!$D$4:$D$38,MATCH($B23,UnitRatings!$A$4:$A$38,0))="",M$3&lt;YEAR(INDEX(UnitRatings!$D$4:$D$38,MATCH($B23,UnitRatings!$A$4:$A$38,0)))),INDEX(UnitRatings!$C$4:$C$38,MATCH($B23,UnitRatings!$A$4:$A$38,0)),0)</f>
        <v>0</v>
      </c>
      <c r="N23" s="7">
        <f>IF(OR(INDEX(UnitRatings!$D$4:$D$38,MATCH($B23,UnitRatings!$A$4:$A$38,0))="",N$3&lt;YEAR(INDEX(UnitRatings!$D$4:$D$38,MATCH($B23,UnitRatings!$A$4:$A$38,0)))),INDEX(UnitRatings!$C$4:$C$38,MATCH($B23,UnitRatings!$A$4:$A$38,0)),0)</f>
        <v>0</v>
      </c>
      <c r="O23" s="7">
        <f>IF(OR(INDEX(UnitRatings!$D$4:$D$38,MATCH($B23,UnitRatings!$A$4:$A$38,0))="",O$3&lt;YEAR(INDEX(UnitRatings!$D$4:$D$38,MATCH($B23,UnitRatings!$A$4:$A$38,0)))),INDEX(UnitRatings!$C$4:$C$38,MATCH($B23,UnitRatings!$A$4:$A$38,0)),0)</f>
        <v>0</v>
      </c>
      <c r="P23" s="7">
        <f>IF(OR(INDEX(UnitRatings!$D$4:$D$38,MATCH($B23,UnitRatings!$A$4:$A$38,0))="",P$3&lt;YEAR(INDEX(UnitRatings!$D$4:$D$38,MATCH($B23,UnitRatings!$A$4:$A$38,0)))),INDEX(UnitRatings!$C$4:$C$38,MATCH($B23,UnitRatings!$A$4:$A$38,0)),0)</f>
        <v>0</v>
      </c>
    </row>
    <row r="24" spans="1:16" x14ac:dyDescent="0.35">
      <c r="A24" s="36"/>
      <c r="B24" s="8" t="s">
        <v>16</v>
      </c>
      <c r="C24" s="7">
        <f>IF(OR(INDEX(UnitRatings!$D$4:$D$38,MATCH($B24,UnitRatings!$A$4:$A$38,0))="",C$3&lt;YEAR(INDEX(UnitRatings!$D$4:$D$38,MATCH($B24,UnitRatings!$A$4:$A$38,0)))),INDEX(UnitRatings!$C$4:$C$38,MATCH($B24,UnitRatings!$A$4:$A$38,0)),0)</f>
        <v>391</v>
      </c>
      <c r="D24" s="7">
        <f>IF(OR(INDEX(UnitRatings!$D$4:$D$38,MATCH($B24,UnitRatings!$A$4:$A$38,0))="",D$3&lt;YEAR(INDEX(UnitRatings!$D$4:$D$38,MATCH($B24,UnitRatings!$A$4:$A$38,0)))),INDEX(UnitRatings!$C$4:$C$38,MATCH($B24,UnitRatings!$A$4:$A$38,0)),0)</f>
        <v>391</v>
      </c>
      <c r="E24" s="7">
        <f>IF(OR(INDEX(UnitRatings!$D$4:$D$38,MATCH($B24,UnitRatings!$A$4:$A$38,0))="",E$3&lt;YEAR(INDEX(UnitRatings!$D$4:$D$38,MATCH($B24,UnitRatings!$A$4:$A$38,0)))),INDEX(UnitRatings!$C$4:$C$38,MATCH($B24,UnitRatings!$A$4:$A$38,0)),0)</f>
        <v>391</v>
      </c>
      <c r="F24" s="7">
        <f>IF(OR(INDEX(UnitRatings!$D$4:$D$38,MATCH($B24,UnitRatings!$A$4:$A$38,0))="",F$3&lt;YEAR(INDEX(UnitRatings!$D$4:$D$38,MATCH($B24,UnitRatings!$A$4:$A$38,0)))),INDEX(UnitRatings!$C$4:$C$38,MATCH($B24,UnitRatings!$A$4:$A$38,0)),0)</f>
        <v>391</v>
      </c>
      <c r="G24" s="7">
        <f>IF(OR(INDEX(UnitRatings!$D$4:$D$38,MATCH($B24,UnitRatings!$A$4:$A$38,0))="",G$3&lt;YEAR(INDEX(UnitRatings!$D$4:$D$38,MATCH($B24,UnitRatings!$A$4:$A$38,0)))),INDEX(UnitRatings!$C$4:$C$38,MATCH($B24,UnitRatings!$A$4:$A$38,0)),0)</f>
        <v>391</v>
      </c>
      <c r="H24" s="7">
        <f>IF(OR(INDEX(UnitRatings!$D$4:$D$38,MATCH($B24,UnitRatings!$A$4:$A$38,0))="",H$3&lt;YEAR(INDEX(UnitRatings!$D$4:$D$38,MATCH($B24,UnitRatings!$A$4:$A$38,0)))),INDEX(UnitRatings!$C$4:$C$38,MATCH($B24,UnitRatings!$A$4:$A$38,0)),0)</f>
        <v>391</v>
      </c>
      <c r="I24" s="7">
        <f>IF(OR(INDEX(UnitRatings!$D$4:$D$38,MATCH($B24,UnitRatings!$A$4:$A$38,0))="",I$3&lt;YEAR(INDEX(UnitRatings!$D$4:$D$38,MATCH($B24,UnitRatings!$A$4:$A$38,0)))),INDEX(UnitRatings!$C$4:$C$38,MATCH($B24,UnitRatings!$A$4:$A$38,0)),0)</f>
        <v>391</v>
      </c>
      <c r="J24" s="7">
        <f>IF(OR(INDEX(UnitRatings!$D$4:$D$38,MATCH($B24,UnitRatings!$A$4:$A$38,0))="",J$3&lt;YEAR(INDEX(UnitRatings!$D$4:$D$38,MATCH($B24,UnitRatings!$A$4:$A$38,0)))),INDEX(UnitRatings!$C$4:$C$38,MATCH($B24,UnitRatings!$A$4:$A$38,0)),0)</f>
        <v>391</v>
      </c>
      <c r="K24" s="7">
        <f>IF(OR(INDEX(UnitRatings!$D$4:$D$38,MATCH($B24,UnitRatings!$A$4:$A$38,0))="",K$3&lt;YEAR(INDEX(UnitRatings!$D$4:$D$38,MATCH($B24,UnitRatings!$A$4:$A$38,0)))),INDEX(UnitRatings!$C$4:$C$38,MATCH($B24,UnitRatings!$A$4:$A$38,0)),0)</f>
        <v>391</v>
      </c>
      <c r="L24" s="7">
        <f>IF(OR(INDEX(UnitRatings!$D$4:$D$38,MATCH($B24,UnitRatings!$A$4:$A$38,0))="",L$3&lt;YEAR(INDEX(UnitRatings!$D$4:$D$38,MATCH($B24,UnitRatings!$A$4:$A$38,0)))),INDEX(UnitRatings!$C$4:$C$38,MATCH($B24,UnitRatings!$A$4:$A$38,0)),0)</f>
        <v>391</v>
      </c>
      <c r="M24" s="7">
        <f>IF(OR(INDEX(UnitRatings!$D$4:$D$38,MATCH($B24,UnitRatings!$A$4:$A$38,0))="",M$3&lt;YEAR(INDEX(UnitRatings!$D$4:$D$38,MATCH($B24,UnitRatings!$A$4:$A$38,0)))),INDEX(UnitRatings!$C$4:$C$38,MATCH($B24,UnitRatings!$A$4:$A$38,0)),0)</f>
        <v>391</v>
      </c>
      <c r="N24" s="7">
        <f>IF(OR(INDEX(UnitRatings!$D$4:$D$38,MATCH($B24,UnitRatings!$A$4:$A$38,0))="",N$3&lt;YEAR(INDEX(UnitRatings!$D$4:$D$38,MATCH($B24,UnitRatings!$A$4:$A$38,0)))),INDEX(UnitRatings!$C$4:$C$38,MATCH($B24,UnitRatings!$A$4:$A$38,0)),0)</f>
        <v>391</v>
      </c>
      <c r="O24" s="7">
        <f>IF(OR(INDEX(UnitRatings!$D$4:$D$38,MATCH($B24,UnitRatings!$A$4:$A$38,0))="",O$3&lt;YEAR(INDEX(UnitRatings!$D$4:$D$38,MATCH($B24,UnitRatings!$A$4:$A$38,0)))),INDEX(UnitRatings!$C$4:$C$38,MATCH($B24,UnitRatings!$A$4:$A$38,0)),0)</f>
        <v>391</v>
      </c>
      <c r="P24" s="7">
        <f>IF(OR(INDEX(UnitRatings!$D$4:$D$38,MATCH($B24,UnitRatings!$A$4:$A$38,0))="",P$3&lt;YEAR(INDEX(UnitRatings!$D$4:$D$38,MATCH($B24,UnitRatings!$A$4:$A$38,0)))),INDEX(UnitRatings!$C$4:$C$38,MATCH($B24,UnitRatings!$A$4:$A$38,0)),0)</f>
        <v>391</v>
      </c>
    </row>
    <row r="25" spans="1:16" x14ac:dyDescent="0.35">
      <c r="A25" s="36"/>
      <c r="B25" s="8" t="s">
        <v>17</v>
      </c>
      <c r="C25" s="7">
        <f>IF(OR(INDEX(UnitRatings!$D$4:$D$38,MATCH($B25,UnitRatings!$A$4:$A$38,0))="",C$3&lt;YEAR(INDEX(UnitRatings!$D$4:$D$38,MATCH($B25,UnitRatings!$A$4:$A$38,0)))),INDEX(UnitRatings!$C$4:$C$38,MATCH($B25,UnitRatings!$A$4:$A$38,0)),0)</f>
        <v>477</v>
      </c>
      <c r="D25" s="7">
        <f>IF(OR(INDEX(UnitRatings!$D$4:$D$38,MATCH($B25,UnitRatings!$A$4:$A$38,0))="",D$3&lt;YEAR(INDEX(UnitRatings!$D$4:$D$38,MATCH($B25,UnitRatings!$A$4:$A$38,0)))),INDEX(UnitRatings!$C$4:$C$38,MATCH($B25,UnitRatings!$A$4:$A$38,0)),0)</f>
        <v>477</v>
      </c>
      <c r="E25" s="7">
        <f>IF(OR(INDEX(UnitRatings!$D$4:$D$38,MATCH($B25,UnitRatings!$A$4:$A$38,0))="",E$3&lt;YEAR(INDEX(UnitRatings!$D$4:$D$38,MATCH($B25,UnitRatings!$A$4:$A$38,0)))),INDEX(UnitRatings!$C$4:$C$38,MATCH($B25,UnitRatings!$A$4:$A$38,0)),0)</f>
        <v>477</v>
      </c>
      <c r="F25" s="7">
        <f>IF(OR(INDEX(UnitRatings!$D$4:$D$38,MATCH($B25,UnitRatings!$A$4:$A$38,0))="",F$3&lt;YEAR(INDEX(UnitRatings!$D$4:$D$38,MATCH($B25,UnitRatings!$A$4:$A$38,0)))),INDEX(UnitRatings!$C$4:$C$38,MATCH($B25,UnitRatings!$A$4:$A$38,0)),0)</f>
        <v>477</v>
      </c>
      <c r="G25" s="7">
        <f>IF(OR(INDEX(UnitRatings!$D$4:$D$38,MATCH($B25,UnitRatings!$A$4:$A$38,0))="",G$3&lt;YEAR(INDEX(UnitRatings!$D$4:$D$38,MATCH($B25,UnitRatings!$A$4:$A$38,0)))),INDEX(UnitRatings!$C$4:$C$38,MATCH($B25,UnitRatings!$A$4:$A$38,0)),0)</f>
        <v>477</v>
      </c>
      <c r="H25" s="7">
        <f>IF(OR(INDEX(UnitRatings!$D$4:$D$38,MATCH($B25,UnitRatings!$A$4:$A$38,0))="",H$3&lt;YEAR(INDEX(UnitRatings!$D$4:$D$38,MATCH($B25,UnitRatings!$A$4:$A$38,0)))),INDEX(UnitRatings!$C$4:$C$38,MATCH($B25,UnitRatings!$A$4:$A$38,0)),0)</f>
        <v>477</v>
      </c>
      <c r="I25" s="7">
        <f>IF(OR(INDEX(UnitRatings!$D$4:$D$38,MATCH($B25,UnitRatings!$A$4:$A$38,0))="",I$3&lt;YEAR(INDEX(UnitRatings!$D$4:$D$38,MATCH($B25,UnitRatings!$A$4:$A$38,0)))),INDEX(UnitRatings!$C$4:$C$38,MATCH($B25,UnitRatings!$A$4:$A$38,0)),0)</f>
        <v>477</v>
      </c>
      <c r="J25" s="7">
        <f>IF(OR(INDEX(UnitRatings!$D$4:$D$38,MATCH($B25,UnitRatings!$A$4:$A$38,0))="",J$3&lt;YEAR(INDEX(UnitRatings!$D$4:$D$38,MATCH($B25,UnitRatings!$A$4:$A$38,0)))),INDEX(UnitRatings!$C$4:$C$38,MATCH($B25,UnitRatings!$A$4:$A$38,0)),0)</f>
        <v>477</v>
      </c>
      <c r="K25" s="7">
        <f>IF(OR(INDEX(UnitRatings!$D$4:$D$38,MATCH($B25,UnitRatings!$A$4:$A$38,0))="",K$3&lt;YEAR(INDEX(UnitRatings!$D$4:$D$38,MATCH($B25,UnitRatings!$A$4:$A$38,0)))),INDEX(UnitRatings!$C$4:$C$38,MATCH($B25,UnitRatings!$A$4:$A$38,0)),0)</f>
        <v>477</v>
      </c>
      <c r="L25" s="7">
        <f>IF(OR(INDEX(UnitRatings!$D$4:$D$38,MATCH($B25,UnitRatings!$A$4:$A$38,0))="",L$3&lt;YEAR(INDEX(UnitRatings!$D$4:$D$38,MATCH($B25,UnitRatings!$A$4:$A$38,0)))),INDEX(UnitRatings!$C$4:$C$38,MATCH($B25,UnitRatings!$A$4:$A$38,0)),0)</f>
        <v>477</v>
      </c>
      <c r="M25" s="7">
        <f>IF(OR(INDEX(UnitRatings!$D$4:$D$38,MATCH($B25,UnitRatings!$A$4:$A$38,0))="",M$3&lt;YEAR(INDEX(UnitRatings!$D$4:$D$38,MATCH($B25,UnitRatings!$A$4:$A$38,0)))),INDEX(UnitRatings!$C$4:$C$38,MATCH($B25,UnitRatings!$A$4:$A$38,0)),0)</f>
        <v>477</v>
      </c>
      <c r="N25" s="7">
        <f>IF(OR(INDEX(UnitRatings!$D$4:$D$38,MATCH($B25,UnitRatings!$A$4:$A$38,0))="",N$3&lt;YEAR(INDEX(UnitRatings!$D$4:$D$38,MATCH($B25,UnitRatings!$A$4:$A$38,0)))),INDEX(UnitRatings!$C$4:$C$38,MATCH($B25,UnitRatings!$A$4:$A$38,0)),0)</f>
        <v>477</v>
      </c>
      <c r="O25" s="7">
        <f>IF(OR(INDEX(UnitRatings!$D$4:$D$38,MATCH($B25,UnitRatings!$A$4:$A$38,0))="",O$3&lt;YEAR(INDEX(UnitRatings!$D$4:$D$38,MATCH($B25,UnitRatings!$A$4:$A$38,0)))),INDEX(UnitRatings!$C$4:$C$38,MATCH($B25,UnitRatings!$A$4:$A$38,0)),0)</f>
        <v>477</v>
      </c>
      <c r="P25" s="7">
        <f>IF(OR(INDEX(UnitRatings!$D$4:$D$38,MATCH($B25,UnitRatings!$A$4:$A$38,0))="",P$3&lt;YEAR(INDEX(UnitRatings!$D$4:$D$38,MATCH($B25,UnitRatings!$A$4:$A$38,0)))),INDEX(UnitRatings!$C$4:$C$38,MATCH($B25,UnitRatings!$A$4:$A$38,0)),0)</f>
        <v>477</v>
      </c>
    </row>
    <row r="26" spans="1:16" x14ac:dyDescent="0.35">
      <c r="A26" s="36"/>
      <c r="B26" s="8" t="s">
        <v>19</v>
      </c>
      <c r="C26" s="7">
        <f>IF(OR(INDEX(UnitRatings!$D$4:$D$38,MATCH($B26,UnitRatings!$A$4:$A$38,0))="",C$3&lt;YEAR(INDEX(UnitRatings!$D$4:$D$38,MATCH($B26,UnitRatings!$A$4:$A$38,0)))),INDEX(UnitRatings!$C$4:$C$38,MATCH($B26,UnitRatings!$A$4:$A$38,0)),0)</f>
        <v>23</v>
      </c>
      <c r="D26" s="7">
        <f>IF(OR(INDEX(UnitRatings!$D$4:$D$38,MATCH($B26,UnitRatings!$A$4:$A$38,0))="",D$3&lt;YEAR(INDEX(UnitRatings!$D$4:$D$38,MATCH($B26,UnitRatings!$A$4:$A$38,0)))),INDEX(UnitRatings!$C$4:$C$38,MATCH($B26,UnitRatings!$A$4:$A$38,0)),0)</f>
        <v>23</v>
      </c>
      <c r="E26" s="7">
        <f>IF(OR(INDEX(UnitRatings!$D$4:$D$38,MATCH($B26,UnitRatings!$A$4:$A$38,0))="",E$3&lt;YEAR(INDEX(UnitRatings!$D$4:$D$38,MATCH($B26,UnitRatings!$A$4:$A$38,0)))),INDEX(UnitRatings!$C$4:$C$38,MATCH($B26,UnitRatings!$A$4:$A$38,0)),0)</f>
        <v>0</v>
      </c>
      <c r="F26" s="7">
        <f>IF(OR(INDEX(UnitRatings!$D$4:$D$38,MATCH($B26,UnitRatings!$A$4:$A$38,0))="",F$3&lt;YEAR(INDEX(UnitRatings!$D$4:$D$38,MATCH($B26,UnitRatings!$A$4:$A$38,0)))),INDEX(UnitRatings!$C$4:$C$38,MATCH($B26,UnitRatings!$A$4:$A$38,0)),0)</f>
        <v>0</v>
      </c>
      <c r="G26" s="7">
        <f>IF(OR(INDEX(UnitRatings!$D$4:$D$38,MATCH($B26,UnitRatings!$A$4:$A$38,0))="",G$3&lt;YEAR(INDEX(UnitRatings!$D$4:$D$38,MATCH($B26,UnitRatings!$A$4:$A$38,0)))),INDEX(UnitRatings!$C$4:$C$38,MATCH($B26,UnitRatings!$A$4:$A$38,0)),0)</f>
        <v>0</v>
      </c>
      <c r="H26" s="7">
        <f>IF(OR(INDEX(UnitRatings!$D$4:$D$38,MATCH($B26,UnitRatings!$A$4:$A$38,0))="",H$3&lt;YEAR(INDEX(UnitRatings!$D$4:$D$38,MATCH($B26,UnitRatings!$A$4:$A$38,0)))),INDEX(UnitRatings!$C$4:$C$38,MATCH($B26,UnitRatings!$A$4:$A$38,0)),0)</f>
        <v>0</v>
      </c>
      <c r="I26" s="7">
        <f>IF(OR(INDEX(UnitRatings!$D$4:$D$38,MATCH($B26,UnitRatings!$A$4:$A$38,0))="",I$3&lt;YEAR(INDEX(UnitRatings!$D$4:$D$38,MATCH($B26,UnitRatings!$A$4:$A$38,0)))),INDEX(UnitRatings!$C$4:$C$38,MATCH($B26,UnitRatings!$A$4:$A$38,0)),0)</f>
        <v>0</v>
      </c>
      <c r="J26" s="7">
        <f>IF(OR(INDEX(UnitRatings!$D$4:$D$38,MATCH($B26,UnitRatings!$A$4:$A$38,0))="",J$3&lt;YEAR(INDEX(UnitRatings!$D$4:$D$38,MATCH($B26,UnitRatings!$A$4:$A$38,0)))),INDEX(UnitRatings!$C$4:$C$38,MATCH($B26,UnitRatings!$A$4:$A$38,0)),0)</f>
        <v>0</v>
      </c>
      <c r="K26" s="7">
        <f>IF(OR(INDEX(UnitRatings!$D$4:$D$38,MATCH($B26,UnitRatings!$A$4:$A$38,0))="",K$3&lt;YEAR(INDEX(UnitRatings!$D$4:$D$38,MATCH($B26,UnitRatings!$A$4:$A$38,0)))),INDEX(UnitRatings!$C$4:$C$38,MATCH($B26,UnitRatings!$A$4:$A$38,0)),0)</f>
        <v>0</v>
      </c>
      <c r="L26" s="7">
        <f>IF(OR(INDEX(UnitRatings!$D$4:$D$38,MATCH($B26,UnitRatings!$A$4:$A$38,0))="",L$3&lt;YEAR(INDEX(UnitRatings!$D$4:$D$38,MATCH($B26,UnitRatings!$A$4:$A$38,0)))),INDEX(UnitRatings!$C$4:$C$38,MATCH($B26,UnitRatings!$A$4:$A$38,0)),0)</f>
        <v>0</v>
      </c>
      <c r="M26" s="7">
        <f>IF(OR(INDEX(UnitRatings!$D$4:$D$38,MATCH($B26,UnitRatings!$A$4:$A$38,0))="",M$3&lt;YEAR(INDEX(UnitRatings!$D$4:$D$38,MATCH($B26,UnitRatings!$A$4:$A$38,0)))),INDEX(UnitRatings!$C$4:$C$38,MATCH($B26,UnitRatings!$A$4:$A$38,0)),0)</f>
        <v>0</v>
      </c>
      <c r="N26" s="7">
        <f>IF(OR(INDEX(UnitRatings!$D$4:$D$38,MATCH($B26,UnitRatings!$A$4:$A$38,0))="",N$3&lt;YEAR(INDEX(UnitRatings!$D$4:$D$38,MATCH($B26,UnitRatings!$A$4:$A$38,0)))),INDEX(UnitRatings!$C$4:$C$38,MATCH($B26,UnitRatings!$A$4:$A$38,0)),0)</f>
        <v>0</v>
      </c>
      <c r="O26" s="7">
        <f>IF(OR(INDEX(UnitRatings!$D$4:$D$38,MATCH($B26,UnitRatings!$A$4:$A$38,0))="",O$3&lt;YEAR(INDEX(UnitRatings!$D$4:$D$38,MATCH($B26,UnitRatings!$A$4:$A$38,0)))),INDEX(UnitRatings!$C$4:$C$38,MATCH($B26,UnitRatings!$A$4:$A$38,0)),0)</f>
        <v>0</v>
      </c>
      <c r="P26" s="7">
        <f>IF(OR(INDEX(UnitRatings!$D$4:$D$38,MATCH($B26,UnitRatings!$A$4:$A$38,0))="",P$3&lt;YEAR(INDEX(UnitRatings!$D$4:$D$38,MATCH($B26,UnitRatings!$A$4:$A$38,0)))),INDEX(UnitRatings!$C$4:$C$38,MATCH($B26,UnitRatings!$A$4:$A$38,0)),0)</f>
        <v>0</v>
      </c>
    </row>
    <row r="27" spans="1:16" x14ac:dyDescent="0.35">
      <c r="A27" s="36"/>
      <c r="B27" s="8" t="s">
        <v>18</v>
      </c>
      <c r="C27" s="7">
        <f>IF(OR(INDEX(UnitRatings!$D$4:$D$38,MATCH($B27,UnitRatings!$A$4:$A$38,0))="",C$3&lt;YEAR(INDEX(UnitRatings!$D$4:$D$38,MATCH($B27,UnitRatings!$A$4:$A$38,0)))),INDEX(UnitRatings!$C$4:$C$38,MATCH($B27,UnitRatings!$A$4:$A$38,0)),0)</f>
        <v>147</v>
      </c>
      <c r="D27" s="7">
        <f>IF(OR(INDEX(UnitRatings!$D$4:$D$38,MATCH($B27,UnitRatings!$A$4:$A$38,0))="",D$3&lt;YEAR(INDEX(UnitRatings!$D$4:$D$38,MATCH($B27,UnitRatings!$A$4:$A$38,0)))),INDEX(UnitRatings!$C$4:$C$38,MATCH($B27,UnitRatings!$A$4:$A$38,0)),0)</f>
        <v>147</v>
      </c>
      <c r="E27" s="7">
        <f>IF(OR(INDEX(UnitRatings!$D$4:$D$38,MATCH($B27,UnitRatings!$A$4:$A$38,0))="",E$3&lt;YEAR(INDEX(UnitRatings!$D$4:$D$38,MATCH($B27,UnitRatings!$A$4:$A$38,0)))),INDEX(UnitRatings!$C$4:$C$38,MATCH($B27,UnitRatings!$A$4:$A$38,0)),0)</f>
        <v>147</v>
      </c>
      <c r="F27" s="7">
        <f>IF(OR(INDEX(UnitRatings!$D$4:$D$38,MATCH($B27,UnitRatings!$A$4:$A$38,0))="",F$3&lt;YEAR(INDEX(UnitRatings!$D$4:$D$38,MATCH($B27,UnitRatings!$A$4:$A$38,0)))),INDEX(UnitRatings!$C$4:$C$38,MATCH($B27,UnitRatings!$A$4:$A$38,0)),0)</f>
        <v>147</v>
      </c>
      <c r="G27" s="7">
        <f>IF(OR(INDEX(UnitRatings!$D$4:$D$38,MATCH($B27,UnitRatings!$A$4:$A$38,0))="",G$3&lt;YEAR(INDEX(UnitRatings!$D$4:$D$38,MATCH($B27,UnitRatings!$A$4:$A$38,0)))),INDEX(UnitRatings!$C$4:$C$38,MATCH($B27,UnitRatings!$A$4:$A$38,0)),0)</f>
        <v>147</v>
      </c>
      <c r="H27" s="7">
        <f>IF(OR(INDEX(UnitRatings!$D$4:$D$38,MATCH($B27,UnitRatings!$A$4:$A$38,0))="",H$3&lt;YEAR(INDEX(UnitRatings!$D$4:$D$38,MATCH($B27,UnitRatings!$A$4:$A$38,0)))),INDEX(UnitRatings!$C$4:$C$38,MATCH($B27,UnitRatings!$A$4:$A$38,0)),0)</f>
        <v>147</v>
      </c>
      <c r="I27" s="7">
        <f>IF(OR(INDEX(UnitRatings!$D$4:$D$38,MATCH($B27,UnitRatings!$A$4:$A$38,0))="",I$3&lt;YEAR(INDEX(UnitRatings!$D$4:$D$38,MATCH($B27,UnitRatings!$A$4:$A$38,0)))),INDEX(UnitRatings!$C$4:$C$38,MATCH($B27,UnitRatings!$A$4:$A$38,0)),0)</f>
        <v>147</v>
      </c>
      <c r="J27" s="7">
        <f>IF(OR(INDEX(UnitRatings!$D$4:$D$38,MATCH($B27,UnitRatings!$A$4:$A$38,0))="",J$3&lt;YEAR(INDEX(UnitRatings!$D$4:$D$38,MATCH($B27,UnitRatings!$A$4:$A$38,0)))),INDEX(UnitRatings!$C$4:$C$38,MATCH($B27,UnitRatings!$A$4:$A$38,0)),0)</f>
        <v>147</v>
      </c>
      <c r="K27" s="7">
        <f>IF(OR(INDEX(UnitRatings!$D$4:$D$38,MATCH($B27,UnitRatings!$A$4:$A$38,0))="",K$3&lt;YEAR(INDEX(UnitRatings!$D$4:$D$38,MATCH($B27,UnitRatings!$A$4:$A$38,0)))),INDEX(UnitRatings!$C$4:$C$38,MATCH($B27,UnitRatings!$A$4:$A$38,0)),0)</f>
        <v>147</v>
      </c>
      <c r="L27" s="7">
        <f>IF(OR(INDEX(UnitRatings!$D$4:$D$38,MATCH($B27,UnitRatings!$A$4:$A$38,0))="",L$3&lt;YEAR(INDEX(UnitRatings!$D$4:$D$38,MATCH($B27,UnitRatings!$A$4:$A$38,0)))),INDEX(UnitRatings!$C$4:$C$38,MATCH($B27,UnitRatings!$A$4:$A$38,0)),0)</f>
        <v>147</v>
      </c>
      <c r="M27" s="7">
        <f>IF(OR(INDEX(UnitRatings!$D$4:$D$38,MATCH($B27,UnitRatings!$A$4:$A$38,0))="",M$3&lt;YEAR(INDEX(UnitRatings!$D$4:$D$38,MATCH($B27,UnitRatings!$A$4:$A$38,0)))),INDEX(UnitRatings!$C$4:$C$38,MATCH($B27,UnitRatings!$A$4:$A$38,0)),0)</f>
        <v>147</v>
      </c>
      <c r="N27" s="7">
        <f>IF(OR(INDEX(UnitRatings!$D$4:$D$38,MATCH($B27,UnitRatings!$A$4:$A$38,0))="",N$3&lt;YEAR(INDEX(UnitRatings!$D$4:$D$38,MATCH($B27,UnitRatings!$A$4:$A$38,0)))),INDEX(UnitRatings!$C$4:$C$38,MATCH($B27,UnitRatings!$A$4:$A$38,0)),0)</f>
        <v>147</v>
      </c>
      <c r="O27" s="7">
        <f>IF(OR(INDEX(UnitRatings!$D$4:$D$38,MATCH($B27,UnitRatings!$A$4:$A$38,0))="",O$3&lt;YEAR(INDEX(UnitRatings!$D$4:$D$38,MATCH($B27,UnitRatings!$A$4:$A$38,0)))),INDEX(UnitRatings!$C$4:$C$38,MATCH($B27,UnitRatings!$A$4:$A$38,0)),0)</f>
        <v>147</v>
      </c>
      <c r="P27" s="7">
        <f>IF(OR(INDEX(UnitRatings!$D$4:$D$38,MATCH($B27,UnitRatings!$A$4:$A$38,0))="",P$3&lt;YEAR(INDEX(UnitRatings!$D$4:$D$38,MATCH($B27,UnitRatings!$A$4:$A$38,0)))),INDEX(UnitRatings!$C$4:$C$38,MATCH($B27,UnitRatings!$A$4:$A$38,0)),0)</f>
        <v>147</v>
      </c>
    </row>
    <row r="28" spans="1:16" x14ac:dyDescent="0.35">
      <c r="A28" s="36"/>
      <c r="B28" s="8" t="s">
        <v>29</v>
      </c>
      <c r="C28" s="7">
        <f>IF(OR(INDEX(UnitRatings!$D$4:$D$38,MATCH($B28,UnitRatings!$A$4:$A$38,0))="",C$3&lt;YEAR(INDEX(UnitRatings!$D$4:$D$38,MATCH($B28,UnitRatings!$A$4:$A$38,0)))),INDEX(UnitRatings!$C$4:$C$38,MATCH($B28,UnitRatings!$A$4:$A$38,0)),0)</f>
        <v>369.75</v>
      </c>
      <c r="D28" s="7">
        <f>IF(OR(INDEX(UnitRatings!$D$4:$D$38,MATCH($B28,UnitRatings!$A$4:$A$38,0))="",D$3&lt;YEAR(INDEX(UnitRatings!$D$4:$D$38,MATCH($B28,UnitRatings!$A$4:$A$38,0)))),INDEX(UnitRatings!$C$4:$C$38,MATCH($B28,UnitRatings!$A$4:$A$38,0)),0)</f>
        <v>369.75</v>
      </c>
      <c r="E28" s="7">
        <f>IF(OR(INDEX(UnitRatings!$D$4:$D$38,MATCH($B28,UnitRatings!$A$4:$A$38,0))="",E$3&lt;YEAR(INDEX(UnitRatings!$D$4:$D$38,MATCH($B28,UnitRatings!$A$4:$A$38,0)))),INDEX(UnitRatings!$C$4:$C$38,MATCH($B28,UnitRatings!$A$4:$A$38,0)),0)</f>
        <v>369.75</v>
      </c>
      <c r="F28" s="7">
        <f>IF(OR(INDEX(UnitRatings!$D$4:$D$38,MATCH($B28,UnitRatings!$A$4:$A$38,0))="",F$3&lt;YEAR(INDEX(UnitRatings!$D$4:$D$38,MATCH($B28,UnitRatings!$A$4:$A$38,0)))),INDEX(UnitRatings!$C$4:$C$38,MATCH($B28,UnitRatings!$A$4:$A$38,0)),0)</f>
        <v>369.75</v>
      </c>
      <c r="G28" s="7">
        <f>IF(OR(INDEX(UnitRatings!$D$4:$D$38,MATCH($B28,UnitRatings!$A$4:$A$38,0))="",G$3&lt;YEAR(INDEX(UnitRatings!$D$4:$D$38,MATCH($B28,UnitRatings!$A$4:$A$38,0)))),INDEX(UnitRatings!$C$4:$C$38,MATCH($B28,UnitRatings!$A$4:$A$38,0)),0)</f>
        <v>369.75</v>
      </c>
      <c r="H28" s="7">
        <f>IF(OR(INDEX(UnitRatings!$D$4:$D$38,MATCH($B28,UnitRatings!$A$4:$A$38,0))="",H$3&lt;YEAR(INDEX(UnitRatings!$D$4:$D$38,MATCH($B28,UnitRatings!$A$4:$A$38,0)))),INDEX(UnitRatings!$C$4:$C$38,MATCH($B28,UnitRatings!$A$4:$A$38,0)),0)</f>
        <v>369.75</v>
      </c>
      <c r="I28" s="7">
        <f>IF(OR(INDEX(UnitRatings!$D$4:$D$38,MATCH($B28,UnitRatings!$A$4:$A$38,0))="",I$3&lt;YEAR(INDEX(UnitRatings!$D$4:$D$38,MATCH($B28,UnitRatings!$A$4:$A$38,0)))),INDEX(UnitRatings!$C$4:$C$38,MATCH($B28,UnitRatings!$A$4:$A$38,0)),0)</f>
        <v>369.75</v>
      </c>
      <c r="J28" s="7">
        <f>IF(OR(INDEX(UnitRatings!$D$4:$D$38,MATCH($B28,UnitRatings!$A$4:$A$38,0))="",J$3&lt;YEAR(INDEX(UnitRatings!$D$4:$D$38,MATCH($B28,UnitRatings!$A$4:$A$38,0)))),INDEX(UnitRatings!$C$4:$C$38,MATCH($B28,UnitRatings!$A$4:$A$38,0)),0)</f>
        <v>369.75</v>
      </c>
      <c r="K28" s="7">
        <f>IF(OR(INDEX(UnitRatings!$D$4:$D$38,MATCH($B28,UnitRatings!$A$4:$A$38,0))="",K$3&lt;YEAR(INDEX(UnitRatings!$D$4:$D$38,MATCH($B28,UnitRatings!$A$4:$A$38,0)))),INDEX(UnitRatings!$C$4:$C$38,MATCH($B28,UnitRatings!$A$4:$A$38,0)),0)</f>
        <v>369.75</v>
      </c>
      <c r="L28" s="7">
        <f>IF(OR(INDEX(UnitRatings!$D$4:$D$38,MATCH($B28,UnitRatings!$A$4:$A$38,0))="",L$3&lt;YEAR(INDEX(UnitRatings!$D$4:$D$38,MATCH($B28,UnitRatings!$A$4:$A$38,0)))),INDEX(UnitRatings!$C$4:$C$38,MATCH($B28,UnitRatings!$A$4:$A$38,0)),0)</f>
        <v>369.75</v>
      </c>
      <c r="M28" s="7">
        <f>IF(OR(INDEX(UnitRatings!$D$4:$D$38,MATCH($B28,UnitRatings!$A$4:$A$38,0))="",M$3&lt;YEAR(INDEX(UnitRatings!$D$4:$D$38,MATCH($B28,UnitRatings!$A$4:$A$38,0)))),INDEX(UnitRatings!$C$4:$C$38,MATCH($B28,UnitRatings!$A$4:$A$38,0)),0)</f>
        <v>369.75</v>
      </c>
      <c r="N28" s="7">
        <f>IF(OR(INDEX(UnitRatings!$D$4:$D$38,MATCH($B28,UnitRatings!$A$4:$A$38,0))="",N$3&lt;YEAR(INDEX(UnitRatings!$D$4:$D$38,MATCH($B28,UnitRatings!$A$4:$A$38,0)))),INDEX(UnitRatings!$C$4:$C$38,MATCH($B28,UnitRatings!$A$4:$A$38,0)),0)</f>
        <v>369.75</v>
      </c>
      <c r="O28" s="7">
        <f>IF(OR(INDEX(UnitRatings!$D$4:$D$38,MATCH($B28,UnitRatings!$A$4:$A$38,0))="",O$3&lt;YEAR(INDEX(UnitRatings!$D$4:$D$38,MATCH($B28,UnitRatings!$A$4:$A$38,0)))),INDEX(UnitRatings!$C$4:$C$38,MATCH($B28,UnitRatings!$A$4:$A$38,0)),0)</f>
        <v>369.75</v>
      </c>
      <c r="P28" s="7">
        <f>IF(OR(INDEX(UnitRatings!$D$4:$D$38,MATCH($B28,UnitRatings!$A$4:$A$38,0))="",P$3&lt;YEAR(INDEX(UnitRatings!$D$4:$D$38,MATCH($B28,UnitRatings!$A$4:$A$38,0)))),INDEX(UnitRatings!$C$4:$C$38,MATCH($B28,UnitRatings!$A$4:$A$38,0)),0)</f>
        <v>369.75</v>
      </c>
    </row>
    <row r="29" spans="1:16" x14ac:dyDescent="0.35">
      <c r="A29" s="36"/>
      <c r="B29" s="8" t="s">
        <v>30</v>
      </c>
      <c r="C29" s="7">
        <f>IF(OR(INDEX(UnitRatings!$D$4:$D$38,MATCH($B29,UnitRatings!$A$4:$A$38,0))="",C$3&lt;YEAR(INDEX(UnitRatings!$D$4:$D$38,MATCH($B29,UnitRatings!$A$4:$A$38,0)))),INDEX(UnitRatings!$C$4:$C$38,MATCH($B29,UnitRatings!$A$4:$A$38,0)),0)</f>
        <v>549</v>
      </c>
      <c r="D29" s="7">
        <f>IF(OR(INDEX(UnitRatings!$D$4:$D$38,MATCH($B29,UnitRatings!$A$4:$A$38,0))="",D$3&lt;YEAR(INDEX(UnitRatings!$D$4:$D$38,MATCH($B29,UnitRatings!$A$4:$A$38,0)))),INDEX(UnitRatings!$C$4:$C$38,MATCH($B29,UnitRatings!$A$4:$A$38,0)),0)</f>
        <v>549</v>
      </c>
      <c r="E29" s="7">
        <f>IF(OR(INDEX(UnitRatings!$D$4:$D$38,MATCH($B29,UnitRatings!$A$4:$A$38,0))="",E$3&lt;YEAR(INDEX(UnitRatings!$D$4:$D$38,MATCH($B29,UnitRatings!$A$4:$A$38,0)))),INDEX(UnitRatings!$C$4:$C$38,MATCH($B29,UnitRatings!$A$4:$A$38,0)),0)</f>
        <v>549</v>
      </c>
      <c r="F29" s="7">
        <f>IF(OR(INDEX(UnitRatings!$D$4:$D$38,MATCH($B29,UnitRatings!$A$4:$A$38,0))="",F$3&lt;YEAR(INDEX(UnitRatings!$D$4:$D$38,MATCH($B29,UnitRatings!$A$4:$A$38,0)))),INDEX(UnitRatings!$C$4:$C$38,MATCH($B29,UnitRatings!$A$4:$A$38,0)),0)</f>
        <v>549</v>
      </c>
      <c r="G29" s="7">
        <f>IF(OR(INDEX(UnitRatings!$D$4:$D$38,MATCH($B29,UnitRatings!$A$4:$A$38,0))="",G$3&lt;YEAR(INDEX(UnitRatings!$D$4:$D$38,MATCH($B29,UnitRatings!$A$4:$A$38,0)))),INDEX(UnitRatings!$C$4:$C$38,MATCH($B29,UnitRatings!$A$4:$A$38,0)),0)</f>
        <v>549</v>
      </c>
      <c r="H29" s="7">
        <f>IF(OR(INDEX(UnitRatings!$D$4:$D$38,MATCH($B29,UnitRatings!$A$4:$A$38,0))="",H$3&lt;YEAR(INDEX(UnitRatings!$D$4:$D$38,MATCH($B29,UnitRatings!$A$4:$A$38,0)))),INDEX(UnitRatings!$C$4:$C$38,MATCH($B29,UnitRatings!$A$4:$A$38,0)),0)</f>
        <v>549</v>
      </c>
      <c r="I29" s="7">
        <f>IF(OR(INDEX(UnitRatings!$D$4:$D$38,MATCH($B29,UnitRatings!$A$4:$A$38,0))="",I$3&lt;YEAR(INDEX(UnitRatings!$D$4:$D$38,MATCH($B29,UnitRatings!$A$4:$A$38,0)))),INDEX(UnitRatings!$C$4:$C$38,MATCH($B29,UnitRatings!$A$4:$A$38,0)),0)</f>
        <v>549</v>
      </c>
      <c r="J29" s="7">
        <f>IF(OR(INDEX(UnitRatings!$D$4:$D$38,MATCH($B29,UnitRatings!$A$4:$A$38,0))="",J$3&lt;YEAR(INDEX(UnitRatings!$D$4:$D$38,MATCH($B29,UnitRatings!$A$4:$A$38,0)))),INDEX(UnitRatings!$C$4:$C$38,MATCH($B29,UnitRatings!$A$4:$A$38,0)),0)</f>
        <v>549</v>
      </c>
      <c r="K29" s="7">
        <f>IF(OR(INDEX(UnitRatings!$D$4:$D$38,MATCH($B29,UnitRatings!$A$4:$A$38,0))="",K$3&lt;YEAR(INDEX(UnitRatings!$D$4:$D$38,MATCH($B29,UnitRatings!$A$4:$A$38,0)))),INDEX(UnitRatings!$C$4:$C$38,MATCH($B29,UnitRatings!$A$4:$A$38,0)),0)</f>
        <v>549</v>
      </c>
      <c r="L29" s="7">
        <f>IF(OR(INDEX(UnitRatings!$D$4:$D$38,MATCH($B29,UnitRatings!$A$4:$A$38,0))="",L$3&lt;YEAR(INDEX(UnitRatings!$D$4:$D$38,MATCH($B29,UnitRatings!$A$4:$A$38,0)))),INDEX(UnitRatings!$C$4:$C$38,MATCH($B29,UnitRatings!$A$4:$A$38,0)),0)</f>
        <v>549</v>
      </c>
      <c r="M29" s="7">
        <f>IF(OR(INDEX(UnitRatings!$D$4:$D$38,MATCH($B29,UnitRatings!$A$4:$A$38,0))="",M$3&lt;YEAR(INDEX(UnitRatings!$D$4:$D$38,MATCH($B29,UnitRatings!$A$4:$A$38,0)))),INDEX(UnitRatings!$C$4:$C$38,MATCH($B29,UnitRatings!$A$4:$A$38,0)),0)</f>
        <v>549</v>
      </c>
      <c r="N29" s="7">
        <f>IF(OR(INDEX(UnitRatings!$D$4:$D$38,MATCH($B29,UnitRatings!$A$4:$A$38,0))="",N$3&lt;YEAR(INDEX(UnitRatings!$D$4:$D$38,MATCH($B29,UnitRatings!$A$4:$A$38,0)))),INDEX(UnitRatings!$C$4:$C$38,MATCH($B29,UnitRatings!$A$4:$A$38,0)),0)</f>
        <v>549</v>
      </c>
      <c r="O29" s="7">
        <f>IF(OR(INDEX(UnitRatings!$D$4:$D$38,MATCH($B29,UnitRatings!$A$4:$A$38,0))="",O$3&lt;YEAR(INDEX(UnitRatings!$D$4:$D$38,MATCH($B29,UnitRatings!$A$4:$A$38,0)))),INDEX(UnitRatings!$C$4:$C$38,MATCH($B29,UnitRatings!$A$4:$A$38,0)),0)</f>
        <v>549</v>
      </c>
      <c r="P29" s="7">
        <f>IF(OR(INDEX(UnitRatings!$D$4:$D$38,MATCH($B29,UnitRatings!$A$4:$A$38,0))="",P$3&lt;YEAR(INDEX(UnitRatings!$D$4:$D$38,MATCH($B29,UnitRatings!$A$4:$A$38,0)))),INDEX(UnitRatings!$C$4:$C$38,MATCH($B29,UnitRatings!$A$4:$A$38,0)),0)</f>
        <v>549</v>
      </c>
    </row>
    <row r="30" spans="1:16" x14ac:dyDescent="0.35">
      <c r="A30" s="36"/>
      <c r="B30" s="8" t="s">
        <v>31</v>
      </c>
      <c r="C30" s="7">
        <f>IF(OR(INDEX(UnitRatings!$D$4:$D$38,MATCH($B30,UnitRatings!$A$4:$A$38,0))="",C$3&lt;YEAR(INDEX(UnitRatings!$D$4:$D$38,MATCH($B30,UnitRatings!$A$4:$A$38,0)))),INDEX(UnitRatings!$C$4:$C$38,MATCH($B30,UnitRatings!$A$4:$A$38,0)),0)</f>
        <v>159</v>
      </c>
      <c r="D30" s="7">
        <f>IF(OR(INDEX(UnitRatings!$D$4:$D$38,MATCH($B30,UnitRatings!$A$4:$A$38,0))="",D$3&lt;YEAR(INDEX(UnitRatings!$D$4:$D$38,MATCH($B30,UnitRatings!$A$4:$A$38,0)))),INDEX(UnitRatings!$C$4:$C$38,MATCH($B30,UnitRatings!$A$4:$A$38,0)),0)</f>
        <v>159</v>
      </c>
      <c r="E30" s="7">
        <f>IF(OR(INDEX(UnitRatings!$D$4:$D$38,MATCH($B30,UnitRatings!$A$4:$A$38,0))="",E$3&lt;YEAR(INDEX(UnitRatings!$D$4:$D$38,MATCH($B30,UnitRatings!$A$4:$A$38,0)))),INDEX(UnitRatings!$C$4:$C$38,MATCH($B30,UnitRatings!$A$4:$A$38,0)),0)</f>
        <v>159</v>
      </c>
      <c r="F30" s="7">
        <f>IF(OR(INDEX(UnitRatings!$D$4:$D$38,MATCH($B30,UnitRatings!$A$4:$A$38,0))="",F$3&lt;YEAR(INDEX(UnitRatings!$D$4:$D$38,MATCH($B30,UnitRatings!$A$4:$A$38,0)))),INDEX(UnitRatings!$C$4:$C$38,MATCH($B30,UnitRatings!$A$4:$A$38,0)),0)</f>
        <v>159</v>
      </c>
      <c r="G30" s="7">
        <f>IF(OR(INDEX(UnitRatings!$D$4:$D$38,MATCH($B30,UnitRatings!$A$4:$A$38,0))="",G$3&lt;YEAR(INDEX(UnitRatings!$D$4:$D$38,MATCH($B30,UnitRatings!$A$4:$A$38,0)))),INDEX(UnitRatings!$C$4:$C$38,MATCH($B30,UnitRatings!$A$4:$A$38,0)),0)</f>
        <v>159</v>
      </c>
      <c r="H30" s="7">
        <f>IF(OR(INDEX(UnitRatings!$D$4:$D$38,MATCH($B30,UnitRatings!$A$4:$A$38,0))="",H$3&lt;YEAR(INDEX(UnitRatings!$D$4:$D$38,MATCH($B30,UnitRatings!$A$4:$A$38,0)))),INDEX(UnitRatings!$C$4:$C$38,MATCH($B30,UnitRatings!$A$4:$A$38,0)),0)</f>
        <v>159</v>
      </c>
      <c r="I30" s="7">
        <f>IF(OR(INDEX(UnitRatings!$D$4:$D$38,MATCH($B30,UnitRatings!$A$4:$A$38,0))="",I$3&lt;YEAR(INDEX(UnitRatings!$D$4:$D$38,MATCH($B30,UnitRatings!$A$4:$A$38,0)))),INDEX(UnitRatings!$C$4:$C$38,MATCH($B30,UnitRatings!$A$4:$A$38,0)),0)</f>
        <v>159</v>
      </c>
      <c r="J30" s="7">
        <f>IF(OR(INDEX(UnitRatings!$D$4:$D$38,MATCH($B30,UnitRatings!$A$4:$A$38,0))="",J$3&lt;YEAR(INDEX(UnitRatings!$D$4:$D$38,MATCH($B30,UnitRatings!$A$4:$A$38,0)))),INDEX(UnitRatings!$C$4:$C$38,MATCH($B30,UnitRatings!$A$4:$A$38,0)),0)</f>
        <v>159</v>
      </c>
      <c r="K30" s="7">
        <f>IF(OR(INDEX(UnitRatings!$D$4:$D$38,MATCH($B30,UnitRatings!$A$4:$A$38,0))="",K$3&lt;YEAR(INDEX(UnitRatings!$D$4:$D$38,MATCH($B30,UnitRatings!$A$4:$A$38,0)))),INDEX(UnitRatings!$C$4:$C$38,MATCH($B30,UnitRatings!$A$4:$A$38,0)),0)</f>
        <v>159</v>
      </c>
      <c r="L30" s="7">
        <f>IF(OR(INDEX(UnitRatings!$D$4:$D$38,MATCH($B30,UnitRatings!$A$4:$A$38,0))="",L$3&lt;YEAR(INDEX(UnitRatings!$D$4:$D$38,MATCH($B30,UnitRatings!$A$4:$A$38,0)))),INDEX(UnitRatings!$C$4:$C$38,MATCH($B30,UnitRatings!$A$4:$A$38,0)),0)</f>
        <v>159</v>
      </c>
      <c r="M30" s="7">
        <f>IF(OR(INDEX(UnitRatings!$D$4:$D$38,MATCH($B30,UnitRatings!$A$4:$A$38,0))="",M$3&lt;YEAR(INDEX(UnitRatings!$D$4:$D$38,MATCH($B30,UnitRatings!$A$4:$A$38,0)))),INDEX(UnitRatings!$C$4:$C$38,MATCH($B30,UnitRatings!$A$4:$A$38,0)),0)</f>
        <v>159</v>
      </c>
      <c r="N30" s="7">
        <f>IF(OR(INDEX(UnitRatings!$D$4:$D$38,MATCH($B30,UnitRatings!$A$4:$A$38,0))="",N$3&lt;YEAR(INDEX(UnitRatings!$D$4:$D$38,MATCH($B30,UnitRatings!$A$4:$A$38,0)))),INDEX(UnitRatings!$C$4:$C$38,MATCH($B30,UnitRatings!$A$4:$A$38,0)),0)</f>
        <v>159</v>
      </c>
      <c r="O30" s="7">
        <f>IF(OR(INDEX(UnitRatings!$D$4:$D$38,MATCH($B30,UnitRatings!$A$4:$A$38,0))="",O$3&lt;YEAR(INDEX(UnitRatings!$D$4:$D$38,MATCH($B30,UnitRatings!$A$4:$A$38,0)))),INDEX(UnitRatings!$C$4:$C$38,MATCH($B30,UnitRatings!$A$4:$A$38,0)),0)</f>
        <v>159</v>
      </c>
      <c r="P30" s="7">
        <f>IF(OR(INDEX(UnitRatings!$D$4:$D$38,MATCH($B30,UnitRatings!$A$4:$A$38,0))="",P$3&lt;YEAR(INDEX(UnitRatings!$D$4:$D$38,MATCH($B30,UnitRatings!$A$4:$A$38,0)))),INDEX(UnitRatings!$C$4:$C$38,MATCH($B30,UnitRatings!$A$4:$A$38,0)),0)</f>
        <v>159</v>
      </c>
    </row>
    <row r="31" spans="1:16" x14ac:dyDescent="0.35">
      <c r="A31" s="36"/>
      <c r="B31" s="8" t="s">
        <v>32</v>
      </c>
      <c r="C31" s="7">
        <f>IF(OR(INDEX(UnitRatings!$D$4:$D$38,MATCH($B31,UnitRatings!$A$4:$A$38,0))="",C$3&lt;YEAR(INDEX(UnitRatings!$D$4:$D$38,MATCH($B31,UnitRatings!$A$4:$A$38,0)))),INDEX(UnitRatings!$C$4:$C$38,MATCH($B31,UnitRatings!$A$4:$A$38,0)),0)</f>
        <v>159</v>
      </c>
      <c r="D31" s="7">
        <f>IF(OR(INDEX(UnitRatings!$D$4:$D$38,MATCH($B31,UnitRatings!$A$4:$A$38,0))="",D$3&lt;YEAR(INDEX(UnitRatings!$D$4:$D$38,MATCH($B31,UnitRatings!$A$4:$A$38,0)))),INDEX(UnitRatings!$C$4:$C$38,MATCH($B31,UnitRatings!$A$4:$A$38,0)),0)</f>
        <v>159</v>
      </c>
      <c r="E31" s="7">
        <f>IF(OR(INDEX(UnitRatings!$D$4:$D$38,MATCH($B31,UnitRatings!$A$4:$A$38,0))="",E$3&lt;YEAR(INDEX(UnitRatings!$D$4:$D$38,MATCH($B31,UnitRatings!$A$4:$A$38,0)))),INDEX(UnitRatings!$C$4:$C$38,MATCH($B31,UnitRatings!$A$4:$A$38,0)),0)</f>
        <v>159</v>
      </c>
      <c r="F31" s="7">
        <f>IF(OR(INDEX(UnitRatings!$D$4:$D$38,MATCH($B31,UnitRatings!$A$4:$A$38,0))="",F$3&lt;YEAR(INDEX(UnitRatings!$D$4:$D$38,MATCH($B31,UnitRatings!$A$4:$A$38,0)))),INDEX(UnitRatings!$C$4:$C$38,MATCH($B31,UnitRatings!$A$4:$A$38,0)),0)</f>
        <v>159</v>
      </c>
      <c r="G31" s="7">
        <f>IF(OR(INDEX(UnitRatings!$D$4:$D$38,MATCH($B31,UnitRatings!$A$4:$A$38,0))="",G$3&lt;YEAR(INDEX(UnitRatings!$D$4:$D$38,MATCH($B31,UnitRatings!$A$4:$A$38,0)))),INDEX(UnitRatings!$C$4:$C$38,MATCH($B31,UnitRatings!$A$4:$A$38,0)),0)</f>
        <v>159</v>
      </c>
      <c r="H31" s="7">
        <f>IF(OR(INDEX(UnitRatings!$D$4:$D$38,MATCH($B31,UnitRatings!$A$4:$A$38,0))="",H$3&lt;YEAR(INDEX(UnitRatings!$D$4:$D$38,MATCH($B31,UnitRatings!$A$4:$A$38,0)))),INDEX(UnitRatings!$C$4:$C$38,MATCH($B31,UnitRatings!$A$4:$A$38,0)),0)</f>
        <v>159</v>
      </c>
      <c r="I31" s="7">
        <f>IF(OR(INDEX(UnitRatings!$D$4:$D$38,MATCH($B31,UnitRatings!$A$4:$A$38,0))="",I$3&lt;YEAR(INDEX(UnitRatings!$D$4:$D$38,MATCH($B31,UnitRatings!$A$4:$A$38,0)))),INDEX(UnitRatings!$C$4:$C$38,MATCH($B31,UnitRatings!$A$4:$A$38,0)),0)</f>
        <v>159</v>
      </c>
      <c r="J31" s="7">
        <f>IF(OR(INDEX(UnitRatings!$D$4:$D$38,MATCH($B31,UnitRatings!$A$4:$A$38,0))="",J$3&lt;YEAR(INDEX(UnitRatings!$D$4:$D$38,MATCH($B31,UnitRatings!$A$4:$A$38,0)))),INDEX(UnitRatings!$C$4:$C$38,MATCH($B31,UnitRatings!$A$4:$A$38,0)),0)</f>
        <v>159</v>
      </c>
      <c r="K31" s="7">
        <f>IF(OR(INDEX(UnitRatings!$D$4:$D$38,MATCH($B31,UnitRatings!$A$4:$A$38,0))="",K$3&lt;YEAR(INDEX(UnitRatings!$D$4:$D$38,MATCH($B31,UnitRatings!$A$4:$A$38,0)))),INDEX(UnitRatings!$C$4:$C$38,MATCH($B31,UnitRatings!$A$4:$A$38,0)),0)</f>
        <v>159</v>
      </c>
      <c r="L31" s="7">
        <f>IF(OR(INDEX(UnitRatings!$D$4:$D$38,MATCH($B31,UnitRatings!$A$4:$A$38,0))="",L$3&lt;YEAR(INDEX(UnitRatings!$D$4:$D$38,MATCH($B31,UnitRatings!$A$4:$A$38,0)))),INDEX(UnitRatings!$C$4:$C$38,MATCH($B31,UnitRatings!$A$4:$A$38,0)),0)</f>
        <v>159</v>
      </c>
      <c r="M31" s="7">
        <f>IF(OR(INDEX(UnitRatings!$D$4:$D$38,MATCH($B31,UnitRatings!$A$4:$A$38,0))="",M$3&lt;YEAR(INDEX(UnitRatings!$D$4:$D$38,MATCH($B31,UnitRatings!$A$4:$A$38,0)))),INDEX(UnitRatings!$C$4:$C$38,MATCH($B31,UnitRatings!$A$4:$A$38,0)),0)</f>
        <v>159</v>
      </c>
      <c r="N31" s="7">
        <f>IF(OR(INDEX(UnitRatings!$D$4:$D$38,MATCH($B31,UnitRatings!$A$4:$A$38,0))="",N$3&lt;YEAR(INDEX(UnitRatings!$D$4:$D$38,MATCH($B31,UnitRatings!$A$4:$A$38,0)))),INDEX(UnitRatings!$C$4:$C$38,MATCH($B31,UnitRatings!$A$4:$A$38,0)),0)</f>
        <v>159</v>
      </c>
      <c r="O31" s="7">
        <f>IF(OR(INDEX(UnitRatings!$D$4:$D$38,MATCH($B31,UnitRatings!$A$4:$A$38,0))="",O$3&lt;YEAR(INDEX(UnitRatings!$D$4:$D$38,MATCH($B31,UnitRatings!$A$4:$A$38,0)))),INDEX(UnitRatings!$C$4:$C$38,MATCH($B31,UnitRatings!$A$4:$A$38,0)),0)</f>
        <v>159</v>
      </c>
      <c r="P31" s="7">
        <f>IF(OR(INDEX(UnitRatings!$D$4:$D$38,MATCH($B31,UnitRatings!$A$4:$A$38,0))="",P$3&lt;YEAR(INDEX(UnitRatings!$D$4:$D$38,MATCH($B31,UnitRatings!$A$4:$A$38,0)))),INDEX(UnitRatings!$C$4:$C$38,MATCH($B31,UnitRatings!$A$4:$A$38,0)),0)</f>
        <v>159</v>
      </c>
    </row>
    <row r="32" spans="1:16" x14ac:dyDescent="0.35">
      <c r="A32" s="36"/>
      <c r="B32" s="8" t="s">
        <v>33</v>
      </c>
      <c r="C32" s="7">
        <f>IF(OR(INDEX(UnitRatings!$D$4:$D$38,MATCH($B32,UnitRatings!$A$4:$A$38,0))="",C$3&lt;YEAR(INDEX(UnitRatings!$D$4:$D$38,MATCH($B32,UnitRatings!$A$4:$A$38,0)))),INDEX(UnitRatings!$C$4:$C$38,MATCH($B32,UnitRatings!$A$4:$A$38,0)),0)</f>
        <v>159</v>
      </c>
      <c r="D32" s="7">
        <f>IF(OR(INDEX(UnitRatings!$D$4:$D$38,MATCH($B32,UnitRatings!$A$4:$A$38,0))="",D$3&lt;YEAR(INDEX(UnitRatings!$D$4:$D$38,MATCH($B32,UnitRatings!$A$4:$A$38,0)))),INDEX(UnitRatings!$C$4:$C$38,MATCH($B32,UnitRatings!$A$4:$A$38,0)),0)</f>
        <v>159</v>
      </c>
      <c r="E32" s="7">
        <f>IF(OR(INDEX(UnitRatings!$D$4:$D$38,MATCH($B32,UnitRatings!$A$4:$A$38,0))="",E$3&lt;YEAR(INDEX(UnitRatings!$D$4:$D$38,MATCH($B32,UnitRatings!$A$4:$A$38,0)))),INDEX(UnitRatings!$C$4:$C$38,MATCH($B32,UnitRatings!$A$4:$A$38,0)),0)</f>
        <v>159</v>
      </c>
      <c r="F32" s="7">
        <f>IF(OR(INDEX(UnitRatings!$D$4:$D$38,MATCH($B32,UnitRatings!$A$4:$A$38,0))="",F$3&lt;YEAR(INDEX(UnitRatings!$D$4:$D$38,MATCH($B32,UnitRatings!$A$4:$A$38,0)))),INDEX(UnitRatings!$C$4:$C$38,MATCH($B32,UnitRatings!$A$4:$A$38,0)),0)</f>
        <v>159</v>
      </c>
      <c r="G32" s="7">
        <f>IF(OR(INDEX(UnitRatings!$D$4:$D$38,MATCH($B32,UnitRatings!$A$4:$A$38,0))="",G$3&lt;YEAR(INDEX(UnitRatings!$D$4:$D$38,MATCH($B32,UnitRatings!$A$4:$A$38,0)))),INDEX(UnitRatings!$C$4:$C$38,MATCH($B32,UnitRatings!$A$4:$A$38,0)),0)</f>
        <v>159</v>
      </c>
      <c r="H32" s="7">
        <f>IF(OR(INDEX(UnitRatings!$D$4:$D$38,MATCH($B32,UnitRatings!$A$4:$A$38,0))="",H$3&lt;YEAR(INDEX(UnitRatings!$D$4:$D$38,MATCH($B32,UnitRatings!$A$4:$A$38,0)))),INDEX(UnitRatings!$C$4:$C$38,MATCH($B32,UnitRatings!$A$4:$A$38,0)),0)</f>
        <v>159</v>
      </c>
      <c r="I32" s="7">
        <f>IF(OR(INDEX(UnitRatings!$D$4:$D$38,MATCH($B32,UnitRatings!$A$4:$A$38,0))="",I$3&lt;YEAR(INDEX(UnitRatings!$D$4:$D$38,MATCH($B32,UnitRatings!$A$4:$A$38,0)))),INDEX(UnitRatings!$C$4:$C$38,MATCH($B32,UnitRatings!$A$4:$A$38,0)),0)</f>
        <v>159</v>
      </c>
      <c r="J32" s="7">
        <f>IF(OR(INDEX(UnitRatings!$D$4:$D$38,MATCH($B32,UnitRatings!$A$4:$A$38,0))="",J$3&lt;YEAR(INDEX(UnitRatings!$D$4:$D$38,MATCH($B32,UnitRatings!$A$4:$A$38,0)))),INDEX(UnitRatings!$C$4:$C$38,MATCH($B32,UnitRatings!$A$4:$A$38,0)),0)</f>
        <v>159</v>
      </c>
      <c r="K32" s="7">
        <f>IF(OR(INDEX(UnitRatings!$D$4:$D$38,MATCH($B32,UnitRatings!$A$4:$A$38,0))="",K$3&lt;YEAR(INDEX(UnitRatings!$D$4:$D$38,MATCH($B32,UnitRatings!$A$4:$A$38,0)))),INDEX(UnitRatings!$C$4:$C$38,MATCH($B32,UnitRatings!$A$4:$A$38,0)),0)</f>
        <v>159</v>
      </c>
      <c r="L32" s="7">
        <f>IF(OR(INDEX(UnitRatings!$D$4:$D$38,MATCH($B32,UnitRatings!$A$4:$A$38,0))="",L$3&lt;YEAR(INDEX(UnitRatings!$D$4:$D$38,MATCH($B32,UnitRatings!$A$4:$A$38,0)))),INDEX(UnitRatings!$C$4:$C$38,MATCH($B32,UnitRatings!$A$4:$A$38,0)),0)</f>
        <v>159</v>
      </c>
      <c r="M32" s="7">
        <f>IF(OR(INDEX(UnitRatings!$D$4:$D$38,MATCH($B32,UnitRatings!$A$4:$A$38,0))="",M$3&lt;YEAR(INDEX(UnitRatings!$D$4:$D$38,MATCH($B32,UnitRatings!$A$4:$A$38,0)))),INDEX(UnitRatings!$C$4:$C$38,MATCH($B32,UnitRatings!$A$4:$A$38,0)),0)</f>
        <v>159</v>
      </c>
      <c r="N32" s="7">
        <f>IF(OR(INDEX(UnitRatings!$D$4:$D$38,MATCH($B32,UnitRatings!$A$4:$A$38,0))="",N$3&lt;YEAR(INDEX(UnitRatings!$D$4:$D$38,MATCH($B32,UnitRatings!$A$4:$A$38,0)))),INDEX(UnitRatings!$C$4:$C$38,MATCH($B32,UnitRatings!$A$4:$A$38,0)),0)</f>
        <v>159</v>
      </c>
      <c r="O32" s="7">
        <f>IF(OR(INDEX(UnitRatings!$D$4:$D$38,MATCH($B32,UnitRatings!$A$4:$A$38,0))="",O$3&lt;YEAR(INDEX(UnitRatings!$D$4:$D$38,MATCH($B32,UnitRatings!$A$4:$A$38,0)))),INDEX(UnitRatings!$C$4:$C$38,MATCH($B32,UnitRatings!$A$4:$A$38,0)),0)</f>
        <v>159</v>
      </c>
      <c r="P32" s="7">
        <f>IF(OR(INDEX(UnitRatings!$D$4:$D$38,MATCH($B32,UnitRatings!$A$4:$A$38,0))="",P$3&lt;YEAR(INDEX(UnitRatings!$D$4:$D$38,MATCH($B32,UnitRatings!$A$4:$A$38,0)))),INDEX(UnitRatings!$C$4:$C$38,MATCH($B32,UnitRatings!$A$4:$A$38,0)),0)</f>
        <v>159</v>
      </c>
    </row>
    <row r="33" spans="1:16" x14ac:dyDescent="0.35">
      <c r="A33" s="36"/>
      <c r="B33" s="8" t="s">
        <v>34</v>
      </c>
      <c r="C33" s="7">
        <f>IF(OR(INDEX(UnitRatings!$D$4:$D$38,MATCH($B33,UnitRatings!$A$4:$A$38,0))="",C$3&lt;YEAR(INDEX(UnitRatings!$D$4:$D$38,MATCH($B33,UnitRatings!$A$4:$A$38,0)))),INDEX(UnitRatings!$C$4:$C$38,MATCH($B33,UnitRatings!$A$4:$A$38,0)),0)</f>
        <v>159</v>
      </c>
      <c r="D33" s="7">
        <f>IF(OR(INDEX(UnitRatings!$D$4:$D$38,MATCH($B33,UnitRatings!$A$4:$A$38,0))="",D$3&lt;YEAR(INDEX(UnitRatings!$D$4:$D$38,MATCH($B33,UnitRatings!$A$4:$A$38,0)))),INDEX(UnitRatings!$C$4:$C$38,MATCH($B33,UnitRatings!$A$4:$A$38,0)),0)</f>
        <v>159</v>
      </c>
      <c r="E33" s="7">
        <f>IF(OR(INDEX(UnitRatings!$D$4:$D$38,MATCH($B33,UnitRatings!$A$4:$A$38,0))="",E$3&lt;YEAR(INDEX(UnitRatings!$D$4:$D$38,MATCH($B33,UnitRatings!$A$4:$A$38,0)))),INDEX(UnitRatings!$C$4:$C$38,MATCH($B33,UnitRatings!$A$4:$A$38,0)),0)</f>
        <v>159</v>
      </c>
      <c r="F33" s="7">
        <f>IF(OR(INDEX(UnitRatings!$D$4:$D$38,MATCH($B33,UnitRatings!$A$4:$A$38,0))="",F$3&lt;YEAR(INDEX(UnitRatings!$D$4:$D$38,MATCH($B33,UnitRatings!$A$4:$A$38,0)))),INDEX(UnitRatings!$C$4:$C$38,MATCH($B33,UnitRatings!$A$4:$A$38,0)),0)</f>
        <v>159</v>
      </c>
      <c r="G33" s="7">
        <f>IF(OR(INDEX(UnitRatings!$D$4:$D$38,MATCH($B33,UnitRatings!$A$4:$A$38,0))="",G$3&lt;YEAR(INDEX(UnitRatings!$D$4:$D$38,MATCH($B33,UnitRatings!$A$4:$A$38,0)))),INDEX(UnitRatings!$C$4:$C$38,MATCH($B33,UnitRatings!$A$4:$A$38,0)),0)</f>
        <v>159</v>
      </c>
      <c r="H33" s="7">
        <f>IF(OR(INDEX(UnitRatings!$D$4:$D$38,MATCH($B33,UnitRatings!$A$4:$A$38,0))="",H$3&lt;YEAR(INDEX(UnitRatings!$D$4:$D$38,MATCH($B33,UnitRatings!$A$4:$A$38,0)))),INDEX(UnitRatings!$C$4:$C$38,MATCH($B33,UnitRatings!$A$4:$A$38,0)),0)</f>
        <v>159</v>
      </c>
      <c r="I33" s="7">
        <f>IF(OR(INDEX(UnitRatings!$D$4:$D$38,MATCH($B33,UnitRatings!$A$4:$A$38,0))="",I$3&lt;YEAR(INDEX(UnitRatings!$D$4:$D$38,MATCH($B33,UnitRatings!$A$4:$A$38,0)))),INDEX(UnitRatings!$C$4:$C$38,MATCH($B33,UnitRatings!$A$4:$A$38,0)),0)</f>
        <v>159</v>
      </c>
      <c r="J33" s="7">
        <f>IF(OR(INDEX(UnitRatings!$D$4:$D$38,MATCH($B33,UnitRatings!$A$4:$A$38,0))="",J$3&lt;YEAR(INDEX(UnitRatings!$D$4:$D$38,MATCH($B33,UnitRatings!$A$4:$A$38,0)))),INDEX(UnitRatings!$C$4:$C$38,MATCH($B33,UnitRatings!$A$4:$A$38,0)),0)</f>
        <v>159</v>
      </c>
      <c r="K33" s="7">
        <f>IF(OR(INDEX(UnitRatings!$D$4:$D$38,MATCH($B33,UnitRatings!$A$4:$A$38,0))="",K$3&lt;YEAR(INDEX(UnitRatings!$D$4:$D$38,MATCH($B33,UnitRatings!$A$4:$A$38,0)))),INDEX(UnitRatings!$C$4:$C$38,MATCH($B33,UnitRatings!$A$4:$A$38,0)),0)</f>
        <v>159</v>
      </c>
      <c r="L33" s="7">
        <f>IF(OR(INDEX(UnitRatings!$D$4:$D$38,MATCH($B33,UnitRatings!$A$4:$A$38,0))="",L$3&lt;YEAR(INDEX(UnitRatings!$D$4:$D$38,MATCH($B33,UnitRatings!$A$4:$A$38,0)))),INDEX(UnitRatings!$C$4:$C$38,MATCH($B33,UnitRatings!$A$4:$A$38,0)),0)</f>
        <v>159</v>
      </c>
      <c r="M33" s="7">
        <f>IF(OR(INDEX(UnitRatings!$D$4:$D$38,MATCH($B33,UnitRatings!$A$4:$A$38,0))="",M$3&lt;YEAR(INDEX(UnitRatings!$D$4:$D$38,MATCH($B33,UnitRatings!$A$4:$A$38,0)))),INDEX(UnitRatings!$C$4:$C$38,MATCH($B33,UnitRatings!$A$4:$A$38,0)),0)</f>
        <v>159</v>
      </c>
      <c r="N33" s="7">
        <f>IF(OR(INDEX(UnitRatings!$D$4:$D$38,MATCH($B33,UnitRatings!$A$4:$A$38,0))="",N$3&lt;YEAR(INDEX(UnitRatings!$D$4:$D$38,MATCH($B33,UnitRatings!$A$4:$A$38,0)))),INDEX(UnitRatings!$C$4:$C$38,MATCH($B33,UnitRatings!$A$4:$A$38,0)),0)</f>
        <v>159</v>
      </c>
      <c r="O33" s="7">
        <f>IF(OR(INDEX(UnitRatings!$D$4:$D$38,MATCH($B33,UnitRatings!$A$4:$A$38,0))="",O$3&lt;YEAR(INDEX(UnitRatings!$D$4:$D$38,MATCH($B33,UnitRatings!$A$4:$A$38,0)))),INDEX(UnitRatings!$C$4:$C$38,MATCH($B33,UnitRatings!$A$4:$A$38,0)),0)</f>
        <v>159</v>
      </c>
      <c r="P33" s="7">
        <f>IF(OR(INDEX(UnitRatings!$D$4:$D$38,MATCH($B33,UnitRatings!$A$4:$A$38,0))="",P$3&lt;YEAR(INDEX(UnitRatings!$D$4:$D$38,MATCH($B33,UnitRatings!$A$4:$A$38,0)))),INDEX(UnitRatings!$C$4:$C$38,MATCH($B33,UnitRatings!$A$4:$A$38,0)),0)</f>
        <v>159</v>
      </c>
    </row>
    <row r="34" spans="1:16" x14ac:dyDescent="0.35">
      <c r="A34" s="36"/>
      <c r="B34" s="8" t="s">
        <v>35</v>
      </c>
      <c r="C34" s="7">
        <f>IF(OR(INDEX(UnitRatings!$D$4:$D$38,MATCH($B34,UnitRatings!$A$4:$A$38,0))="",C$3&lt;YEAR(INDEX(UnitRatings!$D$4:$D$38,MATCH($B34,UnitRatings!$A$4:$A$38,0)))),INDEX(UnitRatings!$C$4:$C$38,MATCH($B34,UnitRatings!$A$4:$A$38,0)),0)</f>
        <v>159</v>
      </c>
      <c r="D34" s="7">
        <f>IF(OR(INDEX(UnitRatings!$D$4:$D$38,MATCH($B34,UnitRatings!$A$4:$A$38,0))="",D$3&lt;YEAR(INDEX(UnitRatings!$D$4:$D$38,MATCH($B34,UnitRatings!$A$4:$A$38,0)))),INDEX(UnitRatings!$C$4:$C$38,MATCH($B34,UnitRatings!$A$4:$A$38,0)),0)</f>
        <v>159</v>
      </c>
      <c r="E34" s="7">
        <f>IF(OR(INDEX(UnitRatings!$D$4:$D$38,MATCH($B34,UnitRatings!$A$4:$A$38,0))="",E$3&lt;YEAR(INDEX(UnitRatings!$D$4:$D$38,MATCH($B34,UnitRatings!$A$4:$A$38,0)))),INDEX(UnitRatings!$C$4:$C$38,MATCH($B34,UnitRatings!$A$4:$A$38,0)),0)</f>
        <v>159</v>
      </c>
      <c r="F34" s="7">
        <f>IF(OR(INDEX(UnitRatings!$D$4:$D$38,MATCH($B34,UnitRatings!$A$4:$A$38,0))="",F$3&lt;YEAR(INDEX(UnitRatings!$D$4:$D$38,MATCH($B34,UnitRatings!$A$4:$A$38,0)))),INDEX(UnitRatings!$C$4:$C$38,MATCH($B34,UnitRatings!$A$4:$A$38,0)),0)</f>
        <v>159</v>
      </c>
      <c r="G34" s="7">
        <f>IF(OR(INDEX(UnitRatings!$D$4:$D$38,MATCH($B34,UnitRatings!$A$4:$A$38,0))="",G$3&lt;YEAR(INDEX(UnitRatings!$D$4:$D$38,MATCH($B34,UnitRatings!$A$4:$A$38,0)))),INDEX(UnitRatings!$C$4:$C$38,MATCH($B34,UnitRatings!$A$4:$A$38,0)),0)</f>
        <v>159</v>
      </c>
      <c r="H34" s="7">
        <f>IF(OR(INDEX(UnitRatings!$D$4:$D$38,MATCH($B34,UnitRatings!$A$4:$A$38,0))="",H$3&lt;YEAR(INDEX(UnitRatings!$D$4:$D$38,MATCH($B34,UnitRatings!$A$4:$A$38,0)))),INDEX(UnitRatings!$C$4:$C$38,MATCH($B34,UnitRatings!$A$4:$A$38,0)),0)</f>
        <v>159</v>
      </c>
      <c r="I34" s="7">
        <f>IF(OR(INDEX(UnitRatings!$D$4:$D$38,MATCH($B34,UnitRatings!$A$4:$A$38,0))="",I$3&lt;YEAR(INDEX(UnitRatings!$D$4:$D$38,MATCH($B34,UnitRatings!$A$4:$A$38,0)))),INDEX(UnitRatings!$C$4:$C$38,MATCH($B34,UnitRatings!$A$4:$A$38,0)),0)</f>
        <v>159</v>
      </c>
      <c r="J34" s="7">
        <f>IF(OR(INDEX(UnitRatings!$D$4:$D$38,MATCH($B34,UnitRatings!$A$4:$A$38,0))="",J$3&lt;YEAR(INDEX(UnitRatings!$D$4:$D$38,MATCH($B34,UnitRatings!$A$4:$A$38,0)))),INDEX(UnitRatings!$C$4:$C$38,MATCH($B34,UnitRatings!$A$4:$A$38,0)),0)</f>
        <v>159</v>
      </c>
      <c r="K34" s="7">
        <f>IF(OR(INDEX(UnitRatings!$D$4:$D$38,MATCH($B34,UnitRatings!$A$4:$A$38,0))="",K$3&lt;YEAR(INDEX(UnitRatings!$D$4:$D$38,MATCH($B34,UnitRatings!$A$4:$A$38,0)))),INDEX(UnitRatings!$C$4:$C$38,MATCH($B34,UnitRatings!$A$4:$A$38,0)),0)</f>
        <v>159</v>
      </c>
      <c r="L34" s="7">
        <f>IF(OR(INDEX(UnitRatings!$D$4:$D$38,MATCH($B34,UnitRatings!$A$4:$A$38,0))="",L$3&lt;YEAR(INDEX(UnitRatings!$D$4:$D$38,MATCH($B34,UnitRatings!$A$4:$A$38,0)))),INDEX(UnitRatings!$C$4:$C$38,MATCH($B34,UnitRatings!$A$4:$A$38,0)),0)</f>
        <v>159</v>
      </c>
      <c r="M34" s="7">
        <f>IF(OR(INDEX(UnitRatings!$D$4:$D$38,MATCH($B34,UnitRatings!$A$4:$A$38,0))="",M$3&lt;YEAR(INDEX(UnitRatings!$D$4:$D$38,MATCH($B34,UnitRatings!$A$4:$A$38,0)))),INDEX(UnitRatings!$C$4:$C$38,MATCH($B34,UnitRatings!$A$4:$A$38,0)),0)</f>
        <v>159</v>
      </c>
      <c r="N34" s="7">
        <f>IF(OR(INDEX(UnitRatings!$D$4:$D$38,MATCH($B34,UnitRatings!$A$4:$A$38,0))="",N$3&lt;YEAR(INDEX(UnitRatings!$D$4:$D$38,MATCH($B34,UnitRatings!$A$4:$A$38,0)))),INDEX(UnitRatings!$C$4:$C$38,MATCH($B34,UnitRatings!$A$4:$A$38,0)),0)</f>
        <v>159</v>
      </c>
      <c r="O34" s="7">
        <f>IF(OR(INDEX(UnitRatings!$D$4:$D$38,MATCH($B34,UnitRatings!$A$4:$A$38,0))="",O$3&lt;YEAR(INDEX(UnitRatings!$D$4:$D$38,MATCH($B34,UnitRatings!$A$4:$A$38,0)))),INDEX(UnitRatings!$C$4:$C$38,MATCH($B34,UnitRatings!$A$4:$A$38,0)),0)</f>
        <v>159</v>
      </c>
      <c r="P34" s="7">
        <f>IF(OR(INDEX(UnitRatings!$D$4:$D$38,MATCH($B34,UnitRatings!$A$4:$A$38,0))="",P$3&lt;YEAR(INDEX(UnitRatings!$D$4:$D$38,MATCH($B34,UnitRatings!$A$4:$A$38,0)))),INDEX(UnitRatings!$C$4:$C$38,MATCH($B34,UnitRatings!$A$4:$A$38,0)),0)</f>
        <v>159</v>
      </c>
    </row>
    <row r="35" spans="1:16" x14ac:dyDescent="0.35">
      <c r="A35" s="36"/>
      <c r="B35" s="8" t="s">
        <v>36</v>
      </c>
      <c r="C35" s="7">
        <f>IF(OR(INDEX(UnitRatings!$D$4:$D$38,MATCH($B35,UnitRatings!$A$4:$A$38,0))="",C$3&lt;YEAR(INDEX(UnitRatings!$D$4:$D$38,MATCH($B35,UnitRatings!$A$4:$A$38,0)))),INDEX(UnitRatings!$C$4:$C$38,MATCH($B35,UnitRatings!$A$4:$A$38,0)),0)</f>
        <v>159</v>
      </c>
      <c r="D35" s="7">
        <f>IF(OR(INDEX(UnitRatings!$D$4:$D$38,MATCH($B35,UnitRatings!$A$4:$A$38,0))="",D$3&lt;YEAR(INDEX(UnitRatings!$D$4:$D$38,MATCH($B35,UnitRatings!$A$4:$A$38,0)))),INDEX(UnitRatings!$C$4:$C$38,MATCH($B35,UnitRatings!$A$4:$A$38,0)),0)</f>
        <v>159</v>
      </c>
      <c r="E35" s="7">
        <f>IF(OR(INDEX(UnitRatings!$D$4:$D$38,MATCH($B35,UnitRatings!$A$4:$A$38,0))="",E$3&lt;YEAR(INDEX(UnitRatings!$D$4:$D$38,MATCH($B35,UnitRatings!$A$4:$A$38,0)))),INDEX(UnitRatings!$C$4:$C$38,MATCH($B35,UnitRatings!$A$4:$A$38,0)),0)</f>
        <v>159</v>
      </c>
      <c r="F35" s="7">
        <f>IF(OR(INDEX(UnitRatings!$D$4:$D$38,MATCH($B35,UnitRatings!$A$4:$A$38,0))="",F$3&lt;YEAR(INDEX(UnitRatings!$D$4:$D$38,MATCH($B35,UnitRatings!$A$4:$A$38,0)))),INDEX(UnitRatings!$C$4:$C$38,MATCH($B35,UnitRatings!$A$4:$A$38,0)),0)</f>
        <v>159</v>
      </c>
      <c r="G35" s="7">
        <f>IF(OR(INDEX(UnitRatings!$D$4:$D$38,MATCH($B35,UnitRatings!$A$4:$A$38,0))="",G$3&lt;YEAR(INDEX(UnitRatings!$D$4:$D$38,MATCH($B35,UnitRatings!$A$4:$A$38,0)))),INDEX(UnitRatings!$C$4:$C$38,MATCH($B35,UnitRatings!$A$4:$A$38,0)),0)</f>
        <v>159</v>
      </c>
      <c r="H35" s="7">
        <f>IF(OR(INDEX(UnitRatings!$D$4:$D$38,MATCH($B35,UnitRatings!$A$4:$A$38,0))="",H$3&lt;YEAR(INDEX(UnitRatings!$D$4:$D$38,MATCH($B35,UnitRatings!$A$4:$A$38,0)))),INDEX(UnitRatings!$C$4:$C$38,MATCH($B35,UnitRatings!$A$4:$A$38,0)),0)</f>
        <v>159</v>
      </c>
      <c r="I35" s="7">
        <f>IF(OR(INDEX(UnitRatings!$D$4:$D$38,MATCH($B35,UnitRatings!$A$4:$A$38,0))="",I$3&lt;YEAR(INDEX(UnitRatings!$D$4:$D$38,MATCH($B35,UnitRatings!$A$4:$A$38,0)))),INDEX(UnitRatings!$C$4:$C$38,MATCH($B35,UnitRatings!$A$4:$A$38,0)),0)</f>
        <v>159</v>
      </c>
      <c r="J35" s="7">
        <f>IF(OR(INDEX(UnitRatings!$D$4:$D$38,MATCH($B35,UnitRatings!$A$4:$A$38,0))="",J$3&lt;YEAR(INDEX(UnitRatings!$D$4:$D$38,MATCH($B35,UnitRatings!$A$4:$A$38,0)))),INDEX(UnitRatings!$C$4:$C$38,MATCH($B35,UnitRatings!$A$4:$A$38,0)),0)</f>
        <v>159</v>
      </c>
      <c r="K35" s="7">
        <f>IF(OR(INDEX(UnitRatings!$D$4:$D$38,MATCH($B35,UnitRatings!$A$4:$A$38,0))="",K$3&lt;YEAR(INDEX(UnitRatings!$D$4:$D$38,MATCH($B35,UnitRatings!$A$4:$A$38,0)))),INDEX(UnitRatings!$C$4:$C$38,MATCH($B35,UnitRatings!$A$4:$A$38,0)),0)</f>
        <v>159</v>
      </c>
      <c r="L35" s="7">
        <f>IF(OR(INDEX(UnitRatings!$D$4:$D$38,MATCH($B35,UnitRatings!$A$4:$A$38,0))="",L$3&lt;YEAR(INDEX(UnitRatings!$D$4:$D$38,MATCH($B35,UnitRatings!$A$4:$A$38,0)))),INDEX(UnitRatings!$C$4:$C$38,MATCH($B35,UnitRatings!$A$4:$A$38,0)),0)</f>
        <v>159</v>
      </c>
      <c r="M35" s="7">
        <f>IF(OR(INDEX(UnitRatings!$D$4:$D$38,MATCH($B35,UnitRatings!$A$4:$A$38,0))="",M$3&lt;YEAR(INDEX(UnitRatings!$D$4:$D$38,MATCH($B35,UnitRatings!$A$4:$A$38,0)))),INDEX(UnitRatings!$C$4:$C$38,MATCH($B35,UnitRatings!$A$4:$A$38,0)),0)</f>
        <v>159</v>
      </c>
      <c r="N35" s="7">
        <f>IF(OR(INDEX(UnitRatings!$D$4:$D$38,MATCH($B35,UnitRatings!$A$4:$A$38,0))="",N$3&lt;YEAR(INDEX(UnitRatings!$D$4:$D$38,MATCH($B35,UnitRatings!$A$4:$A$38,0)))),INDEX(UnitRatings!$C$4:$C$38,MATCH($B35,UnitRatings!$A$4:$A$38,0)),0)</f>
        <v>159</v>
      </c>
      <c r="O35" s="7">
        <f>IF(OR(INDEX(UnitRatings!$D$4:$D$38,MATCH($B35,UnitRatings!$A$4:$A$38,0))="",O$3&lt;YEAR(INDEX(UnitRatings!$D$4:$D$38,MATCH($B35,UnitRatings!$A$4:$A$38,0)))),INDEX(UnitRatings!$C$4:$C$38,MATCH($B35,UnitRatings!$A$4:$A$38,0)),0)</f>
        <v>159</v>
      </c>
      <c r="P35" s="7">
        <f>IF(OR(INDEX(UnitRatings!$D$4:$D$38,MATCH($B35,UnitRatings!$A$4:$A$38,0))="",P$3&lt;YEAR(INDEX(UnitRatings!$D$4:$D$38,MATCH($B35,UnitRatings!$A$4:$A$38,0)))),INDEX(UnitRatings!$C$4:$C$38,MATCH($B35,UnitRatings!$A$4:$A$38,0)),0)</f>
        <v>159</v>
      </c>
    </row>
    <row r="36" spans="1:16" x14ac:dyDescent="0.35">
      <c r="A36" s="36"/>
      <c r="B36" s="8" t="s">
        <v>0</v>
      </c>
      <c r="C36" s="7">
        <f>IF(OR(INDEX(UnitRatings!$D$4:$D$38,MATCH($B36,UnitRatings!$A$4:$A$38,0))="",C$3&lt;YEAR(INDEX(UnitRatings!$D$4:$D$38,MATCH($B36,UnitRatings!$A$4:$A$38,0)))),INDEX(UnitRatings!$C$4:$C$38,MATCH($B36,UnitRatings!$A$4:$A$38,0)),0)</f>
        <v>152</v>
      </c>
      <c r="D36" s="7">
        <f>IF(OR(INDEX(UnitRatings!$D$4:$D$38,MATCH($B36,UnitRatings!$A$4:$A$38,0))="",D$3&lt;YEAR(INDEX(UnitRatings!$D$4:$D$38,MATCH($B36,UnitRatings!$A$4:$A$38,0)))),INDEX(UnitRatings!$C$4:$C$38,MATCH($B36,UnitRatings!$A$4:$A$38,0)),0)</f>
        <v>152</v>
      </c>
      <c r="E36" s="7">
        <f>IF(OR(INDEX(UnitRatings!$D$4:$D$38,MATCH($B36,UnitRatings!$A$4:$A$38,0))="",E$3&lt;YEAR(INDEX(UnitRatings!$D$4:$D$38,MATCH($B36,UnitRatings!$A$4:$A$38,0)))),INDEX(UnitRatings!$C$4:$C$38,MATCH($B36,UnitRatings!$A$4:$A$38,0)),0)</f>
        <v>152</v>
      </c>
      <c r="F36" s="7">
        <f>IF(OR(INDEX(UnitRatings!$D$4:$D$38,MATCH($B36,UnitRatings!$A$4:$A$38,0))="",F$3&lt;YEAR(INDEX(UnitRatings!$D$4:$D$38,MATCH($B36,UnitRatings!$A$4:$A$38,0)))),INDEX(UnitRatings!$C$4:$C$38,MATCH($B36,UnitRatings!$A$4:$A$38,0)),0)</f>
        <v>152</v>
      </c>
      <c r="G36" s="7">
        <f>IF(OR(INDEX(UnitRatings!$D$4:$D$38,MATCH($B36,UnitRatings!$A$4:$A$38,0))="",G$3&lt;YEAR(INDEX(UnitRatings!$D$4:$D$38,MATCH($B36,UnitRatings!$A$4:$A$38,0)))),INDEX(UnitRatings!$C$4:$C$38,MATCH($B36,UnitRatings!$A$4:$A$38,0)),0)</f>
        <v>152</v>
      </c>
      <c r="H36" s="7">
        <f>IF(OR(INDEX(UnitRatings!$D$4:$D$38,MATCH($B36,UnitRatings!$A$4:$A$38,0))="",H$3&lt;YEAR(INDEX(UnitRatings!$D$4:$D$38,MATCH($B36,UnitRatings!$A$4:$A$38,0)))),INDEX(UnitRatings!$C$4:$C$38,MATCH($B36,UnitRatings!$A$4:$A$38,0)),0)</f>
        <v>152</v>
      </c>
      <c r="I36" s="7">
        <f>IF(OR(INDEX(UnitRatings!$D$4:$D$38,MATCH($B36,UnitRatings!$A$4:$A$38,0))="",I$3&lt;YEAR(INDEX(UnitRatings!$D$4:$D$38,MATCH($B36,UnitRatings!$A$4:$A$38,0)))),INDEX(UnitRatings!$C$4:$C$38,MATCH($B36,UnitRatings!$A$4:$A$38,0)),0)</f>
        <v>152</v>
      </c>
      <c r="J36" s="7">
        <f>IF(OR(INDEX(UnitRatings!$D$4:$D$38,MATCH($B36,UnitRatings!$A$4:$A$38,0))="",J$3&lt;YEAR(INDEX(UnitRatings!$D$4:$D$38,MATCH($B36,UnitRatings!$A$4:$A$38,0)))),INDEX(UnitRatings!$C$4:$C$38,MATCH($B36,UnitRatings!$A$4:$A$38,0)),0)</f>
        <v>152</v>
      </c>
      <c r="K36" s="7">
        <f>IF(OR(INDEX(UnitRatings!$D$4:$D$38,MATCH($B36,UnitRatings!$A$4:$A$38,0))="",K$3&lt;YEAR(INDEX(UnitRatings!$D$4:$D$38,MATCH($B36,UnitRatings!$A$4:$A$38,0)))),INDEX(UnitRatings!$C$4:$C$38,MATCH($B36,UnitRatings!$A$4:$A$38,0)),0)</f>
        <v>152</v>
      </c>
      <c r="L36" s="7">
        <f>IF(OR(INDEX(UnitRatings!$D$4:$D$38,MATCH($B36,UnitRatings!$A$4:$A$38,0))="",L$3&lt;YEAR(INDEX(UnitRatings!$D$4:$D$38,MATCH($B36,UnitRatings!$A$4:$A$38,0)))),INDEX(UnitRatings!$C$4:$C$38,MATCH($B36,UnitRatings!$A$4:$A$38,0)),0)</f>
        <v>152</v>
      </c>
      <c r="M36" s="7">
        <f>IF(OR(INDEX(UnitRatings!$D$4:$D$38,MATCH($B36,UnitRatings!$A$4:$A$38,0))="",M$3&lt;YEAR(INDEX(UnitRatings!$D$4:$D$38,MATCH($B36,UnitRatings!$A$4:$A$38,0)))),INDEX(UnitRatings!$C$4:$C$38,MATCH($B36,UnitRatings!$A$4:$A$38,0)),0)</f>
        <v>152</v>
      </c>
      <c r="N36" s="7">
        <f>IF(OR(INDEX(UnitRatings!$D$4:$D$38,MATCH($B36,UnitRatings!$A$4:$A$38,0))="",N$3&lt;YEAR(INDEX(UnitRatings!$D$4:$D$38,MATCH($B36,UnitRatings!$A$4:$A$38,0)))),INDEX(UnitRatings!$C$4:$C$38,MATCH($B36,UnitRatings!$A$4:$A$38,0)),0)</f>
        <v>152</v>
      </c>
      <c r="O36" s="7">
        <f>IF(OR(INDEX(UnitRatings!$D$4:$D$38,MATCH($B36,UnitRatings!$A$4:$A$38,0))="",O$3&lt;YEAR(INDEX(UnitRatings!$D$4:$D$38,MATCH($B36,UnitRatings!$A$4:$A$38,0)))),INDEX(UnitRatings!$C$4:$C$38,MATCH($B36,UnitRatings!$A$4:$A$38,0)),0)</f>
        <v>152</v>
      </c>
      <c r="P36" s="7">
        <f>IF(OR(INDEX(UnitRatings!$D$4:$D$38,MATCH($B36,UnitRatings!$A$4:$A$38,0))="",P$3&lt;YEAR(INDEX(UnitRatings!$D$4:$D$38,MATCH($B36,UnitRatings!$A$4:$A$38,0)))),INDEX(UnitRatings!$C$4:$C$38,MATCH($B36,UnitRatings!$A$4:$A$38,0)),0)</f>
        <v>152</v>
      </c>
    </row>
    <row r="37" spans="1:16" ht="15.5" customHeight="1" x14ac:dyDescent="0.35">
      <c r="A37" s="36" t="s">
        <v>65</v>
      </c>
      <c r="B37" s="8" t="s">
        <v>25</v>
      </c>
      <c r="C37" s="7">
        <f>IF(OR(INDEX(UnitRatings!$D$4:$D$38,MATCH($B37,UnitRatings!$A$4:$A$38,0))="",C$3&lt;YEAR(INDEX(UnitRatings!$D$4:$D$38,MATCH($B37,UnitRatings!$A$4:$A$38,0)))),INDEX(UnitRatings!$C$4:$C$38,MATCH($B37,UnitRatings!$A$4:$A$38,0)),0)</f>
        <v>8</v>
      </c>
      <c r="D37" s="7">
        <f>IF(OR(INDEX(UnitRatings!$D$4:$D$38,MATCH($B37,UnitRatings!$A$4:$A$38,0))="",D$3&lt;YEAR(INDEX(UnitRatings!$D$4:$D$38,MATCH($B37,UnitRatings!$A$4:$A$38,0)))),INDEX(UnitRatings!$C$4:$C$38,MATCH($B37,UnitRatings!$A$4:$A$38,0)),0)</f>
        <v>8</v>
      </c>
      <c r="E37" s="7">
        <f>IF(OR(INDEX(UnitRatings!$D$4:$D$38,MATCH($B37,UnitRatings!$A$4:$A$38,0))="",E$3&lt;YEAR(INDEX(UnitRatings!$D$4:$D$38,MATCH($B37,UnitRatings!$A$4:$A$38,0)))),INDEX(UnitRatings!$C$4:$C$38,MATCH($B37,UnitRatings!$A$4:$A$38,0)),0)</f>
        <v>8</v>
      </c>
      <c r="F37" s="7">
        <f>IF(OR(INDEX(UnitRatings!$D$4:$D$38,MATCH($B37,UnitRatings!$A$4:$A$38,0))="",F$3&lt;YEAR(INDEX(UnitRatings!$D$4:$D$38,MATCH($B37,UnitRatings!$A$4:$A$38,0)))),INDEX(UnitRatings!$C$4:$C$38,MATCH($B37,UnitRatings!$A$4:$A$38,0)),0)</f>
        <v>8</v>
      </c>
      <c r="G37" s="7">
        <f>IF(OR(INDEX(UnitRatings!$D$4:$D$38,MATCH($B37,UnitRatings!$A$4:$A$38,0))="",G$3&lt;YEAR(INDEX(UnitRatings!$D$4:$D$38,MATCH($B37,UnitRatings!$A$4:$A$38,0)))),INDEX(UnitRatings!$C$4:$C$38,MATCH($B37,UnitRatings!$A$4:$A$38,0)),0)</f>
        <v>8</v>
      </c>
      <c r="H37" s="7">
        <f>IF(OR(INDEX(UnitRatings!$D$4:$D$38,MATCH($B37,UnitRatings!$A$4:$A$38,0))="",H$3&lt;YEAR(INDEX(UnitRatings!$D$4:$D$38,MATCH($B37,UnitRatings!$A$4:$A$38,0)))),INDEX(UnitRatings!$C$4:$C$38,MATCH($B37,UnitRatings!$A$4:$A$38,0)),0)</f>
        <v>8</v>
      </c>
      <c r="I37" s="7">
        <f>IF(OR(INDEX(UnitRatings!$D$4:$D$38,MATCH($B37,UnitRatings!$A$4:$A$38,0))="",I$3&lt;YEAR(INDEX(UnitRatings!$D$4:$D$38,MATCH($B37,UnitRatings!$A$4:$A$38,0)))),INDEX(UnitRatings!$C$4:$C$38,MATCH($B37,UnitRatings!$A$4:$A$38,0)),0)</f>
        <v>8</v>
      </c>
      <c r="J37" s="7">
        <f>IF(OR(INDEX(UnitRatings!$D$4:$D$38,MATCH($B37,UnitRatings!$A$4:$A$38,0))="",J$3&lt;YEAR(INDEX(UnitRatings!$D$4:$D$38,MATCH($B37,UnitRatings!$A$4:$A$38,0)))),INDEX(UnitRatings!$C$4:$C$38,MATCH($B37,UnitRatings!$A$4:$A$38,0)),0)</f>
        <v>8</v>
      </c>
      <c r="K37" s="7">
        <f>IF(OR(INDEX(UnitRatings!$D$4:$D$38,MATCH($B37,UnitRatings!$A$4:$A$38,0))="",K$3&lt;YEAR(INDEX(UnitRatings!$D$4:$D$38,MATCH($B37,UnitRatings!$A$4:$A$38,0)))),INDEX(UnitRatings!$C$4:$C$38,MATCH($B37,UnitRatings!$A$4:$A$38,0)),0)</f>
        <v>8</v>
      </c>
      <c r="L37" s="7">
        <f>IF(OR(INDEX(UnitRatings!$D$4:$D$38,MATCH($B37,UnitRatings!$A$4:$A$38,0))="",L$3&lt;YEAR(INDEX(UnitRatings!$D$4:$D$38,MATCH($B37,UnitRatings!$A$4:$A$38,0)))),INDEX(UnitRatings!$C$4:$C$38,MATCH($B37,UnitRatings!$A$4:$A$38,0)),0)</f>
        <v>8</v>
      </c>
      <c r="M37" s="7">
        <f>IF(OR(INDEX(UnitRatings!$D$4:$D$38,MATCH($B37,UnitRatings!$A$4:$A$38,0))="",M$3&lt;YEAR(INDEX(UnitRatings!$D$4:$D$38,MATCH($B37,UnitRatings!$A$4:$A$38,0)))),INDEX(UnitRatings!$C$4:$C$38,MATCH($B37,UnitRatings!$A$4:$A$38,0)),0)</f>
        <v>8</v>
      </c>
      <c r="N37" s="7">
        <f>IF(OR(INDEX(UnitRatings!$D$4:$D$38,MATCH($B37,UnitRatings!$A$4:$A$38,0))="",N$3&lt;YEAR(INDEX(UnitRatings!$D$4:$D$38,MATCH($B37,UnitRatings!$A$4:$A$38,0)))),INDEX(UnitRatings!$C$4:$C$38,MATCH($B37,UnitRatings!$A$4:$A$38,0)),0)</f>
        <v>8</v>
      </c>
      <c r="O37" s="7">
        <f>IF(OR(INDEX(UnitRatings!$D$4:$D$38,MATCH($B37,UnitRatings!$A$4:$A$38,0))="",O$3&lt;YEAR(INDEX(UnitRatings!$D$4:$D$38,MATCH($B37,UnitRatings!$A$4:$A$38,0)))),INDEX(UnitRatings!$C$4:$C$38,MATCH($B37,UnitRatings!$A$4:$A$38,0)),0)</f>
        <v>8</v>
      </c>
      <c r="P37" s="7">
        <f>IF(OR(INDEX(UnitRatings!$D$4:$D$38,MATCH($B37,UnitRatings!$A$4:$A$38,0))="",P$3&lt;YEAR(INDEX(UnitRatings!$D$4:$D$38,MATCH($B37,UnitRatings!$A$4:$A$38,0)))),INDEX(UnitRatings!$C$4:$C$38,MATCH($B37,UnitRatings!$A$4:$A$38,0)),0)</f>
        <v>8</v>
      </c>
    </row>
    <row r="38" spans="1:16" x14ac:dyDescent="0.35">
      <c r="A38" s="36"/>
      <c r="B38" s="8" t="s">
        <v>26</v>
      </c>
      <c r="C38" s="11">
        <f>IF(OR(INDEX(UnitRatings!$D$4:$D$38,MATCH($B38,UnitRatings!$A$4:$A$38,0))="",C$3&lt;YEAR(INDEX(UnitRatings!$D$4:$D$38,MATCH($B38,UnitRatings!$A$4:$A$38,0)))),INDEX(UnitRatings!$C$4:$C$38,MATCH($B38,UnitRatings!$A$4:$A$38,0)),0)</f>
        <v>2.4E-2</v>
      </c>
      <c r="D38" s="11">
        <f>IF(OR(INDEX(UnitRatings!$D$4:$D$38,MATCH($B38,UnitRatings!$A$4:$A$38,0))="",D$3&lt;YEAR(INDEX(UnitRatings!$D$4:$D$38,MATCH($B38,UnitRatings!$A$4:$A$38,0)))),INDEX(UnitRatings!$C$4:$C$38,MATCH($B38,UnitRatings!$A$4:$A$38,0)),0)</f>
        <v>2.4E-2</v>
      </c>
      <c r="E38" s="11">
        <f>IF(OR(INDEX(UnitRatings!$D$4:$D$38,MATCH($B38,UnitRatings!$A$4:$A$38,0))="",E$3&lt;YEAR(INDEX(UnitRatings!$D$4:$D$38,MATCH($B38,UnitRatings!$A$4:$A$38,0)))),INDEX(UnitRatings!$C$4:$C$38,MATCH($B38,UnitRatings!$A$4:$A$38,0)),0)</f>
        <v>2.4E-2</v>
      </c>
      <c r="F38" s="11">
        <f>IF(OR(INDEX(UnitRatings!$D$4:$D$38,MATCH($B38,UnitRatings!$A$4:$A$38,0))="",F$3&lt;YEAR(INDEX(UnitRatings!$D$4:$D$38,MATCH($B38,UnitRatings!$A$4:$A$38,0)))),INDEX(UnitRatings!$C$4:$C$38,MATCH($B38,UnitRatings!$A$4:$A$38,0)),0)</f>
        <v>2.4E-2</v>
      </c>
      <c r="G38" s="11">
        <f>IF(OR(INDEX(UnitRatings!$D$4:$D$38,MATCH($B38,UnitRatings!$A$4:$A$38,0))="",G$3&lt;YEAR(INDEX(UnitRatings!$D$4:$D$38,MATCH($B38,UnitRatings!$A$4:$A$38,0)))),INDEX(UnitRatings!$C$4:$C$38,MATCH($B38,UnitRatings!$A$4:$A$38,0)),0)</f>
        <v>2.4E-2</v>
      </c>
      <c r="H38" s="11">
        <f>IF(OR(INDEX(UnitRatings!$D$4:$D$38,MATCH($B38,UnitRatings!$A$4:$A$38,0))="",H$3&lt;YEAR(INDEX(UnitRatings!$D$4:$D$38,MATCH($B38,UnitRatings!$A$4:$A$38,0)))),INDEX(UnitRatings!$C$4:$C$38,MATCH($B38,UnitRatings!$A$4:$A$38,0)),0)</f>
        <v>2.4E-2</v>
      </c>
      <c r="I38" s="11">
        <f>IF(OR(INDEX(UnitRatings!$D$4:$D$38,MATCH($B38,UnitRatings!$A$4:$A$38,0))="",I$3&lt;YEAR(INDEX(UnitRatings!$D$4:$D$38,MATCH($B38,UnitRatings!$A$4:$A$38,0)))),INDEX(UnitRatings!$C$4:$C$38,MATCH($B38,UnitRatings!$A$4:$A$38,0)),0)</f>
        <v>2.4E-2</v>
      </c>
      <c r="J38" s="11">
        <f>IF(OR(INDEX(UnitRatings!$D$4:$D$38,MATCH($B38,UnitRatings!$A$4:$A$38,0))="",J$3&lt;YEAR(INDEX(UnitRatings!$D$4:$D$38,MATCH($B38,UnitRatings!$A$4:$A$38,0)))),INDEX(UnitRatings!$C$4:$C$38,MATCH($B38,UnitRatings!$A$4:$A$38,0)),0)</f>
        <v>2.4E-2</v>
      </c>
      <c r="K38" s="11">
        <f>IF(OR(INDEX(UnitRatings!$D$4:$D$38,MATCH($B38,UnitRatings!$A$4:$A$38,0))="",K$3&lt;YEAR(INDEX(UnitRatings!$D$4:$D$38,MATCH($B38,UnitRatings!$A$4:$A$38,0)))),INDEX(UnitRatings!$C$4:$C$38,MATCH($B38,UnitRatings!$A$4:$A$38,0)),0)</f>
        <v>2.4E-2</v>
      </c>
      <c r="L38" s="11">
        <f>IF(OR(INDEX(UnitRatings!$D$4:$D$38,MATCH($B38,UnitRatings!$A$4:$A$38,0))="",L$3&lt;YEAR(INDEX(UnitRatings!$D$4:$D$38,MATCH($B38,UnitRatings!$A$4:$A$38,0)))),INDEX(UnitRatings!$C$4:$C$38,MATCH($B38,UnitRatings!$A$4:$A$38,0)),0)</f>
        <v>2.4E-2</v>
      </c>
      <c r="M38" s="11">
        <f>IF(OR(INDEX(UnitRatings!$D$4:$D$38,MATCH($B38,UnitRatings!$A$4:$A$38,0))="",M$3&lt;YEAR(INDEX(UnitRatings!$D$4:$D$38,MATCH($B38,UnitRatings!$A$4:$A$38,0)))),INDEX(UnitRatings!$C$4:$C$38,MATCH($B38,UnitRatings!$A$4:$A$38,0)),0)</f>
        <v>2.4E-2</v>
      </c>
      <c r="N38" s="11">
        <f>IF(OR(INDEX(UnitRatings!$D$4:$D$38,MATCH($B38,UnitRatings!$A$4:$A$38,0))="",N$3&lt;YEAR(INDEX(UnitRatings!$D$4:$D$38,MATCH($B38,UnitRatings!$A$4:$A$38,0)))),INDEX(UnitRatings!$C$4:$C$38,MATCH($B38,UnitRatings!$A$4:$A$38,0)),0)</f>
        <v>2.4E-2</v>
      </c>
      <c r="O38" s="11">
        <f>IF(OR(INDEX(UnitRatings!$D$4:$D$38,MATCH($B38,UnitRatings!$A$4:$A$38,0))="",O$3&lt;YEAR(INDEX(UnitRatings!$D$4:$D$38,MATCH($B38,UnitRatings!$A$4:$A$38,0)))),INDEX(UnitRatings!$C$4:$C$38,MATCH($B38,UnitRatings!$A$4:$A$38,0)),0)</f>
        <v>2.4E-2</v>
      </c>
      <c r="P38" s="11">
        <f>IF(OR(INDEX(UnitRatings!$D$4:$D$38,MATCH($B38,UnitRatings!$A$4:$A$38,0))="",P$3&lt;YEAR(INDEX(UnitRatings!$D$4:$D$38,MATCH($B38,UnitRatings!$A$4:$A$38,0)))),INDEX(UnitRatings!$C$4:$C$38,MATCH($B38,UnitRatings!$A$4:$A$38,0)),0)</f>
        <v>2.4E-2</v>
      </c>
    </row>
    <row r="39" spans="1:16" x14ac:dyDescent="0.35">
      <c r="A39" s="36"/>
      <c r="B39" s="8" t="s">
        <v>27</v>
      </c>
      <c r="C39" s="11">
        <f>IF(OR(INDEX(UnitRatings!$D$4:$D$38,MATCH($B39,UnitRatings!$A$4:$A$38,0))="",C$3&lt;YEAR(INDEX(UnitRatings!$D$4:$D$38,MATCH($B39,UnitRatings!$A$4:$A$38,0)))),INDEX(UnitRatings!$C$4:$C$38,MATCH($B39,UnitRatings!$A$4:$A$38,0)),0)</f>
        <v>0.16</v>
      </c>
      <c r="D39" s="11">
        <f>IF(OR(INDEX(UnitRatings!$D$4:$D$38,MATCH($B39,UnitRatings!$A$4:$A$38,0))="",D$3&lt;YEAR(INDEX(UnitRatings!$D$4:$D$38,MATCH($B39,UnitRatings!$A$4:$A$38,0)))),INDEX(UnitRatings!$C$4:$C$38,MATCH($B39,UnitRatings!$A$4:$A$38,0)),0)</f>
        <v>0.16</v>
      </c>
      <c r="E39" s="11">
        <f>IF(OR(INDEX(UnitRatings!$D$4:$D$38,MATCH($B39,UnitRatings!$A$4:$A$38,0))="",E$3&lt;YEAR(INDEX(UnitRatings!$D$4:$D$38,MATCH($B39,UnitRatings!$A$4:$A$38,0)))),INDEX(UnitRatings!$C$4:$C$38,MATCH($B39,UnitRatings!$A$4:$A$38,0)),0)</f>
        <v>0.16</v>
      </c>
      <c r="F39" s="11">
        <f>IF(OR(INDEX(UnitRatings!$D$4:$D$38,MATCH($B39,UnitRatings!$A$4:$A$38,0))="",F$3&lt;YEAR(INDEX(UnitRatings!$D$4:$D$38,MATCH($B39,UnitRatings!$A$4:$A$38,0)))),INDEX(UnitRatings!$C$4:$C$38,MATCH($B39,UnitRatings!$A$4:$A$38,0)),0)</f>
        <v>0.16</v>
      </c>
      <c r="G39" s="11">
        <f>IF(OR(INDEX(UnitRatings!$D$4:$D$38,MATCH($B39,UnitRatings!$A$4:$A$38,0))="",G$3&lt;YEAR(INDEX(UnitRatings!$D$4:$D$38,MATCH($B39,UnitRatings!$A$4:$A$38,0)))),INDEX(UnitRatings!$C$4:$C$38,MATCH($B39,UnitRatings!$A$4:$A$38,0)),0)</f>
        <v>0.16</v>
      </c>
      <c r="H39" s="11">
        <f>IF(OR(INDEX(UnitRatings!$D$4:$D$38,MATCH($B39,UnitRatings!$A$4:$A$38,0))="",H$3&lt;YEAR(INDEX(UnitRatings!$D$4:$D$38,MATCH($B39,UnitRatings!$A$4:$A$38,0)))),INDEX(UnitRatings!$C$4:$C$38,MATCH($B39,UnitRatings!$A$4:$A$38,0)),0)</f>
        <v>0.16</v>
      </c>
      <c r="I39" s="11">
        <f>IF(OR(INDEX(UnitRatings!$D$4:$D$38,MATCH($B39,UnitRatings!$A$4:$A$38,0))="",I$3&lt;YEAR(INDEX(UnitRatings!$D$4:$D$38,MATCH($B39,UnitRatings!$A$4:$A$38,0)))),INDEX(UnitRatings!$C$4:$C$38,MATCH($B39,UnitRatings!$A$4:$A$38,0)),0)</f>
        <v>0.16</v>
      </c>
      <c r="J39" s="11">
        <f>IF(OR(INDEX(UnitRatings!$D$4:$D$38,MATCH($B39,UnitRatings!$A$4:$A$38,0))="",J$3&lt;YEAR(INDEX(UnitRatings!$D$4:$D$38,MATCH($B39,UnitRatings!$A$4:$A$38,0)))),INDEX(UnitRatings!$C$4:$C$38,MATCH($B39,UnitRatings!$A$4:$A$38,0)),0)</f>
        <v>0.16</v>
      </c>
      <c r="K39" s="11">
        <f>IF(OR(INDEX(UnitRatings!$D$4:$D$38,MATCH($B39,UnitRatings!$A$4:$A$38,0))="",K$3&lt;YEAR(INDEX(UnitRatings!$D$4:$D$38,MATCH($B39,UnitRatings!$A$4:$A$38,0)))),INDEX(UnitRatings!$C$4:$C$38,MATCH($B39,UnitRatings!$A$4:$A$38,0)),0)</f>
        <v>0.16</v>
      </c>
      <c r="L39" s="11">
        <f>IF(OR(INDEX(UnitRatings!$D$4:$D$38,MATCH($B39,UnitRatings!$A$4:$A$38,0))="",L$3&lt;YEAR(INDEX(UnitRatings!$D$4:$D$38,MATCH($B39,UnitRatings!$A$4:$A$38,0)))),INDEX(UnitRatings!$C$4:$C$38,MATCH($B39,UnitRatings!$A$4:$A$38,0)),0)</f>
        <v>0.16</v>
      </c>
      <c r="M39" s="11">
        <f>IF(OR(INDEX(UnitRatings!$D$4:$D$38,MATCH($B39,UnitRatings!$A$4:$A$38,0))="",M$3&lt;YEAR(INDEX(UnitRatings!$D$4:$D$38,MATCH($B39,UnitRatings!$A$4:$A$38,0)))),INDEX(UnitRatings!$C$4:$C$38,MATCH($B39,UnitRatings!$A$4:$A$38,0)),0)</f>
        <v>0.16</v>
      </c>
      <c r="N39" s="11">
        <f>IF(OR(INDEX(UnitRatings!$D$4:$D$38,MATCH($B39,UnitRatings!$A$4:$A$38,0))="",N$3&lt;YEAR(INDEX(UnitRatings!$D$4:$D$38,MATCH($B39,UnitRatings!$A$4:$A$38,0)))),INDEX(UnitRatings!$C$4:$C$38,MATCH($B39,UnitRatings!$A$4:$A$38,0)),0)</f>
        <v>0.16</v>
      </c>
      <c r="O39" s="11">
        <f>IF(OR(INDEX(UnitRatings!$D$4:$D$38,MATCH($B39,UnitRatings!$A$4:$A$38,0))="",O$3&lt;YEAR(INDEX(UnitRatings!$D$4:$D$38,MATCH($B39,UnitRatings!$A$4:$A$38,0)))),INDEX(UnitRatings!$C$4:$C$38,MATCH($B39,UnitRatings!$A$4:$A$38,0)),0)</f>
        <v>0.16</v>
      </c>
      <c r="P39" s="11">
        <f>IF(OR(INDEX(UnitRatings!$D$4:$D$38,MATCH($B39,UnitRatings!$A$4:$A$38,0))="",P$3&lt;YEAR(INDEX(UnitRatings!$D$4:$D$38,MATCH($B39,UnitRatings!$A$4:$A$38,0)))),INDEX(UnitRatings!$C$4:$C$38,MATCH($B39,UnitRatings!$A$4:$A$38,0)),0)</f>
        <v>0.16</v>
      </c>
    </row>
    <row r="40" spans="1:16" x14ac:dyDescent="0.35">
      <c r="A40" s="36"/>
      <c r="B40" s="8" t="s">
        <v>37</v>
      </c>
      <c r="C40" s="7">
        <f>IF(OR(INDEX(UnitRatings!$D$4:$D$38,MATCH($B40,UnitRatings!$A$4:$A$38,0))="",C$3&lt;YEAR(INDEX(UnitRatings!$D$4:$D$38,MATCH($B40,UnitRatings!$A$4:$A$38,0)))),INDEX(UnitRatings!$C$4:$C$38,MATCH($B40,UnitRatings!$A$4:$A$38,0)),0)</f>
        <v>31.5</v>
      </c>
      <c r="D40" s="7">
        <f>IF(OR(INDEX(UnitRatings!$D$4:$D$38,MATCH($B40,UnitRatings!$A$4:$A$38,0))="",D$3&lt;YEAR(INDEX(UnitRatings!$D$4:$D$38,MATCH($B40,UnitRatings!$A$4:$A$38,0)))),INDEX(UnitRatings!$C$4:$C$38,MATCH($B40,UnitRatings!$A$4:$A$38,0)),0)</f>
        <v>31.5</v>
      </c>
      <c r="E40" s="7">
        <f>IF(OR(INDEX(UnitRatings!$D$4:$D$38,MATCH($B40,UnitRatings!$A$4:$A$38,0))="",E$3&lt;YEAR(INDEX(UnitRatings!$D$4:$D$38,MATCH($B40,UnitRatings!$A$4:$A$38,0)))),INDEX(UnitRatings!$C$4:$C$38,MATCH($B40,UnitRatings!$A$4:$A$38,0)),0)</f>
        <v>31.5</v>
      </c>
      <c r="F40" s="7">
        <f>IF(OR(INDEX(UnitRatings!$D$4:$D$38,MATCH($B40,UnitRatings!$A$4:$A$38,0))="",F$3&lt;YEAR(INDEX(UnitRatings!$D$4:$D$38,MATCH($B40,UnitRatings!$A$4:$A$38,0)))),INDEX(UnitRatings!$C$4:$C$38,MATCH($B40,UnitRatings!$A$4:$A$38,0)),0)</f>
        <v>31.5</v>
      </c>
      <c r="G40" s="7">
        <f>IF(OR(INDEX(UnitRatings!$D$4:$D$38,MATCH($B40,UnitRatings!$A$4:$A$38,0))="",G$3&lt;YEAR(INDEX(UnitRatings!$D$4:$D$38,MATCH($B40,UnitRatings!$A$4:$A$38,0)))),INDEX(UnitRatings!$C$4:$C$38,MATCH($B40,UnitRatings!$A$4:$A$38,0)),0)</f>
        <v>31.5</v>
      </c>
      <c r="H40" s="7">
        <f>IF(OR(INDEX(UnitRatings!$D$4:$D$38,MATCH($B40,UnitRatings!$A$4:$A$38,0))="",H$3&lt;YEAR(INDEX(UnitRatings!$D$4:$D$38,MATCH($B40,UnitRatings!$A$4:$A$38,0)))),INDEX(UnitRatings!$C$4:$C$38,MATCH($B40,UnitRatings!$A$4:$A$38,0)),0)</f>
        <v>31.5</v>
      </c>
      <c r="I40" s="7">
        <f>IF(OR(INDEX(UnitRatings!$D$4:$D$38,MATCH($B40,UnitRatings!$A$4:$A$38,0))="",I$3&lt;YEAR(INDEX(UnitRatings!$D$4:$D$38,MATCH($B40,UnitRatings!$A$4:$A$38,0)))),INDEX(UnitRatings!$C$4:$C$38,MATCH($B40,UnitRatings!$A$4:$A$38,0)),0)</f>
        <v>31.5</v>
      </c>
      <c r="J40" s="7">
        <f>IF(OR(INDEX(UnitRatings!$D$4:$D$38,MATCH($B40,UnitRatings!$A$4:$A$38,0))="",J$3&lt;YEAR(INDEX(UnitRatings!$D$4:$D$38,MATCH($B40,UnitRatings!$A$4:$A$38,0)))),INDEX(UnitRatings!$C$4:$C$38,MATCH($B40,UnitRatings!$A$4:$A$38,0)),0)</f>
        <v>31.5</v>
      </c>
      <c r="K40" s="7">
        <f>IF(OR(INDEX(UnitRatings!$D$4:$D$38,MATCH($B40,UnitRatings!$A$4:$A$38,0))="",K$3&lt;YEAR(INDEX(UnitRatings!$D$4:$D$38,MATCH($B40,UnitRatings!$A$4:$A$38,0)))),INDEX(UnitRatings!$C$4:$C$38,MATCH($B40,UnitRatings!$A$4:$A$38,0)),0)</f>
        <v>31.5</v>
      </c>
      <c r="L40" s="7">
        <f>IF(OR(INDEX(UnitRatings!$D$4:$D$38,MATCH($B40,UnitRatings!$A$4:$A$38,0))="",L$3&lt;YEAR(INDEX(UnitRatings!$D$4:$D$38,MATCH($B40,UnitRatings!$A$4:$A$38,0)))),INDEX(UnitRatings!$C$4:$C$38,MATCH($B40,UnitRatings!$A$4:$A$38,0)),0)</f>
        <v>31.5</v>
      </c>
      <c r="M40" s="7">
        <f>IF(OR(INDEX(UnitRatings!$D$4:$D$38,MATCH($B40,UnitRatings!$A$4:$A$38,0))="",M$3&lt;YEAR(INDEX(UnitRatings!$D$4:$D$38,MATCH($B40,UnitRatings!$A$4:$A$38,0)))),INDEX(UnitRatings!$C$4:$C$38,MATCH($B40,UnitRatings!$A$4:$A$38,0)),0)</f>
        <v>31.5</v>
      </c>
      <c r="N40" s="7">
        <f>IF(OR(INDEX(UnitRatings!$D$4:$D$38,MATCH($B40,UnitRatings!$A$4:$A$38,0))="",N$3&lt;YEAR(INDEX(UnitRatings!$D$4:$D$38,MATCH($B40,UnitRatings!$A$4:$A$38,0)))),INDEX(UnitRatings!$C$4:$C$38,MATCH($B40,UnitRatings!$A$4:$A$38,0)),0)</f>
        <v>31.5</v>
      </c>
      <c r="O40" s="7">
        <f>IF(OR(INDEX(UnitRatings!$D$4:$D$38,MATCH($B40,UnitRatings!$A$4:$A$38,0))="",O$3&lt;YEAR(INDEX(UnitRatings!$D$4:$D$38,MATCH($B40,UnitRatings!$A$4:$A$38,0)))),INDEX(UnitRatings!$C$4:$C$38,MATCH($B40,UnitRatings!$A$4:$A$38,0)),0)</f>
        <v>31.5</v>
      </c>
      <c r="P40" s="7">
        <f>IF(OR(INDEX(UnitRatings!$D$4:$D$38,MATCH($B40,UnitRatings!$A$4:$A$38,0))="",P$3&lt;YEAR(INDEX(UnitRatings!$D$4:$D$38,MATCH($B40,UnitRatings!$A$4:$A$38,0)))),INDEX(UnitRatings!$C$4:$C$38,MATCH($B40,UnitRatings!$A$4:$A$38,0)),0)</f>
        <v>31.5</v>
      </c>
    </row>
    <row r="41" spans="1:16" x14ac:dyDescent="0.35">
      <c r="A41" s="36"/>
      <c r="B41" s="8" t="s">
        <v>38</v>
      </c>
      <c r="C41" s="7">
        <f>IF(OR(INDEX(UnitRatings!$D$4:$D$38,MATCH($B41,UnitRatings!$A$4:$A$38,0))="",C$3&lt;YEAR(INDEX(UnitRatings!$D$4:$D$38,MATCH($B41,UnitRatings!$A$4:$A$38,0)))),INDEX(UnitRatings!$C$4:$C$38,MATCH($B41,UnitRatings!$A$4:$A$38,0)),0)</f>
        <v>64</v>
      </c>
      <c r="D41" s="7">
        <f>IF(OR(INDEX(UnitRatings!$D$4:$D$38,MATCH($B41,UnitRatings!$A$4:$A$38,0))="",D$3&lt;YEAR(INDEX(UnitRatings!$D$4:$D$38,MATCH($B41,UnitRatings!$A$4:$A$38,0)))),INDEX(UnitRatings!$C$4:$C$38,MATCH($B41,UnitRatings!$A$4:$A$38,0)),0)</f>
        <v>64</v>
      </c>
      <c r="E41" s="7">
        <f>IF(OR(INDEX(UnitRatings!$D$4:$D$38,MATCH($B41,UnitRatings!$A$4:$A$38,0))="",E$3&lt;YEAR(INDEX(UnitRatings!$D$4:$D$38,MATCH($B41,UnitRatings!$A$4:$A$38,0)))),INDEX(UnitRatings!$C$4:$C$38,MATCH($B41,UnitRatings!$A$4:$A$38,0)),0)</f>
        <v>64</v>
      </c>
      <c r="F41" s="7">
        <f>IF(OR(INDEX(UnitRatings!$D$4:$D$38,MATCH($B41,UnitRatings!$A$4:$A$38,0))="",F$3&lt;YEAR(INDEX(UnitRatings!$D$4:$D$38,MATCH($B41,UnitRatings!$A$4:$A$38,0)))),INDEX(UnitRatings!$C$4:$C$38,MATCH($B41,UnitRatings!$A$4:$A$38,0)),0)</f>
        <v>64</v>
      </c>
      <c r="G41" s="7">
        <f>IF(OR(INDEX(UnitRatings!$D$4:$D$38,MATCH($B41,UnitRatings!$A$4:$A$38,0))="",G$3&lt;YEAR(INDEX(UnitRatings!$D$4:$D$38,MATCH($B41,UnitRatings!$A$4:$A$38,0)))),INDEX(UnitRatings!$C$4:$C$38,MATCH($B41,UnitRatings!$A$4:$A$38,0)),0)</f>
        <v>64</v>
      </c>
      <c r="H41" s="7">
        <f>IF(OR(INDEX(UnitRatings!$D$4:$D$38,MATCH($B41,UnitRatings!$A$4:$A$38,0))="",H$3&lt;YEAR(INDEX(UnitRatings!$D$4:$D$38,MATCH($B41,UnitRatings!$A$4:$A$38,0)))),INDEX(UnitRatings!$C$4:$C$38,MATCH($B41,UnitRatings!$A$4:$A$38,0)),0)</f>
        <v>64</v>
      </c>
      <c r="I41" s="7">
        <f>IF(OR(INDEX(UnitRatings!$D$4:$D$38,MATCH($B41,UnitRatings!$A$4:$A$38,0))="",I$3&lt;YEAR(INDEX(UnitRatings!$D$4:$D$38,MATCH($B41,UnitRatings!$A$4:$A$38,0)))),INDEX(UnitRatings!$C$4:$C$38,MATCH($B41,UnitRatings!$A$4:$A$38,0)),0)</f>
        <v>64</v>
      </c>
      <c r="J41" s="7">
        <f>IF(OR(INDEX(UnitRatings!$D$4:$D$38,MATCH($B41,UnitRatings!$A$4:$A$38,0))="",J$3&lt;YEAR(INDEX(UnitRatings!$D$4:$D$38,MATCH($B41,UnitRatings!$A$4:$A$38,0)))),INDEX(UnitRatings!$C$4:$C$38,MATCH($B41,UnitRatings!$A$4:$A$38,0)),0)</f>
        <v>64</v>
      </c>
      <c r="K41" s="7">
        <f>IF(OR(INDEX(UnitRatings!$D$4:$D$38,MATCH($B41,UnitRatings!$A$4:$A$38,0))="",K$3&lt;YEAR(INDEX(UnitRatings!$D$4:$D$38,MATCH($B41,UnitRatings!$A$4:$A$38,0)))),INDEX(UnitRatings!$C$4:$C$38,MATCH($B41,UnitRatings!$A$4:$A$38,0)),0)</f>
        <v>64</v>
      </c>
      <c r="L41" s="7">
        <f>IF(OR(INDEX(UnitRatings!$D$4:$D$38,MATCH($B41,UnitRatings!$A$4:$A$38,0))="",L$3&lt;YEAR(INDEX(UnitRatings!$D$4:$D$38,MATCH($B41,UnitRatings!$A$4:$A$38,0)))),INDEX(UnitRatings!$C$4:$C$38,MATCH($B41,UnitRatings!$A$4:$A$38,0)),0)</f>
        <v>64</v>
      </c>
      <c r="M41" s="7">
        <f>IF(OR(INDEX(UnitRatings!$D$4:$D$38,MATCH($B41,UnitRatings!$A$4:$A$38,0))="",M$3&lt;YEAR(INDEX(UnitRatings!$D$4:$D$38,MATCH($B41,UnitRatings!$A$4:$A$38,0)))),INDEX(UnitRatings!$C$4:$C$38,MATCH($B41,UnitRatings!$A$4:$A$38,0)),0)</f>
        <v>64</v>
      </c>
      <c r="N41" s="7">
        <f>IF(OR(INDEX(UnitRatings!$D$4:$D$38,MATCH($B41,UnitRatings!$A$4:$A$38,0))="",N$3&lt;YEAR(INDEX(UnitRatings!$D$4:$D$38,MATCH($B41,UnitRatings!$A$4:$A$38,0)))),INDEX(UnitRatings!$C$4:$C$38,MATCH($B41,UnitRatings!$A$4:$A$38,0)),0)</f>
        <v>64</v>
      </c>
      <c r="O41" s="7">
        <f>IF(OR(INDEX(UnitRatings!$D$4:$D$38,MATCH($B41,UnitRatings!$A$4:$A$38,0))="",O$3&lt;YEAR(INDEX(UnitRatings!$D$4:$D$38,MATCH($B41,UnitRatings!$A$4:$A$38,0)))),INDEX(UnitRatings!$C$4:$C$38,MATCH($B41,UnitRatings!$A$4:$A$38,0)),0)</f>
        <v>64</v>
      </c>
      <c r="P41" s="7">
        <f>IF(OR(INDEX(UnitRatings!$D$4:$D$38,MATCH($B41,UnitRatings!$A$4:$A$38,0))="",P$3&lt;YEAR(INDEX(UnitRatings!$D$4:$D$38,MATCH($B41,UnitRatings!$A$4:$A$38,0)))),INDEX(UnitRatings!$C$4:$C$38,MATCH($B41,UnitRatings!$A$4:$A$38,0)),0)</f>
        <v>64</v>
      </c>
    </row>
    <row r="42" spans="1:16" x14ac:dyDescent="0.35">
      <c r="A42" s="36"/>
      <c r="B42" s="8" t="s">
        <v>39</v>
      </c>
      <c r="C42" s="12">
        <f>IF(OR(INDEX(UnitRatings!$D$4:$D$38,MATCH($B42,UnitRatings!$A$4:$A$38,0))="",C$3&lt;YEAR(INDEX(UnitRatings!$D$4:$D$38,MATCH($B42,UnitRatings!$A$4:$A$38,0)))),INDEX(UnitRatings!$C$4:$C$38,MATCH($B42,UnitRatings!$A$4:$A$38,0)),0)</f>
        <v>1.6800000000000002</v>
      </c>
      <c r="D42" s="12">
        <f>IF(OR(INDEX(UnitRatings!$D$4:$D$38,MATCH($B42,UnitRatings!$A$4:$A$38,0))="",D$3&lt;YEAR(INDEX(UnitRatings!$D$4:$D$38,MATCH($B42,UnitRatings!$A$4:$A$38,0)))),INDEX(UnitRatings!$C$4:$C$38,MATCH($B42,UnitRatings!$A$4:$A$38,0)),0)</f>
        <v>1.6800000000000002</v>
      </c>
      <c r="E42" s="12">
        <f>IF(OR(INDEX(UnitRatings!$D$4:$D$38,MATCH($B42,UnitRatings!$A$4:$A$38,0))="",E$3&lt;YEAR(INDEX(UnitRatings!$D$4:$D$38,MATCH($B42,UnitRatings!$A$4:$A$38,0)))),INDEX(UnitRatings!$C$4:$C$38,MATCH($B42,UnitRatings!$A$4:$A$38,0)),0)</f>
        <v>1.6800000000000002</v>
      </c>
      <c r="F42" s="12">
        <f>IF(OR(INDEX(UnitRatings!$D$4:$D$38,MATCH($B42,UnitRatings!$A$4:$A$38,0))="",F$3&lt;YEAR(INDEX(UnitRatings!$D$4:$D$38,MATCH($B42,UnitRatings!$A$4:$A$38,0)))),INDEX(UnitRatings!$C$4:$C$38,MATCH($B42,UnitRatings!$A$4:$A$38,0)),0)</f>
        <v>1.6800000000000002</v>
      </c>
      <c r="G42" s="12">
        <f>IF(OR(INDEX(UnitRatings!$D$4:$D$38,MATCH($B42,UnitRatings!$A$4:$A$38,0))="",G$3&lt;YEAR(INDEX(UnitRatings!$D$4:$D$38,MATCH($B42,UnitRatings!$A$4:$A$38,0)))),INDEX(UnitRatings!$C$4:$C$38,MATCH($B42,UnitRatings!$A$4:$A$38,0)),0)</f>
        <v>1.6800000000000002</v>
      </c>
      <c r="H42" s="12">
        <f>IF(OR(INDEX(UnitRatings!$D$4:$D$38,MATCH($B42,UnitRatings!$A$4:$A$38,0))="",H$3&lt;YEAR(INDEX(UnitRatings!$D$4:$D$38,MATCH($B42,UnitRatings!$A$4:$A$38,0)))),INDEX(UnitRatings!$C$4:$C$38,MATCH($B42,UnitRatings!$A$4:$A$38,0)),0)</f>
        <v>1.6800000000000002</v>
      </c>
      <c r="I42" s="12">
        <f>IF(OR(INDEX(UnitRatings!$D$4:$D$38,MATCH($B42,UnitRatings!$A$4:$A$38,0))="",I$3&lt;YEAR(INDEX(UnitRatings!$D$4:$D$38,MATCH($B42,UnitRatings!$A$4:$A$38,0)))),INDEX(UnitRatings!$C$4:$C$38,MATCH($B42,UnitRatings!$A$4:$A$38,0)),0)</f>
        <v>1.6800000000000002</v>
      </c>
      <c r="J42" s="12">
        <f>IF(OR(INDEX(UnitRatings!$D$4:$D$38,MATCH($B42,UnitRatings!$A$4:$A$38,0))="",J$3&lt;YEAR(INDEX(UnitRatings!$D$4:$D$38,MATCH($B42,UnitRatings!$A$4:$A$38,0)))),INDEX(UnitRatings!$C$4:$C$38,MATCH($B42,UnitRatings!$A$4:$A$38,0)),0)</f>
        <v>1.6800000000000002</v>
      </c>
      <c r="K42" s="12">
        <f>IF(OR(INDEX(UnitRatings!$D$4:$D$38,MATCH($B42,UnitRatings!$A$4:$A$38,0))="",K$3&lt;YEAR(INDEX(UnitRatings!$D$4:$D$38,MATCH($B42,UnitRatings!$A$4:$A$38,0)))),INDEX(UnitRatings!$C$4:$C$38,MATCH($B42,UnitRatings!$A$4:$A$38,0)),0)</f>
        <v>1.6800000000000002</v>
      </c>
      <c r="L42" s="12">
        <f>IF(OR(INDEX(UnitRatings!$D$4:$D$38,MATCH($B42,UnitRatings!$A$4:$A$38,0))="",L$3&lt;YEAR(INDEX(UnitRatings!$D$4:$D$38,MATCH($B42,UnitRatings!$A$4:$A$38,0)))),INDEX(UnitRatings!$C$4:$C$38,MATCH($B42,UnitRatings!$A$4:$A$38,0)),0)</f>
        <v>1.6800000000000002</v>
      </c>
      <c r="M42" s="12">
        <f>IF(OR(INDEX(UnitRatings!$D$4:$D$38,MATCH($B42,UnitRatings!$A$4:$A$38,0))="",M$3&lt;YEAR(INDEX(UnitRatings!$D$4:$D$38,MATCH($B42,UnitRatings!$A$4:$A$38,0)))),INDEX(UnitRatings!$C$4:$C$38,MATCH($B42,UnitRatings!$A$4:$A$38,0)),0)</f>
        <v>1.6800000000000002</v>
      </c>
      <c r="N42" s="12">
        <f>IF(OR(INDEX(UnitRatings!$D$4:$D$38,MATCH($B42,UnitRatings!$A$4:$A$38,0))="",N$3&lt;YEAR(INDEX(UnitRatings!$D$4:$D$38,MATCH($B42,UnitRatings!$A$4:$A$38,0)))),INDEX(UnitRatings!$C$4:$C$38,MATCH($B42,UnitRatings!$A$4:$A$38,0)),0)</f>
        <v>1.6800000000000002</v>
      </c>
      <c r="O42" s="12">
        <f>IF(OR(INDEX(UnitRatings!$D$4:$D$38,MATCH($B42,UnitRatings!$A$4:$A$38,0))="",O$3&lt;YEAR(INDEX(UnitRatings!$D$4:$D$38,MATCH($B42,UnitRatings!$A$4:$A$38,0)))),INDEX(UnitRatings!$C$4:$C$38,MATCH($B42,UnitRatings!$A$4:$A$38,0)),0)</f>
        <v>1.6800000000000002</v>
      </c>
      <c r="P42" s="12">
        <f>IF(OR(INDEX(UnitRatings!$D$4:$D$38,MATCH($B42,UnitRatings!$A$4:$A$38,0))="",P$3&lt;YEAR(INDEX(UnitRatings!$D$4:$D$38,MATCH($B42,UnitRatings!$A$4:$A$38,0)))),INDEX(UnitRatings!$C$4:$C$38,MATCH($B42,UnitRatings!$A$4:$A$38,0)),0)</f>
        <v>1.6800000000000002</v>
      </c>
    </row>
    <row r="43" spans="1:16" x14ac:dyDescent="0.35">
      <c r="A43" s="36"/>
      <c r="B43" s="1" t="s">
        <v>61</v>
      </c>
      <c r="C43" s="10">
        <v>127.6</v>
      </c>
      <c r="D43" s="7">
        <f>C43</f>
        <v>127.6</v>
      </c>
      <c r="E43" s="7">
        <f t="shared" ref="E43:P43" si="1">D43</f>
        <v>127.6</v>
      </c>
      <c r="F43" s="7">
        <f t="shared" si="1"/>
        <v>127.6</v>
      </c>
      <c r="G43" s="7">
        <f t="shared" si="1"/>
        <v>127.6</v>
      </c>
      <c r="H43" s="7">
        <f t="shared" si="1"/>
        <v>127.6</v>
      </c>
      <c r="I43" s="7">
        <f t="shared" si="1"/>
        <v>127.6</v>
      </c>
      <c r="J43" s="7">
        <f t="shared" si="1"/>
        <v>127.6</v>
      </c>
      <c r="K43" s="7">
        <f t="shared" si="1"/>
        <v>127.6</v>
      </c>
      <c r="L43" s="7">
        <f t="shared" si="1"/>
        <v>127.6</v>
      </c>
      <c r="M43" s="7">
        <f t="shared" si="1"/>
        <v>127.6</v>
      </c>
      <c r="N43" s="7">
        <f t="shared" si="1"/>
        <v>127.6</v>
      </c>
      <c r="O43" s="7">
        <f t="shared" si="1"/>
        <v>127.6</v>
      </c>
      <c r="P43" s="7">
        <f t="shared" si="1"/>
        <v>127.6</v>
      </c>
    </row>
    <row r="44" spans="1:16" x14ac:dyDescent="0.35">
      <c r="A44" s="36"/>
      <c r="B44" s="1" t="s">
        <v>62</v>
      </c>
      <c r="C44" s="10">
        <v>61.5</v>
      </c>
      <c r="D44" s="10">
        <v>59.600000000000009</v>
      </c>
      <c r="E44" s="10">
        <v>55.776982625459212</v>
      </c>
      <c r="F44" s="10">
        <v>52.305882688206609</v>
      </c>
      <c r="G44" s="10">
        <v>49.186700188242234</v>
      </c>
      <c r="H44" s="10">
        <v>46.403410313689548</v>
      </c>
      <c r="I44" s="10">
        <v>43.884058517103028</v>
      </c>
      <c r="J44" s="10">
        <v>41.628644798482668</v>
      </c>
      <c r="K44" s="10">
        <v>39.600855425993061</v>
      </c>
      <c r="L44" s="10">
        <v>37.778324888471779</v>
      </c>
      <c r="M44" s="10">
        <v>36.14027627984359</v>
      </c>
      <c r="N44" s="10">
        <v>34.668035793888272</v>
      </c>
      <c r="O44" s="10">
        <v>33.344819842255951</v>
      </c>
      <c r="P44" s="10">
        <v>32.155543721026277</v>
      </c>
    </row>
    <row r="45" spans="1:16" x14ac:dyDescent="0.35">
      <c r="B45" s="1" t="s">
        <v>40</v>
      </c>
      <c r="C45" s="10"/>
      <c r="D45" s="10"/>
      <c r="E45" s="5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x14ac:dyDescent="0.35">
      <c r="A46" s="36" t="s">
        <v>69</v>
      </c>
      <c r="B46" s="8" t="s">
        <v>51</v>
      </c>
      <c r="C46" s="7">
        <f>IF(OR(INDEX(UnitRatings!$D$43:$D$53,MATCH($B46,UnitRatings!$A$43:$A$53,0))="",C$3&lt;YEAR(INDEX(UnitRatings!$D$43:$D$53,MATCH($B46,UnitRatings!$A$43:$A$53,0)))),0,INDEX(UnitRatings!$C$43:$C$53,MATCH($B46,UnitRatings!$A$43:$A$53,0)))</f>
        <v>0</v>
      </c>
      <c r="D46" s="7">
        <f>IF(OR(INDEX(UnitRatings!$D$43:$D$53,MATCH($B46,UnitRatings!$A$43:$A$53,0))="",D$3&lt;YEAR(INDEX(UnitRatings!$D$43:$D$53,MATCH($B46,UnitRatings!$A$43:$A$53,0)))),0,INDEX(UnitRatings!$C$43:$C$53,MATCH($B46,UnitRatings!$A$43:$A$53,0)))</f>
        <v>0</v>
      </c>
      <c r="E46" s="7">
        <f>IF(OR(INDEX(UnitRatings!$D$43:$D$53,MATCH($B46,UnitRatings!$A$43:$A$53,0))="",E$3&lt;YEAR(INDEX(UnitRatings!$D$43:$D$53,MATCH($B46,UnitRatings!$A$43:$A$53,0)))),0,INDEX(UnitRatings!$C$43:$C$53,MATCH($B46,UnitRatings!$A$43:$A$53,0)))</f>
        <v>0</v>
      </c>
      <c r="F46" s="7">
        <f>IF(OR(INDEX(UnitRatings!$D$43:$D$53,MATCH($B46,UnitRatings!$A$43:$A$53,0))="",F$3&lt;YEAR(INDEX(UnitRatings!$D$43:$D$53,MATCH($B46,UnitRatings!$A$43:$A$53,0)))),0,INDEX(UnitRatings!$C$43:$C$53,MATCH($B46,UnitRatings!$A$43:$A$53,0)))</f>
        <v>0</v>
      </c>
      <c r="G46" s="7">
        <f>IF(OR(INDEX(UnitRatings!$D$43:$D$53,MATCH($B46,UnitRatings!$A$43:$A$53,0))="",G$3&lt;YEAR(INDEX(UnitRatings!$D$43:$D$53,MATCH($B46,UnitRatings!$A$43:$A$53,0)))),0,INDEX(UnitRatings!$C$43:$C$53,MATCH($B46,UnitRatings!$A$43:$A$53,0)))</f>
        <v>621</v>
      </c>
      <c r="H46" s="7">
        <f>IF(OR(INDEX(UnitRatings!$D$43:$D$53,MATCH($B46,UnitRatings!$A$43:$A$53,0))="",H$3&lt;YEAR(INDEX(UnitRatings!$D$43:$D$53,MATCH($B46,UnitRatings!$A$43:$A$53,0)))),0,INDEX(UnitRatings!$C$43:$C$53,MATCH($B46,UnitRatings!$A$43:$A$53,0)))</f>
        <v>621</v>
      </c>
      <c r="I46" s="7">
        <f>IF(OR(INDEX(UnitRatings!$D$43:$D$53,MATCH($B46,UnitRatings!$A$43:$A$53,0))="",I$3&lt;YEAR(INDEX(UnitRatings!$D$43:$D$53,MATCH($B46,UnitRatings!$A$43:$A$53,0)))),0,INDEX(UnitRatings!$C$43:$C$53,MATCH($B46,UnitRatings!$A$43:$A$53,0)))</f>
        <v>621</v>
      </c>
      <c r="J46" s="7">
        <f>IF(OR(INDEX(UnitRatings!$D$43:$D$53,MATCH($B46,UnitRatings!$A$43:$A$53,0))="",J$3&lt;YEAR(INDEX(UnitRatings!$D$43:$D$53,MATCH($B46,UnitRatings!$A$43:$A$53,0)))),0,INDEX(UnitRatings!$C$43:$C$53,MATCH($B46,UnitRatings!$A$43:$A$53,0)))</f>
        <v>621</v>
      </c>
      <c r="K46" s="7">
        <f>IF(OR(INDEX(UnitRatings!$D$43:$D$53,MATCH($B46,UnitRatings!$A$43:$A$53,0))="",K$3&lt;YEAR(INDEX(UnitRatings!$D$43:$D$53,MATCH($B46,UnitRatings!$A$43:$A$53,0)))),0,INDEX(UnitRatings!$C$43:$C$53,MATCH($B46,UnitRatings!$A$43:$A$53,0)))</f>
        <v>621</v>
      </c>
      <c r="L46" s="7">
        <f>IF(OR(INDEX(UnitRatings!$D$43:$D$53,MATCH($B46,UnitRatings!$A$43:$A$53,0))="",L$3&lt;YEAR(INDEX(UnitRatings!$D$43:$D$53,MATCH($B46,UnitRatings!$A$43:$A$53,0)))),0,INDEX(UnitRatings!$C$43:$C$53,MATCH($B46,UnitRatings!$A$43:$A$53,0)))</f>
        <v>621</v>
      </c>
      <c r="M46" s="7">
        <f>IF(OR(INDEX(UnitRatings!$D$43:$D$53,MATCH($B46,UnitRatings!$A$43:$A$53,0))="",M$3&lt;YEAR(INDEX(UnitRatings!$D$43:$D$53,MATCH($B46,UnitRatings!$A$43:$A$53,0)))),0,INDEX(UnitRatings!$C$43:$C$53,MATCH($B46,UnitRatings!$A$43:$A$53,0)))</f>
        <v>621</v>
      </c>
      <c r="N46" s="7">
        <f>IF(OR(INDEX(UnitRatings!$D$43:$D$53,MATCH($B46,UnitRatings!$A$43:$A$53,0))="",N$3&lt;YEAR(INDEX(UnitRatings!$D$43:$D$53,MATCH($B46,UnitRatings!$A$43:$A$53,0)))),0,INDEX(UnitRatings!$C$43:$C$53,MATCH($B46,UnitRatings!$A$43:$A$53,0)))</f>
        <v>621</v>
      </c>
      <c r="O46" s="7">
        <f>IF(OR(INDEX(UnitRatings!$D$43:$D$53,MATCH($B46,UnitRatings!$A$43:$A$53,0))="",O$3&lt;YEAR(INDEX(UnitRatings!$D$43:$D$53,MATCH($B46,UnitRatings!$A$43:$A$53,0)))),0,INDEX(UnitRatings!$C$43:$C$53,MATCH($B46,UnitRatings!$A$43:$A$53,0)))</f>
        <v>621</v>
      </c>
      <c r="P46" s="7">
        <f>IF(OR(INDEX(UnitRatings!$D$43:$D$53,MATCH($B46,UnitRatings!$A$43:$A$53,0))="",P$3&lt;YEAR(INDEX(UnitRatings!$D$43:$D$53,MATCH($B46,UnitRatings!$A$43:$A$53,0)))),0,INDEX(UnitRatings!$C$43:$C$53,MATCH($B46,UnitRatings!$A$43:$A$53,0)))</f>
        <v>621</v>
      </c>
    </row>
    <row r="47" spans="1:16" x14ac:dyDescent="0.35">
      <c r="A47" s="36"/>
      <c r="B47" s="8" t="s">
        <v>52</v>
      </c>
      <c r="C47" s="7">
        <f>IF(OR(INDEX(UnitRatings!$D$43:$D$53,MATCH($B47,UnitRatings!$A$43:$A$53,0))="",C$3&lt;YEAR(INDEX(UnitRatings!$D$43:$D$53,MATCH($B47,UnitRatings!$A$43:$A$53,0)))),0,INDEX(UnitRatings!$C$43:$C$53,MATCH($B47,UnitRatings!$A$43:$A$53,0)))</f>
        <v>0</v>
      </c>
      <c r="D47" s="7">
        <f>IF(OR(INDEX(UnitRatings!$D$43:$D$53,MATCH($B47,UnitRatings!$A$43:$A$53,0))="",D$3&lt;YEAR(INDEX(UnitRatings!$D$43:$D$53,MATCH($B47,UnitRatings!$A$43:$A$53,0)))),0,INDEX(UnitRatings!$C$43:$C$53,MATCH($B47,UnitRatings!$A$43:$A$53,0)))</f>
        <v>0</v>
      </c>
      <c r="E47" s="7">
        <f>IF(OR(INDEX(UnitRatings!$D$43:$D$53,MATCH($B47,UnitRatings!$A$43:$A$53,0))="",E$3&lt;YEAR(INDEX(UnitRatings!$D$43:$D$53,MATCH($B47,UnitRatings!$A$43:$A$53,0)))),0,INDEX(UnitRatings!$C$43:$C$53,MATCH($B47,UnitRatings!$A$43:$A$53,0)))</f>
        <v>0</v>
      </c>
      <c r="F47" s="7">
        <f>IF(OR(INDEX(UnitRatings!$D$43:$D$53,MATCH($B47,UnitRatings!$A$43:$A$53,0))="",F$3&lt;YEAR(INDEX(UnitRatings!$D$43:$D$53,MATCH($B47,UnitRatings!$A$43:$A$53,0)))),0,INDEX(UnitRatings!$C$43:$C$53,MATCH($B47,UnitRatings!$A$43:$A$53,0)))</f>
        <v>0</v>
      </c>
      <c r="G47" s="7">
        <f>IF(OR(INDEX(UnitRatings!$D$43:$D$53,MATCH($B47,UnitRatings!$A$43:$A$53,0))="",G$3&lt;YEAR(INDEX(UnitRatings!$D$43:$D$53,MATCH($B47,UnitRatings!$A$43:$A$53,0)))),0,INDEX(UnitRatings!$C$43:$C$53,MATCH($B47,UnitRatings!$A$43:$A$53,0)))</f>
        <v>0</v>
      </c>
      <c r="H47" s="7">
        <f>IF(OR(INDEX(UnitRatings!$D$43:$D$53,MATCH($B47,UnitRatings!$A$43:$A$53,0))="",H$3&lt;YEAR(INDEX(UnitRatings!$D$43:$D$53,MATCH($B47,UnitRatings!$A$43:$A$53,0)))),0,INDEX(UnitRatings!$C$43:$C$53,MATCH($B47,UnitRatings!$A$43:$A$53,0)))</f>
        <v>621</v>
      </c>
      <c r="I47" s="7">
        <f>IF(OR(INDEX(UnitRatings!$D$43:$D$53,MATCH($B47,UnitRatings!$A$43:$A$53,0))="",I$3&lt;YEAR(INDEX(UnitRatings!$D$43:$D$53,MATCH($B47,UnitRatings!$A$43:$A$53,0)))),0,INDEX(UnitRatings!$C$43:$C$53,MATCH($B47,UnitRatings!$A$43:$A$53,0)))</f>
        <v>621</v>
      </c>
      <c r="J47" s="7">
        <f>IF(OR(INDEX(UnitRatings!$D$43:$D$53,MATCH($B47,UnitRatings!$A$43:$A$53,0))="",J$3&lt;YEAR(INDEX(UnitRatings!$D$43:$D$53,MATCH($B47,UnitRatings!$A$43:$A$53,0)))),0,INDEX(UnitRatings!$C$43:$C$53,MATCH($B47,UnitRatings!$A$43:$A$53,0)))</f>
        <v>621</v>
      </c>
      <c r="K47" s="7">
        <f>IF(OR(INDEX(UnitRatings!$D$43:$D$53,MATCH($B47,UnitRatings!$A$43:$A$53,0))="",K$3&lt;YEAR(INDEX(UnitRatings!$D$43:$D$53,MATCH($B47,UnitRatings!$A$43:$A$53,0)))),0,INDEX(UnitRatings!$C$43:$C$53,MATCH($B47,UnitRatings!$A$43:$A$53,0)))</f>
        <v>621</v>
      </c>
      <c r="L47" s="7">
        <f>IF(OR(INDEX(UnitRatings!$D$43:$D$53,MATCH($B47,UnitRatings!$A$43:$A$53,0))="",L$3&lt;YEAR(INDEX(UnitRatings!$D$43:$D$53,MATCH($B47,UnitRatings!$A$43:$A$53,0)))),0,INDEX(UnitRatings!$C$43:$C$53,MATCH($B47,UnitRatings!$A$43:$A$53,0)))</f>
        <v>621</v>
      </c>
      <c r="M47" s="7">
        <f>IF(OR(INDEX(UnitRatings!$D$43:$D$53,MATCH($B47,UnitRatings!$A$43:$A$53,0))="",M$3&lt;YEAR(INDEX(UnitRatings!$D$43:$D$53,MATCH($B47,UnitRatings!$A$43:$A$53,0)))),0,INDEX(UnitRatings!$C$43:$C$53,MATCH($B47,UnitRatings!$A$43:$A$53,0)))</f>
        <v>621</v>
      </c>
      <c r="N47" s="7">
        <f>IF(OR(INDEX(UnitRatings!$D$43:$D$53,MATCH($B47,UnitRatings!$A$43:$A$53,0))="",N$3&lt;YEAR(INDEX(UnitRatings!$D$43:$D$53,MATCH($B47,UnitRatings!$A$43:$A$53,0)))),0,INDEX(UnitRatings!$C$43:$C$53,MATCH($B47,UnitRatings!$A$43:$A$53,0)))</f>
        <v>621</v>
      </c>
      <c r="O47" s="7">
        <f>IF(OR(INDEX(UnitRatings!$D$43:$D$53,MATCH($B47,UnitRatings!$A$43:$A$53,0))="",O$3&lt;YEAR(INDEX(UnitRatings!$D$43:$D$53,MATCH($B47,UnitRatings!$A$43:$A$53,0)))),0,INDEX(UnitRatings!$C$43:$C$53,MATCH($B47,UnitRatings!$A$43:$A$53,0)))</f>
        <v>621</v>
      </c>
      <c r="P47" s="7">
        <f>IF(OR(INDEX(UnitRatings!$D$43:$D$53,MATCH($B47,UnitRatings!$A$43:$A$53,0))="",P$3&lt;YEAR(INDEX(UnitRatings!$D$43:$D$53,MATCH($B47,UnitRatings!$A$43:$A$53,0)))),0,INDEX(UnitRatings!$C$43:$C$53,MATCH($B47,UnitRatings!$A$43:$A$53,0)))</f>
        <v>621</v>
      </c>
    </row>
    <row r="48" spans="1:16" x14ac:dyDescent="0.35">
      <c r="A48" s="36" t="s">
        <v>65</v>
      </c>
      <c r="B48" s="8" t="s">
        <v>42</v>
      </c>
      <c r="C48" s="9">
        <f>IF(OR(INDEX(UnitRatings!$D$43:$D$53,MATCH($B48,UnitRatings!$A$43:$A$53,0))="",C$3&lt;YEAR(INDEX(UnitRatings!$D$43:$D$53,MATCH($B48,UnitRatings!$A$43:$A$53,0)))),0,INDEX(UnitRatings!$C$43:$C$53,MATCH($B48,UnitRatings!$A$43:$A$53,0))*UnitRatings!$C$55)</f>
        <v>0</v>
      </c>
      <c r="D48" s="9">
        <f>IF(OR(INDEX(UnitRatings!$D$43:$D$53,MATCH($B48,UnitRatings!$A$43:$A$53,0))="",D$3&lt;YEAR(INDEX(UnitRatings!$D$43:$D$53,MATCH($B48,UnitRatings!$A$43:$A$53,0)))),0,INDEX(UnitRatings!$C$43:$C$53,MATCH($B48,UnitRatings!$A$43:$A$53,0))*UnitRatings!$C$55)</f>
        <v>78.600000000000009</v>
      </c>
      <c r="E48" s="9">
        <f>IF(OR(INDEX(UnitRatings!$D$43:$D$53,MATCH($B48,UnitRatings!$A$43:$A$53,0))="",E$3&lt;YEAR(INDEX(UnitRatings!$D$43:$D$53,MATCH($B48,UnitRatings!$A$43:$A$53,0)))),0,INDEX(UnitRatings!$C$43:$C$53,MATCH($B48,UnitRatings!$A$43:$A$53,0))*UnitRatings!$C$55)</f>
        <v>78.600000000000009</v>
      </c>
      <c r="F48" s="9">
        <f>IF(OR(INDEX(UnitRatings!$D$43:$D$53,MATCH($B48,UnitRatings!$A$43:$A$53,0))="",F$3&lt;YEAR(INDEX(UnitRatings!$D$43:$D$53,MATCH($B48,UnitRatings!$A$43:$A$53,0)))),0,INDEX(UnitRatings!$C$43:$C$53,MATCH($B48,UnitRatings!$A$43:$A$53,0))*UnitRatings!$C$55)</f>
        <v>78.600000000000009</v>
      </c>
      <c r="G48" s="9">
        <f>IF(OR(INDEX(UnitRatings!$D$43:$D$53,MATCH($B48,UnitRatings!$A$43:$A$53,0))="",G$3&lt;YEAR(INDEX(UnitRatings!$D$43:$D$53,MATCH($B48,UnitRatings!$A$43:$A$53,0)))),0,INDEX(UnitRatings!$C$43:$C$53,MATCH($B48,UnitRatings!$A$43:$A$53,0))*UnitRatings!$C$55)</f>
        <v>78.600000000000009</v>
      </c>
      <c r="H48" s="9">
        <f>IF(OR(INDEX(UnitRatings!$D$43:$D$53,MATCH($B48,UnitRatings!$A$43:$A$53,0))="",H$3&lt;YEAR(INDEX(UnitRatings!$D$43:$D$53,MATCH($B48,UnitRatings!$A$43:$A$53,0)))),0,INDEX(UnitRatings!$C$43:$C$53,MATCH($B48,UnitRatings!$A$43:$A$53,0))*UnitRatings!$C$55)</f>
        <v>78.600000000000009</v>
      </c>
      <c r="I48" s="9">
        <f>IF(OR(INDEX(UnitRatings!$D$43:$D$53,MATCH($B48,UnitRatings!$A$43:$A$53,0))="",I$3&lt;YEAR(INDEX(UnitRatings!$D$43:$D$53,MATCH($B48,UnitRatings!$A$43:$A$53,0)))),0,INDEX(UnitRatings!$C$43:$C$53,MATCH($B48,UnitRatings!$A$43:$A$53,0))*UnitRatings!$C$55)</f>
        <v>78.600000000000009</v>
      </c>
      <c r="J48" s="9">
        <f>IF(OR(INDEX(UnitRatings!$D$43:$D$53,MATCH($B48,UnitRatings!$A$43:$A$53,0))="",J$3&lt;YEAR(INDEX(UnitRatings!$D$43:$D$53,MATCH($B48,UnitRatings!$A$43:$A$53,0)))),0,INDEX(UnitRatings!$C$43:$C$53,MATCH($B48,UnitRatings!$A$43:$A$53,0))*UnitRatings!$C$55)</f>
        <v>78.600000000000009</v>
      </c>
      <c r="K48" s="9">
        <f>IF(OR(INDEX(UnitRatings!$D$43:$D$53,MATCH($B48,UnitRatings!$A$43:$A$53,0))="",K$3&lt;YEAR(INDEX(UnitRatings!$D$43:$D$53,MATCH($B48,UnitRatings!$A$43:$A$53,0)))),0,INDEX(UnitRatings!$C$43:$C$53,MATCH($B48,UnitRatings!$A$43:$A$53,0))*UnitRatings!$C$55)</f>
        <v>78.600000000000009</v>
      </c>
      <c r="L48" s="9">
        <f>IF(OR(INDEX(UnitRatings!$D$43:$D$53,MATCH($B48,UnitRatings!$A$43:$A$53,0))="",L$3&lt;YEAR(INDEX(UnitRatings!$D$43:$D$53,MATCH($B48,UnitRatings!$A$43:$A$53,0)))),0,INDEX(UnitRatings!$C$43:$C$53,MATCH($B48,UnitRatings!$A$43:$A$53,0))*UnitRatings!$C$55)</f>
        <v>78.600000000000009</v>
      </c>
      <c r="M48" s="9">
        <f>IF(OR(INDEX(UnitRatings!$D$43:$D$53,MATCH($B48,UnitRatings!$A$43:$A$53,0))="",M$3&lt;YEAR(INDEX(UnitRatings!$D$43:$D$53,MATCH($B48,UnitRatings!$A$43:$A$53,0)))),0,INDEX(UnitRatings!$C$43:$C$53,MATCH($B48,UnitRatings!$A$43:$A$53,0))*UnitRatings!$C$55)</f>
        <v>78.600000000000009</v>
      </c>
      <c r="N48" s="9">
        <f>IF(OR(INDEX(UnitRatings!$D$43:$D$53,MATCH($B48,UnitRatings!$A$43:$A$53,0))="",N$3&lt;YEAR(INDEX(UnitRatings!$D$43:$D$53,MATCH($B48,UnitRatings!$A$43:$A$53,0)))),0,INDEX(UnitRatings!$C$43:$C$53,MATCH($B48,UnitRatings!$A$43:$A$53,0))*UnitRatings!$C$55)</f>
        <v>78.600000000000009</v>
      </c>
      <c r="O48" s="9">
        <f>IF(OR(INDEX(UnitRatings!$D$43:$D$53,MATCH($B48,UnitRatings!$A$43:$A$53,0))="",O$3&lt;YEAR(INDEX(UnitRatings!$D$43:$D$53,MATCH($B48,UnitRatings!$A$43:$A$53,0)))),0,INDEX(UnitRatings!$C$43:$C$53,MATCH($B48,UnitRatings!$A$43:$A$53,0))*UnitRatings!$C$55)</f>
        <v>78.600000000000009</v>
      </c>
      <c r="P48" s="9">
        <f>IF(OR(INDEX(UnitRatings!$D$43:$D$53,MATCH($B48,UnitRatings!$A$43:$A$53,0))="",P$3&lt;YEAR(INDEX(UnitRatings!$D$43:$D$53,MATCH($B48,UnitRatings!$A$43:$A$53,0)))),0,INDEX(UnitRatings!$C$43:$C$53,MATCH($B48,UnitRatings!$A$43:$A$53,0))*UnitRatings!$C$55)</f>
        <v>78.600000000000009</v>
      </c>
    </row>
    <row r="49" spans="1:18" x14ac:dyDescent="0.35">
      <c r="A49" s="36"/>
      <c r="B49" s="8" t="s">
        <v>43</v>
      </c>
      <c r="C49" s="9">
        <f>IF(OR(INDEX(UnitRatings!$D$43:$D$53,MATCH($B49,UnitRatings!$A$43:$A$53,0))="",C$3&lt;YEAR(INDEX(UnitRatings!$D$43:$D$53,MATCH($B49,UnitRatings!$A$43:$A$53,0)))),0,INDEX(UnitRatings!$C$43:$C$53,MATCH($B49,UnitRatings!$A$43:$A$53,0))*UnitRatings!$C$55)</f>
        <v>0</v>
      </c>
      <c r="D49" s="9">
        <f>IF(OR(INDEX(UnitRatings!$D$43:$D$53,MATCH($B49,UnitRatings!$A$43:$A$53,0))="",D$3&lt;YEAR(INDEX(UnitRatings!$D$43:$D$53,MATCH($B49,UnitRatings!$A$43:$A$53,0)))),0,INDEX(UnitRatings!$C$43:$C$53,MATCH($B49,UnitRatings!$A$43:$A$53,0))*UnitRatings!$C$55)</f>
        <v>0</v>
      </c>
      <c r="E49" s="9">
        <f>IF(OR(INDEX(UnitRatings!$D$43:$D$53,MATCH($B49,UnitRatings!$A$43:$A$53,0))="",E$3&lt;YEAR(INDEX(UnitRatings!$D$43:$D$53,MATCH($B49,UnitRatings!$A$43:$A$53,0)))),0,INDEX(UnitRatings!$C$43:$C$53,MATCH($B49,UnitRatings!$A$43:$A$53,0))*UnitRatings!$C$55)</f>
        <v>98.25</v>
      </c>
      <c r="F49" s="9">
        <f>IF(OR(INDEX(UnitRatings!$D$43:$D$53,MATCH($B49,UnitRatings!$A$43:$A$53,0))="",F$3&lt;YEAR(INDEX(UnitRatings!$D$43:$D$53,MATCH($B49,UnitRatings!$A$43:$A$53,0)))),0,INDEX(UnitRatings!$C$43:$C$53,MATCH($B49,UnitRatings!$A$43:$A$53,0))*UnitRatings!$C$55)</f>
        <v>98.25</v>
      </c>
      <c r="G49" s="9">
        <f>IF(OR(INDEX(UnitRatings!$D$43:$D$53,MATCH($B49,UnitRatings!$A$43:$A$53,0))="",G$3&lt;YEAR(INDEX(UnitRatings!$D$43:$D$53,MATCH($B49,UnitRatings!$A$43:$A$53,0)))),0,INDEX(UnitRatings!$C$43:$C$53,MATCH($B49,UnitRatings!$A$43:$A$53,0))*UnitRatings!$C$55)</f>
        <v>98.25</v>
      </c>
      <c r="H49" s="9">
        <f>IF(OR(INDEX(UnitRatings!$D$43:$D$53,MATCH($B49,UnitRatings!$A$43:$A$53,0))="",H$3&lt;YEAR(INDEX(UnitRatings!$D$43:$D$53,MATCH($B49,UnitRatings!$A$43:$A$53,0)))),0,INDEX(UnitRatings!$C$43:$C$53,MATCH($B49,UnitRatings!$A$43:$A$53,0))*UnitRatings!$C$55)</f>
        <v>98.25</v>
      </c>
      <c r="I49" s="9">
        <f>IF(OR(INDEX(UnitRatings!$D$43:$D$53,MATCH($B49,UnitRatings!$A$43:$A$53,0))="",I$3&lt;YEAR(INDEX(UnitRatings!$D$43:$D$53,MATCH($B49,UnitRatings!$A$43:$A$53,0)))),0,INDEX(UnitRatings!$C$43:$C$53,MATCH($B49,UnitRatings!$A$43:$A$53,0))*UnitRatings!$C$55)</f>
        <v>98.25</v>
      </c>
      <c r="J49" s="9">
        <f>IF(OR(INDEX(UnitRatings!$D$43:$D$53,MATCH($B49,UnitRatings!$A$43:$A$53,0))="",J$3&lt;YEAR(INDEX(UnitRatings!$D$43:$D$53,MATCH($B49,UnitRatings!$A$43:$A$53,0)))),0,INDEX(UnitRatings!$C$43:$C$53,MATCH($B49,UnitRatings!$A$43:$A$53,0))*UnitRatings!$C$55)</f>
        <v>98.25</v>
      </c>
      <c r="K49" s="9">
        <f>IF(OR(INDEX(UnitRatings!$D$43:$D$53,MATCH($B49,UnitRatings!$A$43:$A$53,0))="",K$3&lt;YEAR(INDEX(UnitRatings!$D$43:$D$53,MATCH($B49,UnitRatings!$A$43:$A$53,0)))),0,INDEX(UnitRatings!$C$43:$C$53,MATCH($B49,UnitRatings!$A$43:$A$53,0))*UnitRatings!$C$55)</f>
        <v>98.25</v>
      </c>
      <c r="L49" s="9">
        <f>IF(OR(INDEX(UnitRatings!$D$43:$D$53,MATCH($B49,UnitRatings!$A$43:$A$53,0))="",L$3&lt;YEAR(INDEX(UnitRatings!$D$43:$D$53,MATCH($B49,UnitRatings!$A$43:$A$53,0)))),0,INDEX(UnitRatings!$C$43:$C$53,MATCH($B49,UnitRatings!$A$43:$A$53,0))*UnitRatings!$C$55)</f>
        <v>98.25</v>
      </c>
      <c r="M49" s="9">
        <f>IF(OR(INDEX(UnitRatings!$D$43:$D$53,MATCH($B49,UnitRatings!$A$43:$A$53,0))="",M$3&lt;YEAR(INDEX(UnitRatings!$D$43:$D$53,MATCH($B49,UnitRatings!$A$43:$A$53,0)))),0,INDEX(UnitRatings!$C$43:$C$53,MATCH($B49,UnitRatings!$A$43:$A$53,0))*UnitRatings!$C$55)</f>
        <v>98.25</v>
      </c>
      <c r="N49" s="9">
        <f>IF(OR(INDEX(UnitRatings!$D$43:$D$53,MATCH($B49,UnitRatings!$A$43:$A$53,0))="",N$3&lt;YEAR(INDEX(UnitRatings!$D$43:$D$53,MATCH($B49,UnitRatings!$A$43:$A$53,0)))),0,INDEX(UnitRatings!$C$43:$C$53,MATCH($B49,UnitRatings!$A$43:$A$53,0))*UnitRatings!$C$55)</f>
        <v>98.25</v>
      </c>
      <c r="O49" s="9">
        <f>IF(OR(INDEX(UnitRatings!$D$43:$D$53,MATCH($B49,UnitRatings!$A$43:$A$53,0))="",O$3&lt;YEAR(INDEX(UnitRatings!$D$43:$D$53,MATCH($B49,UnitRatings!$A$43:$A$53,0)))),0,INDEX(UnitRatings!$C$43:$C$53,MATCH($B49,UnitRatings!$A$43:$A$53,0))*UnitRatings!$C$55)</f>
        <v>98.25</v>
      </c>
      <c r="P49" s="9">
        <f>IF(OR(INDEX(UnitRatings!$D$43:$D$53,MATCH($B49,UnitRatings!$A$43:$A$53,0))="",P$3&lt;YEAR(INDEX(UnitRatings!$D$43:$D$53,MATCH($B49,UnitRatings!$A$43:$A$53,0)))),0,INDEX(UnitRatings!$C$43:$C$53,MATCH($B49,UnitRatings!$A$43:$A$53,0))*UnitRatings!$C$55)</f>
        <v>98.25</v>
      </c>
    </row>
    <row r="50" spans="1:18" x14ac:dyDescent="0.35">
      <c r="A50" s="36"/>
      <c r="B50" s="8" t="s">
        <v>44</v>
      </c>
      <c r="C50" s="9">
        <f>IF(OR(INDEX(UnitRatings!$D$43:$D$53,MATCH($B50,UnitRatings!$A$43:$A$53,0))="",C$3&lt;YEAR(INDEX(UnitRatings!$D$43:$D$53,MATCH($B50,UnitRatings!$A$43:$A$53,0)))),0,INDEX(UnitRatings!$C$43:$C$53,MATCH($B50,UnitRatings!$A$43:$A$53,0))*UnitRatings!$C$55)</f>
        <v>0</v>
      </c>
      <c r="D50" s="9">
        <f>IF(OR(INDEX(UnitRatings!$D$43:$D$53,MATCH($B50,UnitRatings!$A$43:$A$53,0))="",D$3&lt;YEAR(INDEX(UnitRatings!$D$43:$D$53,MATCH($B50,UnitRatings!$A$43:$A$53,0)))),0,INDEX(UnitRatings!$C$43:$C$53,MATCH($B50,UnitRatings!$A$43:$A$53,0))*UnitRatings!$C$55)</f>
        <v>0</v>
      </c>
      <c r="E50" s="9">
        <f>IF(OR(INDEX(UnitRatings!$D$43:$D$53,MATCH($B50,UnitRatings!$A$43:$A$53,0))="",E$3&lt;YEAR(INDEX(UnitRatings!$D$43:$D$53,MATCH($B50,UnitRatings!$A$43:$A$53,0)))),0,INDEX(UnitRatings!$C$43:$C$53,MATCH($B50,UnitRatings!$A$43:$A$53,0))*UnitRatings!$C$55)</f>
        <v>0</v>
      </c>
      <c r="F50" s="9">
        <f>IF(OR(INDEX(UnitRatings!$D$43:$D$53,MATCH($B50,UnitRatings!$A$43:$A$53,0))="",F$3&lt;YEAR(INDEX(UnitRatings!$D$43:$D$53,MATCH($B50,UnitRatings!$A$43:$A$53,0)))),0,INDEX(UnitRatings!$C$43:$C$53,MATCH($B50,UnitRatings!$A$43:$A$53,0))*UnitRatings!$C$55)</f>
        <v>108.468</v>
      </c>
      <c r="G50" s="9">
        <f>IF(OR(INDEX(UnitRatings!$D$43:$D$53,MATCH($B50,UnitRatings!$A$43:$A$53,0))="",G$3&lt;YEAR(INDEX(UnitRatings!$D$43:$D$53,MATCH($B50,UnitRatings!$A$43:$A$53,0)))),0,INDEX(UnitRatings!$C$43:$C$53,MATCH($B50,UnitRatings!$A$43:$A$53,0))*UnitRatings!$C$55)</f>
        <v>108.468</v>
      </c>
      <c r="H50" s="9">
        <f>IF(OR(INDEX(UnitRatings!$D$43:$D$53,MATCH($B50,UnitRatings!$A$43:$A$53,0))="",H$3&lt;YEAR(INDEX(UnitRatings!$D$43:$D$53,MATCH($B50,UnitRatings!$A$43:$A$53,0)))),0,INDEX(UnitRatings!$C$43:$C$53,MATCH($B50,UnitRatings!$A$43:$A$53,0))*UnitRatings!$C$55)</f>
        <v>108.468</v>
      </c>
      <c r="I50" s="9">
        <f>IF(OR(INDEX(UnitRatings!$D$43:$D$53,MATCH($B50,UnitRatings!$A$43:$A$53,0))="",I$3&lt;YEAR(INDEX(UnitRatings!$D$43:$D$53,MATCH($B50,UnitRatings!$A$43:$A$53,0)))),0,INDEX(UnitRatings!$C$43:$C$53,MATCH($B50,UnitRatings!$A$43:$A$53,0))*UnitRatings!$C$55)</f>
        <v>108.468</v>
      </c>
      <c r="J50" s="9">
        <f>IF(OR(INDEX(UnitRatings!$D$43:$D$53,MATCH($B50,UnitRatings!$A$43:$A$53,0))="",J$3&lt;YEAR(INDEX(UnitRatings!$D$43:$D$53,MATCH($B50,UnitRatings!$A$43:$A$53,0)))),0,INDEX(UnitRatings!$C$43:$C$53,MATCH($B50,UnitRatings!$A$43:$A$53,0))*UnitRatings!$C$55)</f>
        <v>108.468</v>
      </c>
      <c r="K50" s="9">
        <f>IF(OR(INDEX(UnitRatings!$D$43:$D$53,MATCH($B50,UnitRatings!$A$43:$A$53,0))="",K$3&lt;YEAR(INDEX(UnitRatings!$D$43:$D$53,MATCH($B50,UnitRatings!$A$43:$A$53,0)))),0,INDEX(UnitRatings!$C$43:$C$53,MATCH($B50,UnitRatings!$A$43:$A$53,0))*UnitRatings!$C$55)</f>
        <v>108.468</v>
      </c>
      <c r="L50" s="9">
        <f>IF(OR(INDEX(UnitRatings!$D$43:$D$53,MATCH($B50,UnitRatings!$A$43:$A$53,0))="",L$3&lt;YEAR(INDEX(UnitRatings!$D$43:$D$53,MATCH($B50,UnitRatings!$A$43:$A$53,0)))),0,INDEX(UnitRatings!$C$43:$C$53,MATCH($B50,UnitRatings!$A$43:$A$53,0))*UnitRatings!$C$55)</f>
        <v>108.468</v>
      </c>
      <c r="M50" s="9">
        <f>IF(OR(INDEX(UnitRatings!$D$43:$D$53,MATCH($B50,UnitRatings!$A$43:$A$53,0))="",M$3&lt;YEAR(INDEX(UnitRatings!$D$43:$D$53,MATCH($B50,UnitRatings!$A$43:$A$53,0)))),0,INDEX(UnitRatings!$C$43:$C$53,MATCH($B50,UnitRatings!$A$43:$A$53,0))*UnitRatings!$C$55)</f>
        <v>108.468</v>
      </c>
      <c r="N50" s="9">
        <f>IF(OR(INDEX(UnitRatings!$D$43:$D$53,MATCH($B50,UnitRatings!$A$43:$A$53,0))="",N$3&lt;YEAR(INDEX(UnitRatings!$D$43:$D$53,MATCH($B50,UnitRatings!$A$43:$A$53,0)))),0,INDEX(UnitRatings!$C$43:$C$53,MATCH($B50,UnitRatings!$A$43:$A$53,0))*UnitRatings!$C$55)</f>
        <v>108.468</v>
      </c>
      <c r="O50" s="9">
        <f>IF(OR(INDEX(UnitRatings!$D$43:$D$53,MATCH($B50,UnitRatings!$A$43:$A$53,0))="",O$3&lt;YEAR(INDEX(UnitRatings!$D$43:$D$53,MATCH($B50,UnitRatings!$A$43:$A$53,0)))),0,INDEX(UnitRatings!$C$43:$C$53,MATCH($B50,UnitRatings!$A$43:$A$53,0))*UnitRatings!$C$55)</f>
        <v>108.468</v>
      </c>
      <c r="P50" s="9">
        <f>IF(OR(INDEX(UnitRatings!$D$43:$D$53,MATCH($B50,UnitRatings!$A$43:$A$53,0))="",P$3&lt;YEAR(INDEX(UnitRatings!$D$43:$D$53,MATCH($B50,UnitRatings!$A$43:$A$53,0)))),0,INDEX(UnitRatings!$C$43:$C$53,MATCH($B50,UnitRatings!$A$43:$A$53,0))*UnitRatings!$C$55)</f>
        <v>108.468</v>
      </c>
    </row>
    <row r="51" spans="1:18" x14ac:dyDescent="0.35">
      <c r="A51" s="36"/>
      <c r="B51" s="8" t="s">
        <v>45</v>
      </c>
      <c r="C51" s="9">
        <f>IF(OR(INDEX(UnitRatings!$D$43:$D$53,MATCH($B51,UnitRatings!$A$43:$A$53,0))="",C$3&lt;YEAR(INDEX(UnitRatings!$D$43:$D$53,MATCH($B51,UnitRatings!$A$43:$A$53,0)))),0,INDEX(UnitRatings!$C$43:$C$53,MATCH($B51,UnitRatings!$A$43:$A$53,0))*UnitRatings!$C$55)</f>
        <v>0</v>
      </c>
      <c r="D51" s="9">
        <f>IF(OR(INDEX(UnitRatings!$D$43:$D$53,MATCH($B51,UnitRatings!$A$43:$A$53,0))="",D$3&lt;YEAR(INDEX(UnitRatings!$D$43:$D$53,MATCH($B51,UnitRatings!$A$43:$A$53,0)))),0,INDEX(UnitRatings!$C$43:$C$53,MATCH($B51,UnitRatings!$A$43:$A$53,0))*UnitRatings!$C$55)</f>
        <v>0</v>
      </c>
      <c r="E51" s="9">
        <f>IF(OR(INDEX(UnitRatings!$D$43:$D$53,MATCH($B51,UnitRatings!$A$43:$A$53,0))="",E$3&lt;YEAR(INDEX(UnitRatings!$D$43:$D$53,MATCH($B51,UnitRatings!$A$43:$A$53,0)))),0,INDEX(UnitRatings!$C$43:$C$53,MATCH($B51,UnitRatings!$A$43:$A$53,0))*UnitRatings!$C$55)</f>
        <v>0</v>
      </c>
      <c r="F51" s="9">
        <f>IF(OR(INDEX(UnitRatings!$D$43:$D$53,MATCH($B51,UnitRatings!$A$43:$A$53,0))="",F$3&lt;YEAR(INDEX(UnitRatings!$D$43:$D$53,MATCH($B51,UnitRatings!$A$43:$A$53,0)))),0,INDEX(UnitRatings!$C$43:$C$53,MATCH($B51,UnitRatings!$A$43:$A$53,0))*UnitRatings!$C$55)</f>
        <v>220.08</v>
      </c>
      <c r="G51" s="9">
        <f>IF(OR(INDEX(UnitRatings!$D$43:$D$53,MATCH($B51,UnitRatings!$A$43:$A$53,0))="",G$3&lt;YEAR(INDEX(UnitRatings!$D$43:$D$53,MATCH($B51,UnitRatings!$A$43:$A$53,0)))),0,INDEX(UnitRatings!$C$43:$C$53,MATCH($B51,UnitRatings!$A$43:$A$53,0))*UnitRatings!$C$55)</f>
        <v>220.08</v>
      </c>
      <c r="H51" s="9">
        <f>IF(OR(INDEX(UnitRatings!$D$43:$D$53,MATCH($B51,UnitRatings!$A$43:$A$53,0))="",H$3&lt;YEAR(INDEX(UnitRatings!$D$43:$D$53,MATCH($B51,UnitRatings!$A$43:$A$53,0)))),0,INDEX(UnitRatings!$C$43:$C$53,MATCH($B51,UnitRatings!$A$43:$A$53,0))*UnitRatings!$C$55)</f>
        <v>220.08</v>
      </c>
      <c r="I51" s="9">
        <f>IF(OR(INDEX(UnitRatings!$D$43:$D$53,MATCH($B51,UnitRatings!$A$43:$A$53,0))="",I$3&lt;YEAR(INDEX(UnitRatings!$D$43:$D$53,MATCH($B51,UnitRatings!$A$43:$A$53,0)))),0,INDEX(UnitRatings!$C$43:$C$53,MATCH($B51,UnitRatings!$A$43:$A$53,0))*UnitRatings!$C$55)</f>
        <v>220.08</v>
      </c>
      <c r="J51" s="9">
        <f>IF(OR(INDEX(UnitRatings!$D$43:$D$53,MATCH($B51,UnitRatings!$A$43:$A$53,0))="",J$3&lt;YEAR(INDEX(UnitRatings!$D$43:$D$53,MATCH($B51,UnitRatings!$A$43:$A$53,0)))),0,INDEX(UnitRatings!$C$43:$C$53,MATCH($B51,UnitRatings!$A$43:$A$53,0))*UnitRatings!$C$55)</f>
        <v>220.08</v>
      </c>
      <c r="K51" s="9">
        <f>IF(OR(INDEX(UnitRatings!$D$43:$D$53,MATCH($B51,UnitRatings!$A$43:$A$53,0))="",K$3&lt;YEAR(INDEX(UnitRatings!$D$43:$D$53,MATCH($B51,UnitRatings!$A$43:$A$53,0)))),0,INDEX(UnitRatings!$C$43:$C$53,MATCH($B51,UnitRatings!$A$43:$A$53,0))*UnitRatings!$C$55)</f>
        <v>220.08</v>
      </c>
      <c r="L51" s="9">
        <f>IF(OR(INDEX(UnitRatings!$D$43:$D$53,MATCH($B51,UnitRatings!$A$43:$A$53,0))="",L$3&lt;YEAR(INDEX(UnitRatings!$D$43:$D$53,MATCH($B51,UnitRatings!$A$43:$A$53,0)))),0,INDEX(UnitRatings!$C$43:$C$53,MATCH($B51,UnitRatings!$A$43:$A$53,0))*UnitRatings!$C$55)</f>
        <v>220.08</v>
      </c>
      <c r="M51" s="9">
        <f>IF(OR(INDEX(UnitRatings!$D$43:$D$53,MATCH($B51,UnitRatings!$A$43:$A$53,0))="",M$3&lt;YEAR(INDEX(UnitRatings!$D$43:$D$53,MATCH($B51,UnitRatings!$A$43:$A$53,0)))),0,INDEX(UnitRatings!$C$43:$C$53,MATCH($B51,UnitRatings!$A$43:$A$53,0))*UnitRatings!$C$55)</f>
        <v>220.08</v>
      </c>
      <c r="N51" s="9">
        <f>IF(OR(INDEX(UnitRatings!$D$43:$D$53,MATCH($B51,UnitRatings!$A$43:$A$53,0))="",N$3&lt;YEAR(INDEX(UnitRatings!$D$43:$D$53,MATCH($B51,UnitRatings!$A$43:$A$53,0)))),0,INDEX(UnitRatings!$C$43:$C$53,MATCH($B51,UnitRatings!$A$43:$A$53,0))*UnitRatings!$C$55)</f>
        <v>220.08</v>
      </c>
      <c r="O51" s="9">
        <f>IF(OR(INDEX(UnitRatings!$D$43:$D$53,MATCH($B51,UnitRatings!$A$43:$A$53,0))="",O$3&lt;YEAR(INDEX(UnitRatings!$D$43:$D$53,MATCH($B51,UnitRatings!$A$43:$A$53,0)))),0,INDEX(UnitRatings!$C$43:$C$53,MATCH($B51,UnitRatings!$A$43:$A$53,0))*UnitRatings!$C$55)</f>
        <v>220.08</v>
      </c>
      <c r="P51" s="9">
        <f>IF(OR(INDEX(UnitRatings!$D$43:$D$53,MATCH($B51,UnitRatings!$A$43:$A$53,0))="",P$3&lt;YEAR(INDEX(UnitRatings!$D$43:$D$53,MATCH($B51,UnitRatings!$A$43:$A$53,0)))),0,INDEX(UnitRatings!$C$43:$C$53,MATCH($B51,UnitRatings!$A$43:$A$53,0))*UnitRatings!$C$55)</f>
        <v>220.08</v>
      </c>
    </row>
    <row r="52" spans="1:18" x14ac:dyDescent="0.35">
      <c r="A52" s="36"/>
      <c r="B52" s="8" t="s">
        <v>46</v>
      </c>
      <c r="C52" s="9">
        <f>IF(OR(INDEX(UnitRatings!$D$43:$D$53,MATCH($B52,UnitRatings!$A$43:$A$53,0))="",C$3&lt;YEAR(INDEX(UnitRatings!$D$43:$D$53,MATCH($B52,UnitRatings!$A$43:$A$53,0)))),0,INDEX(UnitRatings!$C$43:$C$53,MATCH($B52,UnitRatings!$A$43:$A$53,0))*UnitRatings!$C$55)</f>
        <v>0</v>
      </c>
      <c r="D52" s="9">
        <f>IF(OR(INDEX(UnitRatings!$D$43:$D$53,MATCH($B52,UnitRatings!$A$43:$A$53,0))="",D$3&lt;YEAR(INDEX(UnitRatings!$D$43:$D$53,MATCH($B52,UnitRatings!$A$43:$A$53,0)))),0,INDEX(UnitRatings!$C$43:$C$53,MATCH($B52,UnitRatings!$A$43:$A$53,0))*UnitRatings!$C$55)</f>
        <v>0</v>
      </c>
      <c r="E52" s="9">
        <f>IF(OR(INDEX(UnitRatings!$D$43:$D$53,MATCH($B52,UnitRatings!$A$43:$A$53,0))="",E$3&lt;YEAR(INDEX(UnitRatings!$D$43:$D$53,MATCH($B52,UnitRatings!$A$43:$A$53,0)))),0,INDEX(UnitRatings!$C$43:$C$53,MATCH($B52,UnitRatings!$A$43:$A$53,0))*UnitRatings!$C$55)</f>
        <v>0</v>
      </c>
      <c r="F52" s="9">
        <f>IF(OR(INDEX(UnitRatings!$D$43:$D$53,MATCH($B52,UnitRatings!$A$43:$A$53,0))="",F$3&lt;YEAR(INDEX(UnitRatings!$D$43:$D$53,MATCH($B52,UnitRatings!$A$43:$A$53,0)))),0,INDEX(UnitRatings!$C$43:$C$53,MATCH($B52,UnitRatings!$A$43:$A$53,0))*UnitRatings!$C$55)</f>
        <v>94.320000000000007</v>
      </c>
      <c r="G52" s="9">
        <f>IF(OR(INDEX(UnitRatings!$D$43:$D$53,MATCH($B52,UnitRatings!$A$43:$A$53,0))="",G$3&lt;YEAR(INDEX(UnitRatings!$D$43:$D$53,MATCH($B52,UnitRatings!$A$43:$A$53,0)))),0,INDEX(UnitRatings!$C$43:$C$53,MATCH($B52,UnitRatings!$A$43:$A$53,0))*UnitRatings!$C$55)</f>
        <v>94.320000000000007</v>
      </c>
      <c r="H52" s="9">
        <f>IF(OR(INDEX(UnitRatings!$D$43:$D$53,MATCH($B52,UnitRatings!$A$43:$A$53,0))="",H$3&lt;YEAR(INDEX(UnitRatings!$D$43:$D$53,MATCH($B52,UnitRatings!$A$43:$A$53,0)))),0,INDEX(UnitRatings!$C$43:$C$53,MATCH($B52,UnitRatings!$A$43:$A$53,0))*UnitRatings!$C$55)</f>
        <v>94.320000000000007</v>
      </c>
      <c r="I52" s="9">
        <f>IF(OR(INDEX(UnitRatings!$D$43:$D$53,MATCH($B52,UnitRatings!$A$43:$A$53,0))="",I$3&lt;YEAR(INDEX(UnitRatings!$D$43:$D$53,MATCH($B52,UnitRatings!$A$43:$A$53,0)))),0,INDEX(UnitRatings!$C$43:$C$53,MATCH($B52,UnitRatings!$A$43:$A$53,0))*UnitRatings!$C$55)</f>
        <v>94.320000000000007</v>
      </c>
      <c r="J52" s="9">
        <f>IF(OR(INDEX(UnitRatings!$D$43:$D$53,MATCH($B52,UnitRatings!$A$43:$A$53,0))="",J$3&lt;YEAR(INDEX(UnitRatings!$D$43:$D$53,MATCH($B52,UnitRatings!$A$43:$A$53,0)))),0,INDEX(UnitRatings!$C$43:$C$53,MATCH($B52,UnitRatings!$A$43:$A$53,0))*UnitRatings!$C$55)</f>
        <v>94.320000000000007</v>
      </c>
      <c r="K52" s="9">
        <f>IF(OR(INDEX(UnitRatings!$D$43:$D$53,MATCH($B52,UnitRatings!$A$43:$A$53,0))="",K$3&lt;YEAR(INDEX(UnitRatings!$D$43:$D$53,MATCH($B52,UnitRatings!$A$43:$A$53,0)))),0,INDEX(UnitRatings!$C$43:$C$53,MATCH($B52,UnitRatings!$A$43:$A$53,0))*UnitRatings!$C$55)</f>
        <v>94.320000000000007</v>
      </c>
      <c r="L52" s="9">
        <f>IF(OR(INDEX(UnitRatings!$D$43:$D$53,MATCH($B52,UnitRatings!$A$43:$A$53,0))="",L$3&lt;YEAR(INDEX(UnitRatings!$D$43:$D$53,MATCH($B52,UnitRatings!$A$43:$A$53,0)))),0,INDEX(UnitRatings!$C$43:$C$53,MATCH($B52,UnitRatings!$A$43:$A$53,0))*UnitRatings!$C$55)</f>
        <v>94.320000000000007</v>
      </c>
      <c r="M52" s="9">
        <f>IF(OR(INDEX(UnitRatings!$D$43:$D$53,MATCH($B52,UnitRatings!$A$43:$A$53,0))="",M$3&lt;YEAR(INDEX(UnitRatings!$D$43:$D$53,MATCH($B52,UnitRatings!$A$43:$A$53,0)))),0,INDEX(UnitRatings!$C$43:$C$53,MATCH($B52,UnitRatings!$A$43:$A$53,0))*UnitRatings!$C$55)</f>
        <v>94.320000000000007</v>
      </c>
      <c r="N52" s="9">
        <f>IF(OR(INDEX(UnitRatings!$D$43:$D$53,MATCH($B52,UnitRatings!$A$43:$A$53,0))="",N$3&lt;YEAR(INDEX(UnitRatings!$D$43:$D$53,MATCH($B52,UnitRatings!$A$43:$A$53,0)))),0,INDEX(UnitRatings!$C$43:$C$53,MATCH($B52,UnitRatings!$A$43:$A$53,0))*UnitRatings!$C$55)</f>
        <v>94.320000000000007</v>
      </c>
      <c r="O52" s="9">
        <f>IF(OR(INDEX(UnitRatings!$D$43:$D$53,MATCH($B52,UnitRatings!$A$43:$A$53,0))="",O$3&lt;YEAR(INDEX(UnitRatings!$D$43:$D$53,MATCH($B52,UnitRatings!$A$43:$A$53,0)))),0,INDEX(UnitRatings!$C$43:$C$53,MATCH($B52,UnitRatings!$A$43:$A$53,0))*UnitRatings!$C$55)</f>
        <v>94.320000000000007</v>
      </c>
      <c r="P52" s="9">
        <f>IF(OR(INDEX(UnitRatings!$D$43:$D$53,MATCH($B52,UnitRatings!$A$43:$A$53,0))="",P$3&lt;YEAR(INDEX(UnitRatings!$D$43:$D$53,MATCH($B52,UnitRatings!$A$43:$A$53,0)))),0,INDEX(UnitRatings!$C$43:$C$53,MATCH($B52,UnitRatings!$A$43:$A$53,0))*UnitRatings!$C$55)</f>
        <v>94.320000000000007</v>
      </c>
    </row>
    <row r="53" spans="1:18" x14ac:dyDescent="0.35">
      <c r="A53" s="36"/>
      <c r="B53" s="8" t="s">
        <v>47</v>
      </c>
      <c r="C53" s="9">
        <f>IF(OR(INDEX(UnitRatings!$D$43:$D$53,MATCH($B53,UnitRatings!$A$43:$A$53,0))="",C$3&lt;YEAR(INDEX(UnitRatings!$D$43:$D$53,MATCH($B53,UnitRatings!$A$43:$A$53,0)))),0,INDEX(UnitRatings!$C$43:$C$53,MATCH($B53,UnitRatings!$A$43:$A$53,0))*UnitRatings!$C$55)</f>
        <v>0</v>
      </c>
      <c r="D53" s="9">
        <f>IF(OR(INDEX(UnitRatings!$D$43:$D$53,MATCH($B53,UnitRatings!$A$43:$A$53,0))="",D$3&lt;YEAR(INDEX(UnitRatings!$D$43:$D$53,MATCH($B53,UnitRatings!$A$43:$A$53,0)))),0,INDEX(UnitRatings!$C$43:$C$53,MATCH($B53,UnitRatings!$A$43:$A$53,0))*UnitRatings!$C$55)</f>
        <v>0</v>
      </c>
      <c r="E53" s="9">
        <f>IF(OR(INDEX(UnitRatings!$D$43:$D$53,MATCH($B53,UnitRatings!$A$43:$A$53,0))="",E$3&lt;YEAR(INDEX(UnitRatings!$D$43:$D$53,MATCH($B53,UnitRatings!$A$43:$A$53,0)))),0,INDEX(UnitRatings!$C$43:$C$53,MATCH($B53,UnitRatings!$A$43:$A$53,0))*UnitRatings!$C$55)</f>
        <v>0</v>
      </c>
      <c r="F53" s="9">
        <f>IF(OR(INDEX(UnitRatings!$D$43:$D$53,MATCH($B53,UnitRatings!$A$43:$A$53,0))="",F$3&lt;YEAR(INDEX(UnitRatings!$D$43:$D$53,MATCH($B53,UnitRatings!$A$43:$A$53,0)))),0,INDEX(UnitRatings!$C$43:$C$53,MATCH($B53,UnitRatings!$A$43:$A$53,0))*UnitRatings!$C$55)</f>
        <v>81.744</v>
      </c>
      <c r="G53" s="9">
        <f>IF(OR(INDEX(UnitRatings!$D$43:$D$53,MATCH($B53,UnitRatings!$A$43:$A$53,0))="",G$3&lt;YEAR(INDEX(UnitRatings!$D$43:$D$53,MATCH($B53,UnitRatings!$A$43:$A$53,0)))),0,INDEX(UnitRatings!$C$43:$C$53,MATCH($B53,UnitRatings!$A$43:$A$53,0))*UnitRatings!$C$55)</f>
        <v>81.744</v>
      </c>
      <c r="H53" s="9">
        <f>IF(OR(INDEX(UnitRatings!$D$43:$D$53,MATCH($B53,UnitRatings!$A$43:$A$53,0))="",H$3&lt;YEAR(INDEX(UnitRatings!$D$43:$D$53,MATCH($B53,UnitRatings!$A$43:$A$53,0)))),0,INDEX(UnitRatings!$C$43:$C$53,MATCH($B53,UnitRatings!$A$43:$A$53,0))*UnitRatings!$C$55)</f>
        <v>81.744</v>
      </c>
      <c r="I53" s="9">
        <f>IF(OR(INDEX(UnitRatings!$D$43:$D$53,MATCH($B53,UnitRatings!$A$43:$A$53,0))="",I$3&lt;YEAR(INDEX(UnitRatings!$D$43:$D$53,MATCH($B53,UnitRatings!$A$43:$A$53,0)))),0,INDEX(UnitRatings!$C$43:$C$53,MATCH($B53,UnitRatings!$A$43:$A$53,0))*UnitRatings!$C$55)</f>
        <v>81.744</v>
      </c>
      <c r="J53" s="9">
        <f>IF(OR(INDEX(UnitRatings!$D$43:$D$53,MATCH($B53,UnitRatings!$A$43:$A$53,0))="",J$3&lt;YEAR(INDEX(UnitRatings!$D$43:$D$53,MATCH($B53,UnitRatings!$A$43:$A$53,0)))),0,INDEX(UnitRatings!$C$43:$C$53,MATCH($B53,UnitRatings!$A$43:$A$53,0))*UnitRatings!$C$55)</f>
        <v>81.744</v>
      </c>
      <c r="K53" s="9">
        <f>IF(OR(INDEX(UnitRatings!$D$43:$D$53,MATCH($B53,UnitRatings!$A$43:$A$53,0))="",K$3&lt;YEAR(INDEX(UnitRatings!$D$43:$D$53,MATCH($B53,UnitRatings!$A$43:$A$53,0)))),0,INDEX(UnitRatings!$C$43:$C$53,MATCH($B53,UnitRatings!$A$43:$A$53,0))*UnitRatings!$C$55)</f>
        <v>81.744</v>
      </c>
      <c r="L53" s="9">
        <f>IF(OR(INDEX(UnitRatings!$D$43:$D$53,MATCH($B53,UnitRatings!$A$43:$A$53,0))="",L$3&lt;YEAR(INDEX(UnitRatings!$D$43:$D$53,MATCH($B53,UnitRatings!$A$43:$A$53,0)))),0,INDEX(UnitRatings!$C$43:$C$53,MATCH($B53,UnitRatings!$A$43:$A$53,0))*UnitRatings!$C$55)</f>
        <v>81.744</v>
      </c>
      <c r="M53" s="9">
        <f>IF(OR(INDEX(UnitRatings!$D$43:$D$53,MATCH($B53,UnitRatings!$A$43:$A$53,0))="",M$3&lt;YEAR(INDEX(UnitRatings!$D$43:$D$53,MATCH($B53,UnitRatings!$A$43:$A$53,0)))),0,INDEX(UnitRatings!$C$43:$C$53,MATCH($B53,UnitRatings!$A$43:$A$53,0))*UnitRatings!$C$55)</f>
        <v>81.744</v>
      </c>
      <c r="N53" s="9">
        <f>IF(OR(INDEX(UnitRatings!$D$43:$D$53,MATCH($B53,UnitRatings!$A$43:$A$53,0))="",N$3&lt;YEAR(INDEX(UnitRatings!$D$43:$D$53,MATCH($B53,UnitRatings!$A$43:$A$53,0)))),0,INDEX(UnitRatings!$C$43:$C$53,MATCH($B53,UnitRatings!$A$43:$A$53,0))*UnitRatings!$C$55)</f>
        <v>81.744</v>
      </c>
      <c r="O53" s="9">
        <f>IF(OR(INDEX(UnitRatings!$D$43:$D$53,MATCH($B53,UnitRatings!$A$43:$A$53,0))="",O$3&lt;YEAR(INDEX(UnitRatings!$D$43:$D$53,MATCH($B53,UnitRatings!$A$43:$A$53,0)))),0,INDEX(UnitRatings!$C$43:$C$53,MATCH($B53,UnitRatings!$A$43:$A$53,0))*UnitRatings!$C$55)</f>
        <v>81.744</v>
      </c>
      <c r="P53" s="9">
        <f>IF(OR(INDEX(UnitRatings!$D$43:$D$53,MATCH($B53,UnitRatings!$A$43:$A$53,0))="",P$3&lt;YEAR(INDEX(UnitRatings!$D$43:$D$53,MATCH($B53,UnitRatings!$A$43:$A$53,0)))),0,INDEX(UnitRatings!$C$43:$C$53,MATCH($B53,UnitRatings!$A$43:$A$53,0))*UnitRatings!$C$55)</f>
        <v>81.744</v>
      </c>
    </row>
    <row r="54" spans="1:18" x14ac:dyDescent="0.35">
      <c r="A54" s="36"/>
      <c r="B54" s="8" t="s">
        <v>48</v>
      </c>
      <c r="C54" s="9">
        <f>IF(OR(INDEX(UnitRatings!$D$43:$D$53,MATCH($B54,UnitRatings!$A$43:$A$53,0))="",C$3&lt;YEAR(INDEX(UnitRatings!$D$43:$D$53,MATCH($B54,UnitRatings!$A$43:$A$53,0)))),0,INDEX(UnitRatings!$C$43:$C$53,MATCH($B54,UnitRatings!$A$43:$A$53,0))*UnitRatings!$C$55)</f>
        <v>0</v>
      </c>
      <c r="D54" s="9">
        <f>IF(OR(INDEX(UnitRatings!$D$43:$D$53,MATCH($B54,UnitRatings!$A$43:$A$53,0))="",D$3&lt;YEAR(INDEX(UnitRatings!$D$43:$D$53,MATCH($B54,UnitRatings!$A$43:$A$53,0)))),0,INDEX(UnitRatings!$C$43:$C$53,MATCH($B54,UnitRatings!$A$43:$A$53,0))*UnitRatings!$C$55)</f>
        <v>0</v>
      </c>
      <c r="E54" s="9">
        <f>IF(OR(INDEX(UnitRatings!$D$43:$D$53,MATCH($B54,UnitRatings!$A$43:$A$53,0))="",E$3&lt;YEAR(INDEX(UnitRatings!$D$43:$D$53,MATCH($B54,UnitRatings!$A$43:$A$53,0)))),0,INDEX(UnitRatings!$C$43:$C$53,MATCH($B54,UnitRatings!$A$43:$A$53,0))*UnitRatings!$C$55)</f>
        <v>0</v>
      </c>
      <c r="F54" s="9">
        <f>IF(OR(INDEX(UnitRatings!$D$43:$D$53,MATCH($B54,UnitRatings!$A$43:$A$53,0))="",F$3&lt;YEAR(INDEX(UnitRatings!$D$43:$D$53,MATCH($B54,UnitRatings!$A$43:$A$53,0)))),0,INDEX(UnitRatings!$C$43:$C$53,MATCH($B54,UnitRatings!$A$43:$A$53,0))*UnitRatings!$C$55)</f>
        <v>0</v>
      </c>
      <c r="G54" s="9">
        <f>IF(OR(INDEX(UnitRatings!$D$43:$D$53,MATCH($B54,UnitRatings!$A$43:$A$53,0))="",G$3&lt;YEAR(INDEX(UnitRatings!$D$43:$D$53,MATCH($B54,UnitRatings!$A$43:$A$53,0)))),0,INDEX(UnitRatings!$C$43:$C$53,MATCH($B54,UnitRatings!$A$43:$A$53,0))*UnitRatings!$C$55)</f>
        <v>90.39</v>
      </c>
      <c r="H54" s="9">
        <f>IF(OR(INDEX(UnitRatings!$D$43:$D$53,MATCH($B54,UnitRatings!$A$43:$A$53,0))="",H$3&lt;YEAR(INDEX(UnitRatings!$D$43:$D$53,MATCH($B54,UnitRatings!$A$43:$A$53,0)))),0,INDEX(UnitRatings!$C$43:$C$53,MATCH($B54,UnitRatings!$A$43:$A$53,0))*UnitRatings!$C$55)</f>
        <v>90.39</v>
      </c>
      <c r="I54" s="9">
        <f>IF(OR(INDEX(UnitRatings!$D$43:$D$53,MATCH($B54,UnitRatings!$A$43:$A$53,0))="",I$3&lt;YEAR(INDEX(UnitRatings!$D$43:$D$53,MATCH($B54,UnitRatings!$A$43:$A$53,0)))),0,INDEX(UnitRatings!$C$43:$C$53,MATCH($B54,UnitRatings!$A$43:$A$53,0))*UnitRatings!$C$55)</f>
        <v>90.39</v>
      </c>
      <c r="J54" s="9">
        <f>IF(OR(INDEX(UnitRatings!$D$43:$D$53,MATCH($B54,UnitRatings!$A$43:$A$53,0))="",J$3&lt;YEAR(INDEX(UnitRatings!$D$43:$D$53,MATCH($B54,UnitRatings!$A$43:$A$53,0)))),0,INDEX(UnitRatings!$C$43:$C$53,MATCH($B54,UnitRatings!$A$43:$A$53,0))*UnitRatings!$C$55)</f>
        <v>90.39</v>
      </c>
      <c r="K54" s="9">
        <f>IF(OR(INDEX(UnitRatings!$D$43:$D$53,MATCH($B54,UnitRatings!$A$43:$A$53,0))="",K$3&lt;YEAR(INDEX(UnitRatings!$D$43:$D$53,MATCH($B54,UnitRatings!$A$43:$A$53,0)))),0,INDEX(UnitRatings!$C$43:$C$53,MATCH($B54,UnitRatings!$A$43:$A$53,0))*UnitRatings!$C$55)</f>
        <v>90.39</v>
      </c>
      <c r="L54" s="9">
        <f>IF(OR(INDEX(UnitRatings!$D$43:$D$53,MATCH($B54,UnitRatings!$A$43:$A$53,0))="",L$3&lt;YEAR(INDEX(UnitRatings!$D$43:$D$53,MATCH($B54,UnitRatings!$A$43:$A$53,0)))),0,INDEX(UnitRatings!$C$43:$C$53,MATCH($B54,UnitRatings!$A$43:$A$53,0))*UnitRatings!$C$55)</f>
        <v>90.39</v>
      </c>
      <c r="M54" s="9">
        <f>IF(OR(INDEX(UnitRatings!$D$43:$D$53,MATCH($B54,UnitRatings!$A$43:$A$53,0))="",M$3&lt;YEAR(INDEX(UnitRatings!$D$43:$D$53,MATCH($B54,UnitRatings!$A$43:$A$53,0)))),0,INDEX(UnitRatings!$C$43:$C$53,MATCH($B54,UnitRatings!$A$43:$A$53,0))*UnitRatings!$C$55)</f>
        <v>90.39</v>
      </c>
      <c r="N54" s="9">
        <f>IF(OR(INDEX(UnitRatings!$D$43:$D$53,MATCH($B54,UnitRatings!$A$43:$A$53,0))="",N$3&lt;YEAR(INDEX(UnitRatings!$D$43:$D$53,MATCH($B54,UnitRatings!$A$43:$A$53,0)))),0,INDEX(UnitRatings!$C$43:$C$53,MATCH($B54,UnitRatings!$A$43:$A$53,0))*UnitRatings!$C$55)</f>
        <v>90.39</v>
      </c>
      <c r="O54" s="9">
        <f>IF(OR(INDEX(UnitRatings!$D$43:$D$53,MATCH($B54,UnitRatings!$A$43:$A$53,0))="",O$3&lt;YEAR(INDEX(UnitRatings!$D$43:$D$53,MATCH($B54,UnitRatings!$A$43:$A$53,0)))),0,INDEX(UnitRatings!$C$43:$C$53,MATCH($B54,UnitRatings!$A$43:$A$53,0))*UnitRatings!$C$55)</f>
        <v>90.39</v>
      </c>
      <c r="P54" s="9">
        <f>IF(OR(INDEX(UnitRatings!$D$43:$D$53,MATCH($B54,UnitRatings!$A$43:$A$53,0))="",P$3&lt;YEAR(INDEX(UnitRatings!$D$43:$D$53,MATCH($B54,UnitRatings!$A$43:$A$53,0)))),0,INDEX(UnitRatings!$C$43:$C$53,MATCH($B54,UnitRatings!$A$43:$A$53,0))*UnitRatings!$C$55)</f>
        <v>90.39</v>
      </c>
    </row>
    <row r="55" spans="1:18" x14ac:dyDescent="0.35">
      <c r="A55" s="36"/>
      <c r="B55" s="8" t="s">
        <v>49</v>
      </c>
      <c r="C55" s="9">
        <f>IF(OR(INDEX(UnitRatings!$D$43:$D$53,MATCH($B55,UnitRatings!$A$43:$A$53,0))="",C$3&lt;YEAR(INDEX(UnitRatings!$D$43:$D$53,MATCH($B55,UnitRatings!$A$43:$A$53,0)))),0,INDEX(UnitRatings!$C$43:$C$53,MATCH($B55,UnitRatings!$A$43:$A$53,0))*UnitRatings!$C$55)</f>
        <v>0</v>
      </c>
      <c r="D55" s="9">
        <f>IF(OR(INDEX(UnitRatings!$D$43:$D$53,MATCH($B55,UnitRatings!$A$43:$A$53,0))="",D$3&lt;YEAR(INDEX(UnitRatings!$D$43:$D$53,MATCH($B55,UnitRatings!$A$43:$A$53,0)))),0,INDEX(UnitRatings!$C$43:$C$53,MATCH($B55,UnitRatings!$A$43:$A$53,0))*UnitRatings!$C$55)</f>
        <v>0</v>
      </c>
      <c r="E55" s="9">
        <f>IF(OR(INDEX(UnitRatings!$D$43:$D$53,MATCH($B55,UnitRatings!$A$43:$A$53,0))="",E$3&lt;YEAR(INDEX(UnitRatings!$D$43:$D$53,MATCH($B55,UnitRatings!$A$43:$A$53,0)))),0,INDEX(UnitRatings!$C$43:$C$53,MATCH($B55,UnitRatings!$A$43:$A$53,0))*UnitRatings!$C$55)</f>
        <v>0</v>
      </c>
      <c r="F55" s="9">
        <f>IF(OR(INDEX(UnitRatings!$D$43:$D$53,MATCH($B55,UnitRatings!$A$43:$A$53,0))="",F$3&lt;YEAR(INDEX(UnitRatings!$D$43:$D$53,MATCH($B55,UnitRatings!$A$43:$A$53,0)))),0,INDEX(UnitRatings!$C$43:$C$53,MATCH($B55,UnitRatings!$A$43:$A$53,0))*UnitRatings!$C$55)</f>
        <v>0</v>
      </c>
      <c r="G55" s="9">
        <f>IF(OR(INDEX(UnitRatings!$D$43:$D$53,MATCH($B55,UnitRatings!$A$43:$A$53,0))="",G$3&lt;YEAR(INDEX(UnitRatings!$D$43:$D$53,MATCH($B55,UnitRatings!$A$43:$A$53,0)))),0,INDEX(UnitRatings!$C$43:$C$53,MATCH($B55,UnitRatings!$A$43:$A$53,0))*UnitRatings!$C$55)</f>
        <v>94.320000000000007</v>
      </c>
      <c r="H55" s="9">
        <f>IF(OR(INDEX(UnitRatings!$D$43:$D$53,MATCH($B55,UnitRatings!$A$43:$A$53,0))="",H$3&lt;YEAR(INDEX(UnitRatings!$D$43:$D$53,MATCH($B55,UnitRatings!$A$43:$A$53,0)))),0,INDEX(UnitRatings!$C$43:$C$53,MATCH($B55,UnitRatings!$A$43:$A$53,0))*UnitRatings!$C$55)</f>
        <v>94.320000000000007</v>
      </c>
      <c r="I55" s="9">
        <f>IF(OR(INDEX(UnitRatings!$D$43:$D$53,MATCH($B55,UnitRatings!$A$43:$A$53,0))="",I$3&lt;YEAR(INDEX(UnitRatings!$D$43:$D$53,MATCH($B55,UnitRatings!$A$43:$A$53,0)))),0,INDEX(UnitRatings!$C$43:$C$53,MATCH($B55,UnitRatings!$A$43:$A$53,0))*UnitRatings!$C$55)</f>
        <v>94.320000000000007</v>
      </c>
      <c r="J55" s="9">
        <f>IF(OR(INDEX(UnitRatings!$D$43:$D$53,MATCH($B55,UnitRatings!$A$43:$A$53,0))="",J$3&lt;YEAR(INDEX(UnitRatings!$D$43:$D$53,MATCH($B55,UnitRatings!$A$43:$A$53,0)))),0,INDEX(UnitRatings!$C$43:$C$53,MATCH($B55,UnitRatings!$A$43:$A$53,0))*UnitRatings!$C$55)</f>
        <v>94.320000000000007</v>
      </c>
      <c r="K55" s="9">
        <f>IF(OR(INDEX(UnitRatings!$D$43:$D$53,MATCH($B55,UnitRatings!$A$43:$A$53,0))="",K$3&lt;YEAR(INDEX(UnitRatings!$D$43:$D$53,MATCH($B55,UnitRatings!$A$43:$A$53,0)))),0,INDEX(UnitRatings!$C$43:$C$53,MATCH($B55,UnitRatings!$A$43:$A$53,0))*UnitRatings!$C$55)</f>
        <v>94.320000000000007</v>
      </c>
      <c r="L55" s="9">
        <f>IF(OR(INDEX(UnitRatings!$D$43:$D$53,MATCH($B55,UnitRatings!$A$43:$A$53,0))="",L$3&lt;YEAR(INDEX(UnitRatings!$D$43:$D$53,MATCH($B55,UnitRatings!$A$43:$A$53,0)))),0,INDEX(UnitRatings!$C$43:$C$53,MATCH($B55,UnitRatings!$A$43:$A$53,0))*UnitRatings!$C$55)</f>
        <v>94.320000000000007</v>
      </c>
      <c r="M55" s="9">
        <f>IF(OR(INDEX(UnitRatings!$D$43:$D$53,MATCH($B55,UnitRatings!$A$43:$A$53,0))="",M$3&lt;YEAR(INDEX(UnitRatings!$D$43:$D$53,MATCH($B55,UnitRatings!$A$43:$A$53,0)))),0,INDEX(UnitRatings!$C$43:$C$53,MATCH($B55,UnitRatings!$A$43:$A$53,0))*UnitRatings!$C$55)</f>
        <v>94.320000000000007</v>
      </c>
      <c r="N55" s="9">
        <f>IF(OR(INDEX(UnitRatings!$D$43:$D$53,MATCH($B55,UnitRatings!$A$43:$A$53,0))="",N$3&lt;YEAR(INDEX(UnitRatings!$D$43:$D$53,MATCH($B55,UnitRatings!$A$43:$A$53,0)))),0,INDEX(UnitRatings!$C$43:$C$53,MATCH($B55,UnitRatings!$A$43:$A$53,0))*UnitRatings!$C$55)</f>
        <v>94.320000000000007</v>
      </c>
      <c r="O55" s="9">
        <f>IF(OR(INDEX(UnitRatings!$D$43:$D$53,MATCH($B55,UnitRatings!$A$43:$A$53,0))="",O$3&lt;YEAR(INDEX(UnitRatings!$D$43:$D$53,MATCH($B55,UnitRatings!$A$43:$A$53,0)))),0,INDEX(UnitRatings!$C$43:$C$53,MATCH($B55,UnitRatings!$A$43:$A$53,0))*UnitRatings!$C$55)</f>
        <v>94.320000000000007</v>
      </c>
      <c r="P55" s="9">
        <f>IF(OR(INDEX(UnitRatings!$D$43:$D$53,MATCH($B55,UnitRatings!$A$43:$A$53,0))="",P$3&lt;YEAR(INDEX(UnitRatings!$D$43:$D$53,MATCH($B55,UnitRatings!$A$43:$A$53,0)))),0,INDEX(UnitRatings!$C$43:$C$53,MATCH($B55,UnitRatings!$A$43:$A$53,0))*UnitRatings!$C$55)</f>
        <v>94.320000000000007</v>
      </c>
    </row>
    <row r="56" spans="1:18" x14ac:dyDescent="0.35">
      <c r="A56" s="36"/>
      <c r="B56" s="8" t="s">
        <v>50</v>
      </c>
      <c r="C56" s="7">
        <f>IF(OR(INDEX(UnitRatings!$D$43:$D$53,MATCH($B56,UnitRatings!$A$43:$A$53,0))="",C$3&lt;YEAR(INDEX(UnitRatings!$D$43:$D$53,MATCH($B56,UnitRatings!$A$43:$A$53,0)))),0,INDEX(UnitRatings!$C$43:$C$53,MATCH($B56,UnitRatings!$A$43:$A$53,0)))</f>
        <v>0</v>
      </c>
      <c r="D56" s="7">
        <f>IF(OR(INDEX(UnitRatings!$D$43:$D$53,MATCH($B56,UnitRatings!$A$43:$A$53,0))="",D$3&lt;YEAR(INDEX(UnitRatings!$D$43:$D$53,MATCH($B56,UnitRatings!$A$43:$A$53,0)))),0,INDEX(UnitRatings!$C$43:$C$53,MATCH($B56,UnitRatings!$A$43:$A$53,0)))</f>
        <v>0</v>
      </c>
      <c r="E56" s="7">
        <f>IF(OR(INDEX(UnitRatings!$D$43:$D$53,MATCH($B56,UnitRatings!$A$43:$A$53,0))="",E$3&lt;YEAR(INDEX(UnitRatings!$D$43:$D$53,MATCH($B56,UnitRatings!$A$43:$A$53,0)))),0,INDEX(UnitRatings!$C$43:$C$53,MATCH($B56,UnitRatings!$A$43:$A$53,0)))</f>
        <v>0</v>
      </c>
      <c r="F56" s="7">
        <f>IF(OR(INDEX(UnitRatings!$D$43:$D$53,MATCH($B56,UnitRatings!$A$43:$A$53,0))="",F$3&lt;YEAR(INDEX(UnitRatings!$D$43:$D$53,MATCH($B56,UnitRatings!$A$43:$A$53,0)))),0,INDEX(UnitRatings!$C$43:$C$53,MATCH($B56,UnitRatings!$A$43:$A$53,0)))</f>
        <v>125</v>
      </c>
      <c r="G56" s="7">
        <f>IF(OR(INDEX(UnitRatings!$D$43:$D$53,MATCH($B56,UnitRatings!$A$43:$A$53,0))="",G$3&lt;YEAR(INDEX(UnitRatings!$D$43:$D$53,MATCH($B56,UnitRatings!$A$43:$A$53,0)))),0,INDEX(UnitRatings!$C$43:$C$53,MATCH($B56,UnitRatings!$A$43:$A$53,0)))</f>
        <v>125</v>
      </c>
      <c r="H56" s="7">
        <f>IF(OR(INDEX(UnitRatings!$D$43:$D$53,MATCH($B56,UnitRatings!$A$43:$A$53,0))="",H$3&lt;YEAR(INDEX(UnitRatings!$D$43:$D$53,MATCH($B56,UnitRatings!$A$43:$A$53,0)))),0,INDEX(UnitRatings!$C$43:$C$53,MATCH($B56,UnitRatings!$A$43:$A$53,0)))</f>
        <v>125</v>
      </c>
      <c r="I56" s="7">
        <f>IF(OR(INDEX(UnitRatings!$D$43:$D$53,MATCH($B56,UnitRatings!$A$43:$A$53,0))="",I$3&lt;YEAR(INDEX(UnitRatings!$D$43:$D$53,MATCH($B56,UnitRatings!$A$43:$A$53,0)))),0,INDEX(UnitRatings!$C$43:$C$53,MATCH($B56,UnitRatings!$A$43:$A$53,0)))</f>
        <v>125</v>
      </c>
      <c r="J56" s="7">
        <f>IF(OR(INDEX(UnitRatings!$D$43:$D$53,MATCH($B56,UnitRatings!$A$43:$A$53,0))="",J$3&lt;YEAR(INDEX(UnitRatings!$D$43:$D$53,MATCH($B56,UnitRatings!$A$43:$A$53,0)))),0,INDEX(UnitRatings!$C$43:$C$53,MATCH($B56,UnitRatings!$A$43:$A$53,0)))</f>
        <v>125</v>
      </c>
      <c r="K56" s="7">
        <f>IF(OR(INDEX(UnitRatings!$D$43:$D$53,MATCH($B56,UnitRatings!$A$43:$A$53,0))="",K$3&lt;YEAR(INDEX(UnitRatings!$D$43:$D$53,MATCH($B56,UnitRatings!$A$43:$A$53,0)))),0,INDEX(UnitRatings!$C$43:$C$53,MATCH($B56,UnitRatings!$A$43:$A$53,0)))</f>
        <v>125</v>
      </c>
      <c r="L56" s="7">
        <f>IF(OR(INDEX(UnitRatings!$D$43:$D$53,MATCH($B56,UnitRatings!$A$43:$A$53,0))="",L$3&lt;YEAR(INDEX(UnitRatings!$D$43:$D$53,MATCH($B56,UnitRatings!$A$43:$A$53,0)))),0,INDEX(UnitRatings!$C$43:$C$53,MATCH($B56,UnitRatings!$A$43:$A$53,0)))</f>
        <v>125</v>
      </c>
      <c r="M56" s="7">
        <f>IF(OR(INDEX(UnitRatings!$D$43:$D$53,MATCH($B56,UnitRatings!$A$43:$A$53,0))="",M$3&lt;YEAR(INDEX(UnitRatings!$D$43:$D$53,MATCH($B56,UnitRatings!$A$43:$A$53,0)))),0,INDEX(UnitRatings!$C$43:$C$53,MATCH($B56,UnitRatings!$A$43:$A$53,0)))</f>
        <v>125</v>
      </c>
      <c r="N56" s="7">
        <f>IF(OR(INDEX(UnitRatings!$D$43:$D$53,MATCH($B56,UnitRatings!$A$43:$A$53,0))="",N$3&lt;YEAR(INDEX(UnitRatings!$D$43:$D$53,MATCH($B56,UnitRatings!$A$43:$A$53,0)))),0,INDEX(UnitRatings!$C$43:$C$53,MATCH($B56,UnitRatings!$A$43:$A$53,0)))</f>
        <v>125</v>
      </c>
      <c r="O56" s="7">
        <f>IF(OR(INDEX(UnitRatings!$D$43:$D$53,MATCH($B56,UnitRatings!$A$43:$A$53,0))="",O$3&lt;YEAR(INDEX(UnitRatings!$D$43:$D$53,MATCH($B56,UnitRatings!$A$43:$A$53,0)))),0,INDEX(UnitRatings!$C$43:$C$53,MATCH($B56,UnitRatings!$A$43:$A$53,0)))</f>
        <v>125</v>
      </c>
      <c r="P56" s="7">
        <f>IF(OR(INDEX(UnitRatings!$D$43:$D$53,MATCH($B56,UnitRatings!$A$43:$A$53,0))="",P$3&lt;YEAR(INDEX(UnitRatings!$D$43:$D$53,MATCH($B56,UnitRatings!$A$43:$A$53,0)))),0,INDEX(UnitRatings!$C$43:$C$53,MATCH($B56,UnitRatings!$A$43:$A$53,0)))</f>
        <v>125</v>
      </c>
    </row>
    <row r="57" spans="1:18" x14ac:dyDescent="0.35">
      <c r="A57" s="36"/>
      <c r="B57" s="8" t="s">
        <v>59</v>
      </c>
      <c r="C57" s="10">
        <v>0</v>
      </c>
      <c r="D57" s="10">
        <v>14.022682008716938</v>
      </c>
      <c r="E57" s="10">
        <v>27.661275658858056</v>
      </c>
      <c r="F57" s="10">
        <v>44.081602190280137</v>
      </c>
      <c r="G57" s="10">
        <v>69.563618676410897</v>
      </c>
      <c r="H57" s="10">
        <v>102.36579890140794</v>
      </c>
      <c r="I57" s="10">
        <v>121.07662493980563</v>
      </c>
      <c r="J57" s="10">
        <v>127.49088797115341</v>
      </c>
      <c r="K57" s="10">
        <v>127.49088797115341</v>
      </c>
      <c r="L57" s="10">
        <v>127.49088797115341</v>
      </c>
      <c r="M57" s="10">
        <v>127.49088797115341</v>
      </c>
      <c r="N57" s="10">
        <v>127.49088797115341</v>
      </c>
      <c r="O57" s="10">
        <v>127.49088797115341</v>
      </c>
      <c r="P57" s="10">
        <v>127.49088797115341</v>
      </c>
    </row>
    <row r="58" spans="1:18" x14ac:dyDescent="0.35">
      <c r="B58" s="1" t="s">
        <v>1</v>
      </c>
      <c r="C58" s="13">
        <f>SUM(C8:C57)</f>
        <v>7577.2140000000009</v>
      </c>
      <c r="D58" s="13">
        <f t="shared" ref="D58:P58" si="2">SUM(D8:D57)</f>
        <v>7696.9366820087189</v>
      </c>
      <c r="E58" s="13">
        <f t="shared" si="2"/>
        <v>7758.0022582843185</v>
      </c>
      <c r="F58" s="13">
        <f t="shared" si="2"/>
        <v>8400.5634848784866</v>
      </c>
      <c r="G58" s="13">
        <f t="shared" si="2"/>
        <v>8931.6363188646537</v>
      </c>
      <c r="H58" s="13">
        <f t="shared" si="2"/>
        <v>8685.6552092150978</v>
      </c>
      <c r="I58" s="13">
        <f t="shared" si="2"/>
        <v>8701.8466834569081</v>
      </c>
      <c r="J58" s="13">
        <f t="shared" si="2"/>
        <v>8706.0055327696355</v>
      </c>
      <c r="K58" s="13">
        <f t="shared" si="2"/>
        <v>8703.9777433971467</v>
      </c>
      <c r="L58" s="13">
        <f t="shared" si="2"/>
        <v>8702.155212859625</v>
      </c>
      <c r="M58" s="13">
        <f t="shared" si="2"/>
        <v>8700.5171642509958</v>
      </c>
      <c r="N58" s="13">
        <f t="shared" si="2"/>
        <v>8699.0449237650409</v>
      </c>
      <c r="O58" s="13">
        <f t="shared" si="2"/>
        <v>8697.721707813409</v>
      </c>
      <c r="P58" s="13">
        <f t="shared" si="2"/>
        <v>8696.5324316921797</v>
      </c>
    </row>
    <row r="59" spans="1:18" x14ac:dyDescent="0.3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8" x14ac:dyDescent="0.35">
      <c r="B60" s="1" t="s">
        <v>3</v>
      </c>
      <c r="C60" s="13">
        <f t="shared" ref="C60:P60" si="3">C58-C5</f>
        <v>1376.6251419579503</v>
      </c>
      <c r="D60" s="13">
        <f t="shared" si="3"/>
        <v>1517.476479321519</v>
      </c>
      <c r="E60" s="13">
        <f t="shared" si="3"/>
        <v>1474.7205240880539</v>
      </c>
      <c r="F60" s="13">
        <f t="shared" si="3"/>
        <v>2033.7124420741529</v>
      </c>
      <c r="G60" s="13">
        <f t="shared" si="3"/>
        <v>2573.5939978077513</v>
      </c>
      <c r="H60" s="13">
        <f t="shared" si="3"/>
        <v>2360.0491881350172</v>
      </c>
      <c r="I60" s="13">
        <f t="shared" si="3"/>
        <v>2392.6177442430944</v>
      </c>
      <c r="J60" s="13">
        <f t="shared" si="3"/>
        <v>2411.7896066959802</v>
      </c>
      <c r="K60" s="13">
        <f t="shared" si="3"/>
        <v>2404.4202322918482</v>
      </c>
      <c r="L60" s="13">
        <f t="shared" si="3"/>
        <v>2398.1048075736617</v>
      </c>
      <c r="M60" s="13">
        <f t="shared" si="3"/>
        <v>2418.7367663941577</v>
      </c>
      <c r="N60" s="13">
        <f t="shared" si="3"/>
        <v>2424.8100282283576</v>
      </c>
      <c r="O60" s="13">
        <f t="shared" si="3"/>
        <v>2421.0898332167253</v>
      </c>
      <c r="P60" s="13">
        <f t="shared" si="3"/>
        <v>2405.8365503851473</v>
      </c>
    </row>
    <row r="61" spans="1:18" x14ac:dyDescent="0.35">
      <c r="B61" s="1" t="s">
        <v>2</v>
      </c>
      <c r="C61" s="14">
        <f t="shared" ref="C61:P61" si="4">C60/C5</f>
        <v>0.22201522685583203</v>
      </c>
      <c r="D61" s="14">
        <f t="shared" si="4"/>
        <v>0.24556780520434929</v>
      </c>
      <c r="E61" s="14">
        <f t="shared" si="4"/>
        <v>0.23470545910141255</v>
      </c>
      <c r="F61" s="14">
        <f t="shared" si="4"/>
        <v>0.31942202328930047</v>
      </c>
      <c r="G61" s="14">
        <f t="shared" si="4"/>
        <v>0.40477773941270978</v>
      </c>
      <c r="H61" s="14">
        <f t="shared" si="4"/>
        <v>0.3730945588881372</v>
      </c>
      <c r="I61" s="14">
        <f t="shared" si="4"/>
        <v>0.37922506336269296</v>
      </c>
      <c r="J61" s="14">
        <f t="shared" si="4"/>
        <v>0.38317554323250863</v>
      </c>
      <c r="K61" s="14">
        <f t="shared" si="4"/>
        <v>0.38168081298617701</v>
      </c>
      <c r="L61" s="14">
        <f t="shared" si="4"/>
        <v>0.38040698493826197</v>
      </c>
      <c r="M61" s="14">
        <f t="shared" si="4"/>
        <v>0.38504000668653759</v>
      </c>
      <c r="N61" s="14">
        <f t="shared" si="4"/>
        <v>0.38647103090662099</v>
      </c>
      <c r="O61" s="14">
        <f t="shared" si="4"/>
        <v>0.38573073609997188</v>
      </c>
      <c r="P61" s="14">
        <f t="shared" si="4"/>
        <v>0.38244362718823427</v>
      </c>
    </row>
    <row r="62" spans="1:18" x14ac:dyDescent="0.35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8" x14ac:dyDescent="0.3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5" spans="1:17" x14ac:dyDescent="0.35">
      <c r="B65" s="3" t="s">
        <v>5</v>
      </c>
    </row>
    <row r="66" spans="1:17" x14ac:dyDescent="0.35">
      <c r="B66" s="4" t="s">
        <v>54</v>
      </c>
      <c r="C66" s="5">
        <v>5873.6516668440299</v>
      </c>
      <c r="D66" s="5">
        <v>5859.3089604141296</v>
      </c>
      <c r="E66" s="5">
        <v>5961.363428871904</v>
      </c>
      <c r="F66" s="5">
        <v>6069.1707146385834</v>
      </c>
      <c r="G66" s="5">
        <v>6062.3765825340479</v>
      </c>
      <c r="H66" s="5">
        <v>6049.5671409420975</v>
      </c>
      <c r="I66" s="5">
        <v>6020.2935198731857</v>
      </c>
      <c r="J66" s="5">
        <v>6008.0057671390268</v>
      </c>
      <c r="K66" s="5">
        <v>5996.695292015309</v>
      </c>
      <c r="L66" s="5">
        <v>6001.2305514092141</v>
      </c>
      <c r="M66" s="5">
        <v>5998.5800608500276</v>
      </c>
      <c r="N66" s="5">
        <v>5978.5756130785348</v>
      </c>
      <c r="O66" s="5">
        <v>5981.9863624994659</v>
      </c>
      <c r="P66" s="5">
        <v>5995.5206612814472</v>
      </c>
      <c r="Q66" s="4"/>
    </row>
    <row r="67" spans="1:17" x14ac:dyDescent="0.35"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"/>
    </row>
    <row r="68" spans="1:17" x14ac:dyDescent="0.35">
      <c r="B68" s="4" t="s">
        <v>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"/>
    </row>
    <row r="69" spans="1:17" x14ac:dyDescent="0.35">
      <c r="A69" s="36" t="s">
        <v>69</v>
      </c>
      <c r="B69" s="8" t="s">
        <v>8</v>
      </c>
      <c r="C69" s="7">
        <f>IF(OR(INDEX(UnitRatings!$D$4:$D$38,MATCH($B69,UnitRatings!$A$4:$A$38,0))="",C$3&lt;YEAR(INDEX(UnitRatings!$D$4:$D$38,MATCH($B69,UnitRatings!$A$4:$A$38,0)))),INDEX(UnitRatings!$B$4:$B$38,MATCH($B69,UnitRatings!$A$4:$A$38,0)),0)</f>
        <v>416</v>
      </c>
      <c r="D69" s="7">
        <f>IF(OR(INDEX(UnitRatings!$D$4:$D$38,MATCH($B69,UnitRatings!$A$4:$A$38,0))="",D$3&lt;YEAR(INDEX(UnitRatings!$D$4:$D$38,MATCH($B69,UnitRatings!$A$4:$A$38,0)))),INDEX(UnitRatings!$B$4:$B$38,MATCH($B69,UnitRatings!$A$4:$A$38,0)),0)</f>
        <v>416</v>
      </c>
      <c r="E69" s="7">
        <f>IF(OR(INDEX(UnitRatings!$D$4:$D$38,MATCH($B69,UnitRatings!$A$4:$A$38,0))="",E$3&lt;YEAR(INDEX(UnitRatings!$D$4:$D$38,MATCH($B69,UnitRatings!$A$4:$A$38,0)))),INDEX(UnitRatings!$B$4:$B$38,MATCH($B69,UnitRatings!$A$4:$A$38,0)),0)</f>
        <v>416</v>
      </c>
      <c r="F69" s="7">
        <f>IF(OR(INDEX(UnitRatings!$D$4:$D$38,MATCH($B69,UnitRatings!$A$4:$A$38,0))="",F$3&lt;YEAR(INDEX(UnitRatings!$D$4:$D$38,MATCH($B69,UnitRatings!$A$4:$A$38,0)))),INDEX(UnitRatings!$B$4:$B$38,MATCH($B69,UnitRatings!$A$4:$A$38,0)),0)</f>
        <v>416</v>
      </c>
      <c r="G69" s="7">
        <f>IF(OR(INDEX(UnitRatings!$D$4:$D$38,MATCH($B69,UnitRatings!$A$4:$A$38,0))="",G$3&lt;YEAR(INDEX(UnitRatings!$D$4:$D$38,MATCH($B69,UnitRatings!$A$4:$A$38,0)))),INDEX(UnitRatings!$B$4:$B$38,MATCH($B69,UnitRatings!$A$4:$A$38,0)),0)</f>
        <v>416</v>
      </c>
      <c r="H69" s="7">
        <f>IF(OR(INDEX(UnitRatings!$D$4:$D$38,MATCH($B69,UnitRatings!$A$4:$A$38,0))="",H$3&lt;YEAR(INDEX(UnitRatings!$D$4:$D$38,MATCH($B69,UnitRatings!$A$4:$A$38,0)))),INDEX(UnitRatings!$B$4:$B$38,MATCH($B69,UnitRatings!$A$4:$A$38,0)),0)</f>
        <v>0</v>
      </c>
      <c r="I69" s="7">
        <f>IF(OR(INDEX(UnitRatings!$D$4:$D$38,MATCH($B69,UnitRatings!$A$4:$A$38,0))="",I$3&lt;YEAR(INDEX(UnitRatings!$D$4:$D$38,MATCH($B69,UnitRatings!$A$4:$A$38,0)))),INDEX(UnitRatings!$B$4:$B$38,MATCH($B69,UnitRatings!$A$4:$A$38,0)),0)</f>
        <v>0</v>
      </c>
      <c r="J69" s="7">
        <f>IF(OR(INDEX(UnitRatings!$D$4:$D$38,MATCH($B69,UnitRatings!$A$4:$A$38,0))="",J$3&lt;YEAR(INDEX(UnitRatings!$D$4:$D$38,MATCH($B69,UnitRatings!$A$4:$A$38,0)))),INDEX(UnitRatings!$B$4:$B$38,MATCH($B69,UnitRatings!$A$4:$A$38,0)),0)</f>
        <v>0</v>
      </c>
      <c r="K69" s="7">
        <f>IF(OR(INDEX(UnitRatings!$D$4:$D$38,MATCH($B69,UnitRatings!$A$4:$A$38,0))="",K$3&lt;YEAR(INDEX(UnitRatings!$D$4:$D$38,MATCH($B69,UnitRatings!$A$4:$A$38,0)))),INDEX(UnitRatings!$B$4:$B$38,MATCH($B69,UnitRatings!$A$4:$A$38,0)),0)</f>
        <v>0</v>
      </c>
      <c r="L69" s="7">
        <f>IF(OR(INDEX(UnitRatings!$D$4:$D$38,MATCH($B69,UnitRatings!$A$4:$A$38,0))="",L$3&lt;YEAR(INDEX(UnitRatings!$D$4:$D$38,MATCH($B69,UnitRatings!$A$4:$A$38,0)))),INDEX(UnitRatings!$B$4:$B$38,MATCH($B69,UnitRatings!$A$4:$A$38,0)),0)</f>
        <v>0</v>
      </c>
      <c r="M69" s="7">
        <f>IF(OR(INDEX(UnitRatings!$D$4:$D$38,MATCH($B69,UnitRatings!$A$4:$A$38,0))="",M$3&lt;YEAR(INDEX(UnitRatings!$D$4:$D$38,MATCH($B69,UnitRatings!$A$4:$A$38,0)))),INDEX(UnitRatings!$B$4:$B$38,MATCH($B69,UnitRatings!$A$4:$A$38,0)),0)</f>
        <v>0</v>
      </c>
      <c r="N69" s="7">
        <f>IF(OR(INDEX(UnitRatings!$D$4:$D$38,MATCH($B69,UnitRatings!$A$4:$A$38,0))="",N$3&lt;YEAR(INDEX(UnitRatings!$D$4:$D$38,MATCH($B69,UnitRatings!$A$4:$A$38,0)))),INDEX(UnitRatings!$B$4:$B$38,MATCH($B69,UnitRatings!$A$4:$A$38,0)),0)</f>
        <v>0</v>
      </c>
      <c r="O69" s="7">
        <f>IF(OR(INDEX(UnitRatings!$D$4:$D$38,MATCH($B69,UnitRatings!$A$4:$A$38,0))="",O$3&lt;YEAR(INDEX(UnitRatings!$D$4:$D$38,MATCH($B69,UnitRatings!$A$4:$A$38,0)))),INDEX(UnitRatings!$B$4:$B$38,MATCH($B69,UnitRatings!$A$4:$A$38,0)),0)</f>
        <v>0</v>
      </c>
      <c r="P69" s="7">
        <f>IF(OR(INDEX(UnitRatings!$D$4:$D$38,MATCH($B69,UnitRatings!$A$4:$A$38,0))="",P$3&lt;YEAR(INDEX(UnitRatings!$D$4:$D$38,MATCH($B69,UnitRatings!$A$4:$A$38,0)))),INDEX(UnitRatings!$B$4:$B$38,MATCH($B69,UnitRatings!$A$4:$A$38,0)),0)</f>
        <v>0</v>
      </c>
      <c r="Q69" s="4"/>
    </row>
    <row r="70" spans="1:17" x14ac:dyDescent="0.35">
      <c r="A70" s="36"/>
      <c r="B70" s="8" t="s">
        <v>20</v>
      </c>
      <c r="C70" s="7">
        <f>IF(OR(INDEX(UnitRatings!$D$4:$D$38,MATCH($B70,UnitRatings!$A$4:$A$38,0))="",C$3&lt;YEAR(INDEX(UnitRatings!$D$4:$D$38,MATCH($B70,UnitRatings!$A$4:$A$38,0)))),INDEX(UnitRatings!$B$4:$B$38,MATCH($B70,UnitRatings!$A$4:$A$38,0)),0)</f>
        <v>130</v>
      </c>
      <c r="D70" s="7">
        <f>IF(OR(INDEX(UnitRatings!$D$4:$D$38,MATCH($B70,UnitRatings!$A$4:$A$38,0))="",D$3&lt;YEAR(INDEX(UnitRatings!$D$4:$D$38,MATCH($B70,UnitRatings!$A$4:$A$38,0)))),INDEX(UnitRatings!$B$4:$B$38,MATCH($B70,UnitRatings!$A$4:$A$38,0)),0)</f>
        <v>130</v>
      </c>
      <c r="E70" s="7">
        <f>IF(OR(INDEX(UnitRatings!$D$4:$D$38,MATCH($B70,UnitRatings!$A$4:$A$38,0))="",E$3&lt;YEAR(INDEX(UnitRatings!$D$4:$D$38,MATCH($B70,UnitRatings!$A$4:$A$38,0)))),INDEX(UnitRatings!$B$4:$B$38,MATCH($B70,UnitRatings!$A$4:$A$38,0)),0)</f>
        <v>130</v>
      </c>
      <c r="F70" s="7">
        <f>IF(OR(INDEX(UnitRatings!$D$4:$D$38,MATCH($B70,UnitRatings!$A$4:$A$38,0))="",F$3&lt;YEAR(INDEX(UnitRatings!$D$4:$D$38,MATCH($B70,UnitRatings!$A$4:$A$38,0)))),INDEX(UnitRatings!$B$4:$B$38,MATCH($B70,UnitRatings!$A$4:$A$38,0)),0)</f>
        <v>130</v>
      </c>
      <c r="G70" s="7">
        <f>IF(OR(INDEX(UnitRatings!$D$4:$D$38,MATCH($B70,UnitRatings!$A$4:$A$38,0))="",G$3&lt;YEAR(INDEX(UnitRatings!$D$4:$D$38,MATCH($B70,UnitRatings!$A$4:$A$38,0)))),INDEX(UnitRatings!$B$4:$B$38,MATCH($B70,UnitRatings!$A$4:$A$38,0)),0)</f>
        <v>130</v>
      </c>
      <c r="H70" s="7">
        <f>IF(OR(INDEX(UnitRatings!$D$4:$D$38,MATCH($B70,UnitRatings!$A$4:$A$38,0))="",H$3&lt;YEAR(INDEX(UnitRatings!$D$4:$D$38,MATCH($B70,UnitRatings!$A$4:$A$38,0)))),INDEX(UnitRatings!$B$4:$B$38,MATCH($B70,UnitRatings!$A$4:$A$38,0)),0)</f>
        <v>130</v>
      </c>
      <c r="I70" s="7">
        <f>IF(OR(INDEX(UnitRatings!$D$4:$D$38,MATCH($B70,UnitRatings!$A$4:$A$38,0))="",I$3&lt;YEAR(INDEX(UnitRatings!$D$4:$D$38,MATCH($B70,UnitRatings!$A$4:$A$38,0)))),INDEX(UnitRatings!$B$4:$B$38,MATCH($B70,UnitRatings!$A$4:$A$38,0)),0)</f>
        <v>130</v>
      </c>
      <c r="J70" s="7">
        <f>IF(OR(INDEX(UnitRatings!$D$4:$D$38,MATCH($B70,UnitRatings!$A$4:$A$38,0))="",J$3&lt;YEAR(INDEX(UnitRatings!$D$4:$D$38,MATCH($B70,UnitRatings!$A$4:$A$38,0)))),INDEX(UnitRatings!$B$4:$B$38,MATCH($B70,UnitRatings!$A$4:$A$38,0)),0)</f>
        <v>130</v>
      </c>
      <c r="K70" s="7">
        <f>IF(OR(INDEX(UnitRatings!$D$4:$D$38,MATCH($B70,UnitRatings!$A$4:$A$38,0))="",K$3&lt;YEAR(INDEX(UnitRatings!$D$4:$D$38,MATCH($B70,UnitRatings!$A$4:$A$38,0)))),INDEX(UnitRatings!$B$4:$B$38,MATCH($B70,UnitRatings!$A$4:$A$38,0)),0)</f>
        <v>130</v>
      </c>
      <c r="L70" s="7">
        <f>IF(OR(INDEX(UnitRatings!$D$4:$D$38,MATCH($B70,UnitRatings!$A$4:$A$38,0))="",L$3&lt;YEAR(INDEX(UnitRatings!$D$4:$D$38,MATCH($B70,UnitRatings!$A$4:$A$38,0)))),INDEX(UnitRatings!$B$4:$B$38,MATCH($B70,UnitRatings!$A$4:$A$38,0)),0)</f>
        <v>130</v>
      </c>
      <c r="M70" s="7">
        <f>IF(OR(INDEX(UnitRatings!$D$4:$D$38,MATCH($B70,UnitRatings!$A$4:$A$38,0))="",M$3&lt;YEAR(INDEX(UnitRatings!$D$4:$D$38,MATCH($B70,UnitRatings!$A$4:$A$38,0)))),INDEX(UnitRatings!$B$4:$B$38,MATCH($B70,UnitRatings!$A$4:$A$38,0)),0)</f>
        <v>130</v>
      </c>
      <c r="N70" s="7">
        <f>IF(OR(INDEX(UnitRatings!$D$4:$D$38,MATCH($B70,UnitRatings!$A$4:$A$38,0))="",N$3&lt;YEAR(INDEX(UnitRatings!$D$4:$D$38,MATCH($B70,UnitRatings!$A$4:$A$38,0)))),INDEX(UnitRatings!$B$4:$B$38,MATCH($B70,UnitRatings!$A$4:$A$38,0)),0)</f>
        <v>130</v>
      </c>
      <c r="O70" s="7">
        <f>IF(OR(INDEX(UnitRatings!$D$4:$D$38,MATCH($B70,UnitRatings!$A$4:$A$38,0))="",O$3&lt;YEAR(INDEX(UnitRatings!$D$4:$D$38,MATCH($B70,UnitRatings!$A$4:$A$38,0)))),INDEX(UnitRatings!$B$4:$B$38,MATCH($B70,UnitRatings!$A$4:$A$38,0)),0)</f>
        <v>130</v>
      </c>
      <c r="P70" s="7">
        <f>IF(OR(INDEX(UnitRatings!$D$4:$D$38,MATCH($B70,UnitRatings!$A$4:$A$38,0))="",P$3&lt;YEAR(INDEX(UnitRatings!$D$4:$D$38,MATCH($B70,UnitRatings!$A$4:$A$38,0)))),INDEX(UnitRatings!$B$4:$B$38,MATCH($B70,UnitRatings!$A$4:$A$38,0)),0)</f>
        <v>130</v>
      </c>
      <c r="Q70" s="4"/>
    </row>
    <row r="71" spans="1:17" x14ac:dyDescent="0.35">
      <c r="A71" s="36"/>
      <c r="B71" s="8" t="s">
        <v>9</v>
      </c>
      <c r="C71" s="7">
        <f>IF(OR(INDEX(UnitRatings!$D$4:$D$38,MATCH($B71,UnitRatings!$A$4:$A$38,0))="",C$3&lt;YEAR(INDEX(UnitRatings!$D$4:$D$38,MATCH($B71,UnitRatings!$A$4:$A$38,0)))),INDEX(UnitRatings!$B$4:$B$38,MATCH($B71,UnitRatings!$A$4:$A$38,0)),0)</f>
        <v>171</v>
      </c>
      <c r="D71" s="7">
        <f>IF(OR(INDEX(UnitRatings!$D$4:$D$38,MATCH($B71,UnitRatings!$A$4:$A$38,0))="",D$3&lt;YEAR(INDEX(UnitRatings!$D$4:$D$38,MATCH($B71,UnitRatings!$A$4:$A$38,0)))),INDEX(UnitRatings!$B$4:$B$38,MATCH($B71,UnitRatings!$A$4:$A$38,0)),0)</f>
        <v>171</v>
      </c>
      <c r="E71" s="7">
        <f>IF(OR(INDEX(UnitRatings!$D$4:$D$38,MATCH($B71,UnitRatings!$A$4:$A$38,0))="",E$3&lt;YEAR(INDEX(UnitRatings!$D$4:$D$38,MATCH($B71,UnitRatings!$A$4:$A$38,0)))),INDEX(UnitRatings!$B$4:$B$38,MATCH($B71,UnitRatings!$A$4:$A$38,0)),0)</f>
        <v>171</v>
      </c>
      <c r="F71" s="7">
        <f>IF(OR(INDEX(UnitRatings!$D$4:$D$38,MATCH($B71,UnitRatings!$A$4:$A$38,0))="",F$3&lt;YEAR(INDEX(UnitRatings!$D$4:$D$38,MATCH($B71,UnitRatings!$A$4:$A$38,0)))),INDEX(UnitRatings!$B$4:$B$38,MATCH($B71,UnitRatings!$A$4:$A$38,0)),0)</f>
        <v>171</v>
      </c>
      <c r="G71" s="7">
        <f>IF(OR(INDEX(UnitRatings!$D$4:$D$38,MATCH($B71,UnitRatings!$A$4:$A$38,0))="",G$3&lt;YEAR(INDEX(UnitRatings!$D$4:$D$38,MATCH($B71,UnitRatings!$A$4:$A$38,0)))),INDEX(UnitRatings!$B$4:$B$38,MATCH($B71,UnitRatings!$A$4:$A$38,0)),0)</f>
        <v>171</v>
      </c>
      <c r="H71" s="7">
        <f>IF(OR(INDEX(UnitRatings!$D$4:$D$38,MATCH($B71,UnitRatings!$A$4:$A$38,0))="",H$3&lt;YEAR(INDEX(UnitRatings!$D$4:$D$38,MATCH($B71,UnitRatings!$A$4:$A$38,0)))),INDEX(UnitRatings!$B$4:$B$38,MATCH($B71,UnitRatings!$A$4:$A$38,0)),0)</f>
        <v>171</v>
      </c>
      <c r="I71" s="7">
        <f>IF(OR(INDEX(UnitRatings!$D$4:$D$38,MATCH($B71,UnitRatings!$A$4:$A$38,0))="",I$3&lt;YEAR(INDEX(UnitRatings!$D$4:$D$38,MATCH($B71,UnitRatings!$A$4:$A$38,0)))),INDEX(UnitRatings!$B$4:$B$38,MATCH($B71,UnitRatings!$A$4:$A$38,0)),0)</f>
        <v>171</v>
      </c>
      <c r="J71" s="7">
        <f>IF(OR(INDEX(UnitRatings!$D$4:$D$38,MATCH($B71,UnitRatings!$A$4:$A$38,0))="",J$3&lt;YEAR(INDEX(UnitRatings!$D$4:$D$38,MATCH($B71,UnitRatings!$A$4:$A$38,0)))),INDEX(UnitRatings!$B$4:$B$38,MATCH($B71,UnitRatings!$A$4:$A$38,0)),0)</f>
        <v>171</v>
      </c>
      <c r="K71" s="7">
        <f>IF(OR(INDEX(UnitRatings!$D$4:$D$38,MATCH($B71,UnitRatings!$A$4:$A$38,0))="",K$3&lt;YEAR(INDEX(UnitRatings!$D$4:$D$38,MATCH($B71,UnitRatings!$A$4:$A$38,0)))),INDEX(UnitRatings!$B$4:$B$38,MATCH($B71,UnitRatings!$A$4:$A$38,0)),0)</f>
        <v>171</v>
      </c>
      <c r="L71" s="7">
        <f>IF(OR(INDEX(UnitRatings!$D$4:$D$38,MATCH($B71,UnitRatings!$A$4:$A$38,0))="",L$3&lt;YEAR(INDEX(UnitRatings!$D$4:$D$38,MATCH($B71,UnitRatings!$A$4:$A$38,0)))),INDEX(UnitRatings!$B$4:$B$38,MATCH($B71,UnitRatings!$A$4:$A$38,0)),0)</f>
        <v>171</v>
      </c>
      <c r="M71" s="7">
        <f>IF(OR(INDEX(UnitRatings!$D$4:$D$38,MATCH($B71,UnitRatings!$A$4:$A$38,0))="",M$3&lt;YEAR(INDEX(UnitRatings!$D$4:$D$38,MATCH($B71,UnitRatings!$A$4:$A$38,0)))),INDEX(UnitRatings!$B$4:$B$38,MATCH($B71,UnitRatings!$A$4:$A$38,0)),0)</f>
        <v>171</v>
      </c>
      <c r="N71" s="7">
        <f>IF(OR(INDEX(UnitRatings!$D$4:$D$38,MATCH($B71,UnitRatings!$A$4:$A$38,0))="",N$3&lt;YEAR(INDEX(UnitRatings!$D$4:$D$38,MATCH($B71,UnitRatings!$A$4:$A$38,0)))),INDEX(UnitRatings!$B$4:$B$38,MATCH($B71,UnitRatings!$A$4:$A$38,0)),0)</f>
        <v>171</v>
      </c>
      <c r="O71" s="7">
        <f>IF(OR(INDEX(UnitRatings!$D$4:$D$38,MATCH($B71,UnitRatings!$A$4:$A$38,0))="",O$3&lt;YEAR(INDEX(UnitRatings!$D$4:$D$38,MATCH($B71,UnitRatings!$A$4:$A$38,0)))),INDEX(UnitRatings!$B$4:$B$38,MATCH($B71,UnitRatings!$A$4:$A$38,0)),0)</f>
        <v>171</v>
      </c>
      <c r="P71" s="7">
        <f>IF(OR(INDEX(UnitRatings!$D$4:$D$38,MATCH($B71,UnitRatings!$A$4:$A$38,0))="",P$3&lt;YEAR(INDEX(UnitRatings!$D$4:$D$38,MATCH($B71,UnitRatings!$A$4:$A$38,0)))),INDEX(UnitRatings!$B$4:$B$38,MATCH($B71,UnitRatings!$A$4:$A$38,0)),0)</f>
        <v>171</v>
      </c>
      <c r="Q71" s="4"/>
    </row>
    <row r="72" spans="1:17" x14ac:dyDescent="0.35">
      <c r="A72" s="36"/>
      <c r="B72" s="8" t="s">
        <v>10</v>
      </c>
      <c r="C72" s="7">
        <f>IF(OR(INDEX(UnitRatings!$D$4:$D$38,MATCH($B72,UnitRatings!$A$4:$A$38,0))="",C$3&lt;YEAR(INDEX(UnitRatings!$D$4:$D$38,MATCH($B72,UnitRatings!$A$4:$A$38,0)))),INDEX(UnitRatings!$B$4:$B$38,MATCH($B72,UnitRatings!$A$4:$A$38,0)),0)</f>
        <v>171</v>
      </c>
      <c r="D72" s="7">
        <f>IF(OR(INDEX(UnitRatings!$D$4:$D$38,MATCH($B72,UnitRatings!$A$4:$A$38,0))="",D$3&lt;YEAR(INDEX(UnitRatings!$D$4:$D$38,MATCH($B72,UnitRatings!$A$4:$A$38,0)))),INDEX(UnitRatings!$B$4:$B$38,MATCH($B72,UnitRatings!$A$4:$A$38,0)),0)</f>
        <v>171</v>
      </c>
      <c r="E72" s="7">
        <f>IF(OR(INDEX(UnitRatings!$D$4:$D$38,MATCH($B72,UnitRatings!$A$4:$A$38,0))="",E$3&lt;YEAR(INDEX(UnitRatings!$D$4:$D$38,MATCH($B72,UnitRatings!$A$4:$A$38,0)))),INDEX(UnitRatings!$B$4:$B$38,MATCH($B72,UnitRatings!$A$4:$A$38,0)),0)</f>
        <v>171</v>
      </c>
      <c r="F72" s="7">
        <f>IF(OR(INDEX(UnitRatings!$D$4:$D$38,MATCH($B72,UnitRatings!$A$4:$A$38,0))="",F$3&lt;YEAR(INDEX(UnitRatings!$D$4:$D$38,MATCH($B72,UnitRatings!$A$4:$A$38,0)))),INDEX(UnitRatings!$B$4:$B$38,MATCH($B72,UnitRatings!$A$4:$A$38,0)),0)</f>
        <v>171</v>
      </c>
      <c r="G72" s="7">
        <f>IF(OR(INDEX(UnitRatings!$D$4:$D$38,MATCH($B72,UnitRatings!$A$4:$A$38,0))="",G$3&lt;YEAR(INDEX(UnitRatings!$D$4:$D$38,MATCH($B72,UnitRatings!$A$4:$A$38,0)))),INDEX(UnitRatings!$B$4:$B$38,MATCH($B72,UnitRatings!$A$4:$A$38,0)),0)</f>
        <v>171</v>
      </c>
      <c r="H72" s="7">
        <f>IF(OR(INDEX(UnitRatings!$D$4:$D$38,MATCH($B72,UnitRatings!$A$4:$A$38,0))="",H$3&lt;YEAR(INDEX(UnitRatings!$D$4:$D$38,MATCH($B72,UnitRatings!$A$4:$A$38,0)))),INDEX(UnitRatings!$B$4:$B$38,MATCH($B72,UnitRatings!$A$4:$A$38,0)),0)</f>
        <v>171</v>
      </c>
      <c r="I72" s="7">
        <f>IF(OR(INDEX(UnitRatings!$D$4:$D$38,MATCH($B72,UnitRatings!$A$4:$A$38,0))="",I$3&lt;YEAR(INDEX(UnitRatings!$D$4:$D$38,MATCH($B72,UnitRatings!$A$4:$A$38,0)))),INDEX(UnitRatings!$B$4:$B$38,MATCH($B72,UnitRatings!$A$4:$A$38,0)),0)</f>
        <v>171</v>
      </c>
      <c r="J72" s="7">
        <f>IF(OR(INDEX(UnitRatings!$D$4:$D$38,MATCH($B72,UnitRatings!$A$4:$A$38,0))="",J$3&lt;YEAR(INDEX(UnitRatings!$D$4:$D$38,MATCH($B72,UnitRatings!$A$4:$A$38,0)))),INDEX(UnitRatings!$B$4:$B$38,MATCH($B72,UnitRatings!$A$4:$A$38,0)),0)</f>
        <v>171</v>
      </c>
      <c r="K72" s="7">
        <f>IF(OR(INDEX(UnitRatings!$D$4:$D$38,MATCH($B72,UnitRatings!$A$4:$A$38,0))="",K$3&lt;YEAR(INDEX(UnitRatings!$D$4:$D$38,MATCH($B72,UnitRatings!$A$4:$A$38,0)))),INDEX(UnitRatings!$B$4:$B$38,MATCH($B72,UnitRatings!$A$4:$A$38,0)),0)</f>
        <v>171</v>
      </c>
      <c r="L72" s="7">
        <f>IF(OR(INDEX(UnitRatings!$D$4:$D$38,MATCH($B72,UnitRatings!$A$4:$A$38,0))="",L$3&lt;YEAR(INDEX(UnitRatings!$D$4:$D$38,MATCH($B72,UnitRatings!$A$4:$A$38,0)))),INDEX(UnitRatings!$B$4:$B$38,MATCH($B72,UnitRatings!$A$4:$A$38,0)),0)</f>
        <v>171</v>
      </c>
      <c r="M72" s="7">
        <f>IF(OR(INDEX(UnitRatings!$D$4:$D$38,MATCH($B72,UnitRatings!$A$4:$A$38,0))="",M$3&lt;YEAR(INDEX(UnitRatings!$D$4:$D$38,MATCH($B72,UnitRatings!$A$4:$A$38,0)))),INDEX(UnitRatings!$B$4:$B$38,MATCH($B72,UnitRatings!$A$4:$A$38,0)),0)</f>
        <v>171</v>
      </c>
      <c r="N72" s="7">
        <f>IF(OR(INDEX(UnitRatings!$D$4:$D$38,MATCH($B72,UnitRatings!$A$4:$A$38,0))="",N$3&lt;YEAR(INDEX(UnitRatings!$D$4:$D$38,MATCH($B72,UnitRatings!$A$4:$A$38,0)))),INDEX(UnitRatings!$B$4:$B$38,MATCH($B72,UnitRatings!$A$4:$A$38,0)),0)</f>
        <v>171</v>
      </c>
      <c r="O72" s="7">
        <f>IF(OR(INDEX(UnitRatings!$D$4:$D$38,MATCH($B72,UnitRatings!$A$4:$A$38,0))="",O$3&lt;YEAR(INDEX(UnitRatings!$D$4:$D$38,MATCH($B72,UnitRatings!$A$4:$A$38,0)))),INDEX(UnitRatings!$B$4:$B$38,MATCH($B72,UnitRatings!$A$4:$A$38,0)),0)</f>
        <v>171</v>
      </c>
      <c r="P72" s="7">
        <f>IF(OR(INDEX(UnitRatings!$D$4:$D$38,MATCH($B72,UnitRatings!$A$4:$A$38,0))="",P$3&lt;YEAR(INDEX(UnitRatings!$D$4:$D$38,MATCH($B72,UnitRatings!$A$4:$A$38,0)))),INDEX(UnitRatings!$B$4:$B$38,MATCH($B72,UnitRatings!$A$4:$A$38,0)),0)</f>
        <v>171</v>
      </c>
      <c r="Q72" s="4"/>
    </row>
    <row r="73" spans="1:17" x14ac:dyDescent="0.35">
      <c r="A73" s="36"/>
      <c r="B73" s="8" t="s">
        <v>21</v>
      </c>
      <c r="C73" s="7">
        <f>IF(OR(INDEX(UnitRatings!$D$4:$D$38,MATCH($B73,UnitRatings!$A$4:$A$38,0))="",C$3&lt;YEAR(INDEX(UnitRatings!$D$4:$D$38,MATCH($B73,UnitRatings!$A$4:$A$38,0)))),INDEX(UnitRatings!$B$4:$B$38,MATCH($B73,UnitRatings!$A$4:$A$38,0)),0)</f>
        <v>128</v>
      </c>
      <c r="D73" s="7">
        <f>IF(OR(INDEX(UnitRatings!$D$4:$D$38,MATCH($B73,UnitRatings!$A$4:$A$38,0))="",D$3&lt;YEAR(INDEX(UnitRatings!$D$4:$D$38,MATCH($B73,UnitRatings!$A$4:$A$38,0)))),INDEX(UnitRatings!$B$4:$B$38,MATCH($B73,UnitRatings!$A$4:$A$38,0)),0)</f>
        <v>128</v>
      </c>
      <c r="E73" s="7">
        <f>IF(OR(INDEX(UnitRatings!$D$4:$D$38,MATCH($B73,UnitRatings!$A$4:$A$38,0))="",E$3&lt;YEAR(INDEX(UnitRatings!$D$4:$D$38,MATCH($B73,UnitRatings!$A$4:$A$38,0)))),INDEX(UnitRatings!$B$4:$B$38,MATCH($B73,UnitRatings!$A$4:$A$38,0)),0)</f>
        <v>128</v>
      </c>
      <c r="F73" s="7">
        <f>IF(OR(INDEX(UnitRatings!$D$4:$D$38,MATCH($B73,UnitRatings!$A$4:$A$38,0))="",F$3&lt;YEAR(INDEX(UnitRatings!$D$4:$D$38,MATCH($B73,UnitRatings!$A$4:$A$38,0)))),INDEX(UnitRatings!$B$4:$B$38,MATCH($B73,UnitRatings!$A$4:$A$38,0)),0)</f>
        <v>128</v>
      </c>
      <c r="G73" s="7">
        <f>IF(OR(INDEX(UnitRatings!$D$4:$D$38,MATCH($B73,UnitRatings!$A$4:$A$38,0))="",G$3&lt;YEAR(INDEX(UnitRatings!$D$4:$D$38,MATCH($B73,UnitRatings!$A$4:$A$38,0)))),INDEX(UnitRatings!$B$4:$B$38,MATCH($B73,UnitRatings!$A$4:$A$38,0)),0)</f>
        <v>128</v>
      </c>
      <c r="H73" s="7">
        <f>IF(OR(INDEX(UnitRatings!$D$4:$D$38,MATCH($B73,UnitRatings!$A$4:$A$38,0))="",H$3&lt;YEAR(INDEX(UnitRatings!$D$4:$D$38,MATCH($B73,UnitRatings!$A$4:$A$38,0)))),INDEX(UnitRatings!$B$4:$B$38,MATCH($B73,UnitRatings!$A$4:$A$38,0)),0)</f>
        <v>128</v>
      </c>
      <c r="I73" s="7">
        <f>IF(OR(INDEX(UnitRatings!$D$4:$D$38,MATCH($B73,UnitRatings!$A$4:$A$38,0))="",I$3&lt;YEAR(INDEX(UnitRatings!$D$4:$D$38,MATCH($B73,UnitRatings!$A$4:$A$38,0)))),INDEX(UnitRatings!$B$4:$B$38,MATCH($B73,UnitRatings!$A$4:$A$38,0)),0)</f>
        <v>128</v>
      </c>
      <c r="J73" s="7">
        <f>IF(OR(INDEX(UnitRatings!$D$4:$D$38,MATCH($B73,UnitRatings!$A$4:$A$38,0))="",J$3&lt;YEAR(INDEX(UnitRatings!$D$4:$D$38,MATCH($B73,UnitRatings!$A$4:$A$38,0)))),INDEX(UnitRatings!$B$4:$B$38,MATCH($B73,UnitRatings!$A$4:$A$38,0)),0)</f>
        <v>128</v>
      </c>
      <c r="K73" s="7">
        <f>IF(OR(INDEX(UnitRatings!$D$4:$D$38,MATCH($B73,UnitRatings!$A$4:$A$38,0))="",K$3&lt;YEAR(INDEX(UnitRatings!$D$4:$D$38,MATCH($B73,UnitRatings!$A$4:$A$38,0)))),INDEX(UnitRatings!$B$4:$B$38,MATCH($B73,UnitRatings!$A$4:$A$38,0)),0)</f>
        <v>128</v>
      </c>
      <c r="L73" s="7">
        <f>IF(OR(INDEX(UnitRatings!$D$4:$D$38,MATCH($B73,UnitRatings!$A$4:$A$38,0))="",L$3&lt;YEAR(INDEX(UnitRatings!$D$4:$D$38,MATCH($B73,UnitRatings!$A$4:$A$38,0)))),INDEX(UnitRatings!$B$4:$B$38,MATCH($B73,UnitRatings!$A$4:$A$38,0)),0)</f>
        <v>128</v>
      </c>
      <c r="M73" s="7">
        <f>IF(OR(INDEX(UnitRatings!$D$4:$D$38,MATCH($B73,UnitRatings!$A$4:$A$38,0))="",M$3&lt;YEAR(INDEX(UnitRatings!$D$4:$D$38,MATCH($B73,UnitRatings!$A$4:$A$38,0)))),INDEX(UnitRatings!$B$4:$B$38,MATCH($B73,UnitRatings!$A$4:$A$38,0)),0)</f>
        <v>128</v>
      </c>
      <c r="N73" s="7">
        <f>IF(OR(INDEX(UnitRatings!$D$4:$D$38,MATCH($B73,UnitRatings!$A$4:$A$38,0))="",N$3&lt;YEAR(INDEX(UnitRatings!$D$4:$D$38,MATCH($B73,UnitRatings!$A$4:$A$38,0)))),INDEX(UnitRatings!$B$4:$B$38,MATCH($B73,UnitRatings!$A$4:$A$38,0)),0)</f>
        <v>128</v>
      </c>
      <c r="O73" s="7">
        <f>IF(OR(INDEX(UnitRatings!$D$4:$D$38,MATCH($B73,UnitRatings!$A$4:$A$38,0))="",O$3&lt;YEAR(INDEX(UnitRatings!$D$4:$D$38,MATCH($B73,UnitRatings!$A$4:$A$38,0)))),INDEX(UnitRatings!$B$4:$B$38,MATCH($B73,UnitRatings!$A$4:$A$38,0)),0)</f>
        <v>128</v>
      </c>
      <c r="P73" s="7">
        <f>IF(OR(INDEX(UnitRatings!$D$4:$D$38,MATCH($B73,UnitRatings!$A$4:$A$38,0))="",P$3&lt;YEAR(INDEX(UnitRatings!$D$4:$D$38,MATCH($B73,UnitRatings!$A$4:$A$38,0)))),INDEX(UnitRatings!$B$4:$B$38,MATCH($B73,UnitRatings!$A$4:$A$38,0)),0)</f>
        <v>128</v>
      </c>
      <c r="Q73" s="4"/>
    </row>
    <row r="74" spans="1:17" x14ac:dyDescent="0.35">
      <c r="A74" s="36"/>
      <c r="B74" s="8" t="s">
        <v>22</v>
      </c>
      <c r="C74" s="7">
        <f>IF(OR(INDEX(UnitRatings!$D$4:$D$38,MATCH($B74,UnitRatings!$A$4:$A$38,0))="",C$3&lt;YEAR(INDEX(UnitRatings!$D$4:$D$38,MATCH($B74,UnitRatings!$A$4:$A$38,0)))),INDEX(UnitRatings!$B$4:$B$38,MATCH($B74,UnitRatings!$A$4:$A$38,0)),0)</f>
        <v>138</v>
      </c>
      <c r="D74" s="7">
        <f>IF(OR(INDEX(UnitRatings!$D$4:$D$38,MATCH($B74,UnitRatings!$A$4:$A$38,0))="",D$3&lt;YEAR(INDEX(UnitRatings!$D$4:$D$38,MATCH($B74,UnitRatings!$A$4:$A$38,0)))),INDEX(UnitRatings!$B$4:$B$38,MATCH($B74,UnitRatings!$A$4:$A$38,0)),0)</f>
        <v>138</v>
      </c>
      <c r="E74" s="7">
        <f>IF(OR(INDEX(UnitRatings!$D$4:$D$38,MATCH($B74,UnitRatings!$A$4:$A$38,0))="",E$3&lt;YEAR(INDEX(UnitRatings!$D$4:$D$38,MATCH($B74,UnitRatings!$A$4:$A$38,0)))),INDEX(UnitRatings!$B$4:$B$38,MATCH($B74,UnitRatings!$A$4:$A$38,0)),0)</f>
        <v>138</v>
      </c>
      <c r="F74" s="7">
        <f>IF(OR(INDEX(UnitRatings!$D$4:$D$38,MATCH($B74,UnitRatings!$A$4:$A$38,0))="",F$3&lt;YEAR(INDEX(UnitRatings!$D$4:$D$38,MATCH($B74,UnitRatings!$A$4:$A$38,0)))),INDEX(UnitRatings!$B$4:$B$38,MATCH($B74,UnitRatings!$A$4:$A$38,0)),0)</f>
        <v>138</v>
      </c>
      <c r="G74" s="7">
        <f>IF(OR(INDEX(UnitRatings!$D$4:$D$38,MATCH($B74,UnitRatings!$A$4:$A$38,0))="",G$3&lt;YEAR(INDEX(UnitRatings!$D$4:$D$38,MATCH($B74,UnitRatings!$A$4:$A$38,0)))),INDEX(UnitRatings!$B$4:$B$38,MATCH($B74,UnitRatings!$A$4:$A$38,0)),0)</f>
        <v>138</v>
      </c>
      <c r="H74" s="7">
        <f>IF(OR(INDEX(UnitRatings!$D$4:$D$38,MATCH($B74,UnitRatings!$A$4:$A$38,0))="",H$3&lt;YEAR(INDEX(UnitRatings!$D$4:$D$38,MATCH($B74,UnitRatings!$A$4:$A$38,0)))),INDEX(UnitRatings!$B$4:$B$38,MATCH($B74,UnitRatings!$A$4:$A$38,0)),0)</f>
        <v>138</v>
      </c>
      <c r="I74" s="7">
        <f>IF(OR(INDEX(UnitRatings!$D$4:$D$38,MATCH($B74,UnitRatings!$A$4:$A$38,0))="",I$3&lt;YEAR(INDEX(UnitRatings!$D$4:$D$38,MATCH($B74,UnitRatings!$A$4:$A$38,0)))),INDEX(UnitRatings!$B$4:$B$38,MATCH($B74,UnitRatings!$A$4:$A$38,0)),0)</f>
        <v>138</v>
      </c>
      <c r="J74" s="7">
        <f>IF(OR(INDEX(UnitRatings!$D$4:$D$38,MATCH($B74,UnitRatings!$A$4:$A$38,0))="",J$3&lt;YEAR(INDEX(UnitRatings!$D$4:$D$38,MATCH($B74,UnitRatings!$A$4:$A$38,0)))),INDEX(UnitRatings!$B$4:$B$38,MATCH($B74,UnitRatings!$A$4:$A$38,0)),0)</f>
        <v>138</v>
      </c>
      <c r="K74" s="7">
        <f>IF(OR(INDEX(UnitRatings!$D$4:$D$38,MATCH($B74,UnitRatings!$A$4:$A$38,0))="",K$3&lt;YEAR(INDEX(UnitRatings!$D$4:$D$38,MATCH($B74,UnitRatings!$A$4:$A$38,0)))),INDEX(UnitRatings!$B$4:$B$38,MATCH($B74,UnitRatings!$A$4:$A$38,0)),0)</f>
        <v>138</v>
      </c>
      <c r="L74" s="7">
        <f>IF(OR(INDEX(UnitRatings!$D$4:$D$38,MATCH($B74,UnitRatings!$A$4:$A$38,0))="",L$3&lt;YEAR(INDEX(UnitRatings!$D$4:$D$38,MATCH($B74,UnitRatings!$A$4:$A$38,0)))),INDEX(UnitRatings!$B$4:$B$38,MATCH($B74,UnitRatings!$A$4:$A$38,0)),0)</f>
        <v>138</v>
      </c>
      <c r="M74" s="7">
        <f>IF(OR(INDEX(UnitRatings!$D$4:$D$38,MATCH($B74,UnitRatings!$A$4:$A$38,0))="",M$3&lt;YEAR(INDEX(UnitRatings!$D$4:$D$38,MATCH($B74,UnitRatings!$A$4:$A$38,0)))),INDEX(UnitRatings!$B$4:$B$38,MATCH($B74,UnitRatings!$A$4:$A$38,0)),0)</f>
        <v>138</v>
      </c>
      <c r="N74" s="7">
        <f>IF(OR(INDEX(UnitRatings!$D$4:$D$38,MATCH($B74,UnitRatings!$A$4:$A$38,0))="",N$3&lt;YEAR(INDEX(UnitRatings!$D$4:$D$38,MATCH($B74,UnitRatings!$A$4:$A$38,0)))),INDEX(UnitRatings!$B$4:$B$38,MATCH($B74,UnitRatings!$A$4:$A$38,0)),0)</f>
        <v>138</v>
      </c>
      <c r="O74" s="7">
        <f>IF(OR(INDEX(UnitRatings!$D$4:$D$38,MATCH($B74,UnitRatings!$A$4:$A$38,0))="",O$3&lt;YEAR(INDEX(UnitRatings!$D$4:$D$38,MATCH($B74,UnitRatings!$A$4:$A$38,0)))),INDEX(UnitRatings!$B$4:$B$38,MATCH($B74,UnitRatings!$A$4:$A$38,0)),0)</f>
        <v>138</v>
      </c>
      <c r="P74" s="7">
        <f>IF(OR(INDEX(UnitRatings!$D$4:$D$38,MATCH($B74,UnitRatings!$A$4:$A$38,0))="",P$3&lt;YEAR(INDEX(UnitRatings!$D$4:$D$38,MATCH($B74,UnitRatings!$A$4:$A$38,0)))),INDEX(UnitRatings!$B$4:$B$38,MATCH($B74,UnitRatings!$A$4:$A$38,0)),0)</f>
        <v>138</v>
      </c>
      <c r="Q74" s="4"/>
    </row>
    <row r="75" spans="1:17" x14ac:dyDescent="0.35">
      <c r="A75" s="36"/>
      <c r="B75" s="8" t="s">
        <v>23</v>
      </c>
      <c r="C75" s="7">
        <f>IF(OR(INDEX(UnitRatings!$D$4:$D$38,MATCH($B75,UnitRatings!$A$4:$A$38,0))="",C$3&lt;YEAR(INDEX(UnitRatings!$D$4:$D$38,MATCH($B75,UnitRatings!$A$4:$A$38,0)))),INDEX(UnitRatings!$B$4:$B$38,MATCH($B75,UnitRatings!$A$4:$A$38,0)),0)</f>
        <v>138</v>
      </c>
      <c r="D75" s="7">
        <f>IF(OR(INDEX(UnitRatings!$D$4:$D$38,MATCH($B75,UnitRatings!$A$4:$A$38,0))="",D$3&lt;YEAR(INDEX(UnitRatings!$D$4:$D$38,MATCH($B75,UnitRatings!$A$4:$A$38,0)))),INDEX(UnitRatings!$B$4:$B$38,MATCH($B75,UnitRatings!$A$4:$A$38,0)),0)</f>
        <v>138</v>
      </c>
      <c r="E75" s="7">
        <f>IF(OR(INDEX(UnitRatings!$D$4:$D$38,MATCH($B75,UnitRatings!$A$4:$A$38,0))="",E$3&lt;YEAR(INDEX(UnitRatings!$D$4:$D$38,MATCH($B75,UnitRatings!$A$4:$A$38,0)))),INDEX(UnitRatings!$B$4:$B$38,MATCH($B75,UnitRatings!$A$4:$A$38,0)),0)</f>
        <v>138</v>
      </c>
      <c r="F75" s="7">
        <f>IF(OR(INDEX(UnitRatings!$D$4:$D$38,MATCH($B75,UnitRatings!$A$4:$A$38,0))="",F$3&lt;YEAR(INDEX(UnitRatings!$D$4:$D$38,MATCH($B75,UnitRatings!$A$4:$A$38,0)))),INDEX(UnitRatings!$B$4:$B$38,MATCH($B75,UnitRatings!$A$4:$A$38,0)),0)</f>
        <v>138</v>
      </c>
      <c r="G75" s="7">
        <f>IF(OR(INDEX(UnitRatings!$D$4:$D$38,MATCH($B75,UnitRatings!$A$4:$A$38,0))="",G$3&lt;YEAR(INDEX(UnitRatings!$D$4:$D$38,MATCH($B75,UnitRatings!$A$4:$A$38,0)))),INDEX(UnitRatings!$B$4:$B$38,MATCH($B75,UnitRatings!$A$4:$A$38,0)),0)</f>
        <v>138</v>
      </c>
      <c r="H75" s="7">
        <f>IF(OR(INDEX(UnitRatings!$D$4:$D$38,MATCH($B75,UnitRatings!$A$4:$A$38,0))="",H$3&lt;YEAR(INDEX(UnitRatings!$D$4:$D$38,MATCH($B75,UnitRatings!$A$4:$A$38,0)))),INDEX(UnitRatings!$B$4:$B$38,MATCH($B75,UnitRatings!$A$4:$A$38,0)),0)</f>
        <v>138</v>
      </c>
      <c r="I75" s="7">
        <f>IF(OR(INDEX(UnitRatings!$D$4:$D$38,MATCH($B75,UnitRatings!$A$4:$A$38,0))="",I$3&lt;YEAR(INDEX(UnitRatings!$D$4:$D$38,MATCH($B75,UnitRatings!$A$4:$A$38,0)))),INDEX(UnitRatings!$B$4:$B$38,MATCH($B75,UnitRatings!$A$4:$A$38,0)),0)</f>
        <v>138</v>
      </c>
      <c r="J75" s="7">
        <f>IF(OR(INDEX(UnitRatings!$D$4:$D$38,MATCH($B75,UnitRatings!$A$4:$A$38,0))="",J$3&lt;YEAR(INDEX(UnitRatings!$D$4:$D$38,MATCH($B75,UnitRatings!$A$4:$A$38,0)))),INDEX(UnitRatings!$B$4:$B$38,MATCH($B75,UnitRatings!$A$4:$A$38,0)),0)</f>
        <v>138</v>
      </c>
      <c r="K75" s="7">
        <f>IF(OR(INDEX(UnitRatings!$D$4:$D$38,MATCH($B75,UnitRatings!$A$4:$A$38,0))="",K$3&lt;YEAR(INDEX(UnitRatings!$D$4:$D$38,MATCH($B75,UnitRatings!$A$4:$A$38,0)))),INDEX(UnitRatings!$B$4:$B$38,MATCH($B75,UnitRatings!$A$4:$A$38,0)),0)</f>
        <v>138</v>
      </c>
      <c r="L75" s="7">
        <f>IF(OR(INDEX(UnitRatings!$D$4:$D$38,MATCH($B75,UnitRatings!$A$4:$A$38,0))="",L$3&lt;YEAR(INDEX(UnitRatings!$D$4:$D$38,MATCH($B75,UnitRatings!$A$4:$A$38,0)))),INDEX(UnitRatings!$B$4:$B$38,MATCH($B75,UnitRatings!$A$4:$A$38,0)),0)</f>
        <v>138</v>
      </c>
      <c r="M75" s="7">
        <f>IF(OR(INDEX(UnitRatings!$D$4:$D$38,MATCH($B75,UnitRatings!$A$4:$A$38,0))="",M$3&lt;YEAR(INDEX(UnitRatings!$D$4:$D$38,MATCH($B75,UnitRatings!$A$4:$A$38,0)))),INDEX(UnitRatings!$B$4:$B$38,MATCH($B75,UnitRatings!$A$4:$A$38,0)),0)</f>
        <v>138</v>
      </c>
      <c r="N75" s="7">
        <f>IF(OR(INDEX(UnitRatings!$D$4:$D$38,MATCH($B75,UnitRatings!$A$4:$A$38,0))="",N$3&lt;YEAR(INDEX(UnitRatings!$D$4:$D$38,MATCH($B75,UnitRatings!$A$4:$A$38,0)))),INDEX(UnitRatings!$B$4:$B$38,MATCH($B75,UnitRatings!$A$4:$A$38,0)),0)</f>
        <v>138</v>
      </c>
      <c r="O75" s="7">
        <f>IF(OR(INDEX(UnitRatings!$D$4:$D$38,MATCH($B75,UnitRatings!$A$4:$A$38,0))="",O$3&lt;YEAR(INDEX(UnitRatings!$D$4:$D$38,MATCH($B75,UnitRatings!$A$4:$A$38,0)))),INDEX(UnitRatings!$B$4:$B$38,MATCH($B75,UnitRatings!$A$4:$A$38,0)),0)</f>
        <v>138</v>
      </c>
      <c r="P75" s="7">
        <f>IF(OR(INDEX(UnitRatings!$D$4:$D$38,MATCH($B75,UnitRatings!$A$4:$A$38,0))="",P$3&lt;YEAR(INDEX(UnitRatings!$D$4:$D$38,MATCH($B75,UnitRatings!$A$4:$A$38,0)))),INDEX(UnitRatings!$B$4:$B$38,MATCH($B75,UnitRatings!$A$4:$A$38,0)),0)</f>
        <v>138</v>
      </c>
      <c r="Q75" s="4"/>
    </row>
    <row r="76" spans="1:17" x14ac:dyDescent="0.35">
      <c r="A76" s="36"/>
      <c r="B76" s="8" t="s">
        <v>24</v>
      </c>
      <c r="C76" s="7">
        <f>IF(OR(INDEX(UnitRatings!$D$4:$D$38,MATCH($B76,UnitRatings!$A$4:$A$38,0))="",C$3&lt;YEAR(INDEX(UnitRatings!$D$4:$D$38,MATCH($B76,UnitRatings!$A$4:$A$38,0)))),INDEX(UnitRatings!$B$4:$B$38,MATCH($B76,UnitRatings!$A$4:$A$38,0)),0)</f>
        <v>128</v>
      </c>
      <c r="D76" s="7">
        <f>IF(OR(INDEX(UnitRatings!$D$4:$D$38,MATCH($B76,UnitRatings!$A$4:$A$38,0))="",D$3&lt;YEAR(INDEX(UnitRatings!$D$4:$D$38,MATCH($B76,UnitRatings!$A$4:$A$38,0)))),INDEX(UnitRatings!$B$4:$B$38,MATCH($B76,UnitRatings!$A$4:$A$38,0)),0)</f>
        <v>128</v>
      </c>
      <c r="E76" s="7">
        <f>IF(OR(INDEX(UnitRatings!$D$4:$D$38,MATCH($B76,UnitRatings!$A$4:$A$38,0))="",E$3&lt;YEAR(INDEX(UnitRatings!$D$4:$D$38,MATCH($B76,UnitRatings!$A$4:$A$38,0)))),INDEX(UnitRatings!$B$4:$B$38,MATCH($B76,UnitRatings!$A$4:$A$38,0)),0)</f>
        <v>128</v>
      </c>
      <c r="F76" s="7">
        <f>IF(OR(INDEX(UnitRatings!$D$4:$D$38,MATCH($B76,UnitRatings!$A$4:$A$38,0))="",F$3&lt;YEAR(INDEX(UnitRatings!$D$4:$D$38,MATCH($B76,UnitRatings!$A$4:$A$38,0)))),INDEX(UnitRatings!$B$4:$B$38,MATCH($B76,UnitRatings!$A$4:$A$38,0)),0)</f>
        <v>128</v>
      </c>
      <c r="G76" s="7">
        <f>IF(OR(INDEX(UnitRatings!$D$4:$D$38,MATCH($B76,UnitRatings!$A$4:$A$38,0))="",G$3&lt;YEAR(INDEX(UnitRatings!$D$4:$D$38,MATCH($B76,UnitRatings!$A$4:$A$38,0)))),INDEX(UnitRatings!$B$4:$B$38,MATCH($B76,UnitRatings!$A$4:$A$38,0)),0)</f>
        <v>128</v>
      </c>
      <c r="H76" s="7">
        <f>IF(OR(INDEX(UnitRatings!$D$4:$D$38,MATCH($B76,UnitRatings!$A$4:$A$38,0))="",H$3&lt;YEAR(INDEX(UnitRatings!$D$4:$D$38,MATCH($B76,UnitRatings!$A$4:$A$38,0)))),INDEX(UnitRatings!$B$4:$B$38,MATCH($B76,UnitRatings!$A$4:$A$38,0)),0)</f>
        <v>128</v>
      </c>
      <c r="I76" s="7">
        <f>IF(OR(INDEX(UnitRatings!$D$4:$D$38,MATCH($B76,UnitRatings!$A$4:$A$38,0))="",I$3&lt;YEAR(INDEX(UnitRatings!$D$4:$D$38,MATCH($B76,UnitRatings!$A$4:$A$38,0)))),INDEX(UnitRatings!$B$4:$B$38,MATCH($B76,UnitRatings!$A$4:$A$38,0)),0)</f>
        <v>128</v>
      </c>
      <c r="J76" s="7">
        <f>IF(OR(INDEX(UnitRatings!$D$4:$D$38,MATCH($B76,UnitRatings!$A$4:$A$38,0))="",J$3&lt;YEAR(INDEX(UnitRatings!$D$4:$D$38,MATCH($B76,UnitRatings!$A$4:$A$38,0)))),INDEX(UnitRatings!$B$4:$B$38,MATCH($B76,UnitRatings!$A$4:$A$38,0)),0)</f>
        <v>128</v>
      </c>
      <c r="K76" s="7">
        <f>IF(OR(INDEX(UnitRatings!$D$4:$D$38,MATCH($B76,UnitRatings!$A$4:$A$38,0))="",K$3&lt;YEAR(INDEX(UnitRatings!$D$4:$D$38,MATCH($B76,UnitRatings!$A$4:$A$38,0)))),INDEX(UnitRatings!$B$4:$B$38,MATCH($B76,UnitRatings!$A$4:$A$38,0)),0)</f>
        <v>128</v>
      </c>
      <c r="L76" s="7">
        <f>IF(OR(INDEX(UnitRatings!$D$4:$D$38,MATCH($B76,UnitRatings!$A$4:$A$38,0))="",L$3&lt;YEAR(INDEX(UnitRatings!$D$4:$D$38,MATCH($B76,UnitRatings!$A$4:$A$38,0)))),INDEX(UnitRatings!$B$4:$B$38,MATCH($B76,UnitRatings!$A$4:$A$38,0)),0)</f>
        <v>128</v>
      </c>
      <c r="M76" s="7">
        <f>IF(OR(INDEX(UnitRatings!$D$4:$D$38,MATCH($B76,UnitRatings!$A$4:$A$38,0))="",M$3&lt;YEAR(INDEX(UnitRatings!$D$4:$D$38,MATCH($B76,UnitRatings!$A$4:$A$38,0)))),INDEX(UnitRatings!$B$4:$B$38,MATCH($B76,UnitRatings!$A$4:$A$38,0)),0)</f>
        <v>128</v>
      </c>
      <c r="N76" s="7">
        <f>IF(OR(INDEX(UnitRatings!$D$4:$D$38,MATCH($B76,UnitRatings!$A$4:$A$38,0))="",N$3&lt;YEAR(INDEX(UnitRatings!$D$4:$D$38,MATCH($B76,UnitRatings!$A$4:$A$38,0)))),INDEX(UnitRatings!$B$4:$B$38,MATCH($B76,UnitRatings!$A$4:$A$38,0)),0)</f>
        <v>128</v>
      </c>
      <c r="O76" s="7">
        <f>IF(OR(INDEX(UnitRatings!$D$4:$D$38,MATCH($B76,UnitRatings!$A$4:$A$38,0))="",O$3&lt;YEAR(INDEX(UnitRatings!$D$4:$D$38,MATCH($B76,UnitRatings!$A$4:$A$38,0)))),INDEX(UnitRatings!$B$4:$B$38,MATCH($B76,UnitRatings!$A$4:$A$38,0)),0)</f>
        <v>128</v>
      </c>
      <c r="P76" s="7">
        <f>IF(OR(INDEX(UnitRatings!$D$4:$D$38,MATCH($B76,UnitRatings!$A$4:$A$38,0))="",P$3&lt;YEAR(INDEX(UnitRatings!$D$4:$D$38,MATCH($B76,UnitRatings!$A$4:$A$38,0)))),INDEX(UnitRatings!$B$4:$B$38,MATCH($B76,UnitRatings!$A$4:$A$38,0)),0)</f>
        <v>128</v>
      </c>
      <c r="Q76" s="4"/>
    </row>
    <row r="77" spans="1:17" x14ac:dyDescent="0.35">
      <c r="A77" s="36"/>
      <c r="B77" s="8" t="s">
        <v>28</v>
      </c>
      <c r="C77" s="9">
        <f>UnitRatings!$B$40</f>
        <v>683</v>
      </c>
      <c r="D77" s="7">
        <f>IF(OR(INDEX(UnitRatings!$D$4:$D$38,MATCH($B77,UnitRatings!$A$4:$A$38,0))="",D$3&lt;YEAR(INDEX(UnitRatings!$D$4:$D$38,MATCH($B77,UnitRatings!$A$4:$A$38,0)))),INDEX(UnitRatings!$B$4:$B$38,MATCH($B77,UnitRatings!$A$4:$A$38,0)),0)</f>
        <v>691</v>
      </c>
      <c r="E77" s="7">
        <f>IF(OR(INDEX(UnitRatings!$D$4:$D$38,MATCH($B77,UnitRatings!$A$4:$A$38,0))="",E$3&lt;YEAR(INDEX(UnitRatings!$D$4:$D$38,MATCH($B77,UnitRatings!$A$4:$A$38,0)))),INDEX(UnitRatings!$B$4:$B$38,MATCH($B77,UnitRatings!$A$4:$A$38,0)),0)</f>
        <v>691</v>
      </c>
      <c r="F77" s="7">
        <f>IF(OR(INDEX(UnitRatings!$D$4:$D$38,MATCH($B77,UnitRatings!$A$4:$A$38,0))="",F$3&lt;YEAR(INDEX(UnitRatings!$D$4:$D$38,MATCH($B77,UnitRatings!$A$4:$A$38,0)))),INDEX(UnitRatings!$B$4:$B$38,MATCH($B77,UnitRatings!$A$4:$A$38,0)),0)</f>
        <v>691</v>
      </c>
      <c r="G77" s="7">
        <f>IF(OR(INDEX(UnitRatings!$D$4:$D$38,MATCH($B77,UnitRatings!$A$4:$A$38,0))="",G$3&lt;YEAR(INDEX(UnitRatings!$D$4:$D$38,MATCH($B77,UnitRatings!$A$4:$A$38,0)))),INDEX(UnitRatings!$B$4:$B$38,MATCH($B77,UnitRatings!$A$4:$A$38,0)),0)</f>
        <v>691</v>
      </c>
      <c r="H77" s="7">
        <f>IF(OR(INDEX(UnitRatings!$D$4:$D$38,MATCH($B77,UnitRatings!$A$4:$A$38,0))="",H$3&lt;YEAR(INDEX(UnitRatings!$D$4:$D$38,MATCH($B77,UnitRatings!$A$4:$A$38,0)))),INDEX(UnitRatings!$B$4:$B$38,MATCH($B77,UnitRatings!$A$4:$A$38,0)),0)</f>
        <v>691</v>
      </c>
      <c r="I77" s="7">
        <f>IF(OR(INDEX(UnitRatings!$D$4:$D$38,MATCH($B77,UnitRatings!$A$4:$A$38,0))="",I$3&lt;YEAR(INDEX(UnitRatings!$D$4:$D$38,MATCH($B77,UnitRatings!$A$4:$A$38,0)))),INDEX(UnitRatings!$B$4:$B$38,MATCH($B77,UnitRatings!$A$4:$A$38,0)),0)</f>
        <v>691</v>
      </c>
      <c r="J77" s="7">
        <f>IF(OR(INDEX(UnitRatings!$D$4:$D$38,MATCH($B77,UnitRatings!$A$4:$A$38,0))="",J$3&lt;YEAR(INDEX(UnitRatings!$D$4:$D$38,MATCH($B77,UnitRatings!$A$4:$A$38,0)))),INDEX(UnitRatings!$B$4:$B$38,MATCH($B77,UnitRatings!$A$4:$A$38,0)),0)</f>
        <v>691</v>
      </c>
      <c r="K77" s="7">
        <f>IF(OR(INDEX(UnitRatings!$D$4:$D$38,MATCH($B77,UnitRatings!$A$4:$A$38,0))="",K$3&lt;YEAR(INDEX(UnitRatings!$D$4:$D$38,MATCH($B77,UnitRatings!$A$4:$A$38,0)))),INDEX(UnitRatings!$B$4:$B$38,MATCH($B77,UnitRatings!$A$4:$A$38,0)),0)</f>
        <v>691</v>
      </c>
      <c r="L77" s="7">
        <f>IF(OR(INDEX(UnitRatings!$D$4:$D$38,MATCH($B77,UnitRatings!$A$4:$A$38,0))="",L$3&lt;YEAR(INDEX(UnitRatings!$D$4:$D$38,MATCH($B77,UnitRatings!$A$4:$A$38,0)))),INDEX(UnitRatings!$B$4:$B$38,MATCH($B77,UnitRatings!$A$4:$A$38,0)),0)</f>
        <v>691</v>
      </c>
      <c r="M77" s="7">
        <f>IF(OR(INDEX(UnitRatings!$D$4:$D$38,MATCH($B77,UnitRatings!$A$4:$A$38,0))="",M$3&lt;YEAR(INDEX(UnitRatings!$D$4:$D$38,MATCH($B77,UnitRatings!$A$4:$A$38,0)))),INDEX(UnitRatings!$B$4:$B$38,MATCH($B77,UnitRatings!$A$4:$A$38,0)),0)</f>
        <v>691</v>
      </c>
      <c r="N77" s="7">
        <f>IF(OR(INDEX(UnitRatings!$D$4:$D$38,MATCH($B77,UnitRatings!$A$4:$A$38,0))="",N$3&lt;YEAR(INDEX(UnitRatings!$D$4:$D$38,MATCH($B77,UnitRatings!$A$4:$A$38,0)))),INDEX(UnitRatings!$B$4:$B$38,MATCH($B77,UnitRatings!$A$4:$A$38,0)),0)</f>
        <v>691</v>
      </c>
      <c r="O77" s="7">
        <f>IF(OR(INDEX(UnitRatings!$D$4:$D$38,MATCH($B77,UnitRatings!$A$4:$A$38,0))="",O$3&lt;YEAR(INDEX(UnitRatings!$D$4:$D$38,MATCH($B77,UnitRatings!$A$4:$A$38,0)))),INDEX(UnitRatings!$B$4:$B$38,MATCH($B77,UnitRatings!$A$4:$A$38,0)),0)</f>
        <v>691</v>
      </c>
      <c r="P77" s="7">
        <f>IF(OR(INDEX(UnitRatings!$D$4:$D$38,MATCH($B77,UnitRatings!$A$4:$A$38,0))="",P$3&lt;YEAR(INDEX(UnitRatings!$D$4:$D$38,MATCH($B77,UnitRatings!$A$4:$A$38,0)))),INDEX(UnitRatings!$B$4:$B$38,MATCH($B77,UnitRatings!$A$4:$A$38,0)),0)</f>
        <v>691</v>
      </c>
      <c r="Q77" s="4"/>
    </row>
    <row r="78" spans="1:17" x14ac:dyDescent="0.35">
      <c r="A78" s="36"/>
      <c r="B78" s="8" t="s">
        <v>11</v>
      </c>
      <c r="C78" s="7">
        <f>IF(OR(INDEX(UnitRatings!$D$4:$D$38,MATCH($B78,UnitRatings!$A$4:$A$38,0))="",C$3&lt;YEAR(INDEX(UnitRatings!$D$4:$D$38,MATCH($B78,UnitRatings!$A$4:$A$38,0)))),INDEX(UnitRatings!$B$4:$B$38,MATCH($B78,UnitRatings!$A$4:$A$38,0)),0)</f>
        <v>479</v>
      </c>
      <c r="D78" s="7">
        <f>IF(OR(INDEX(UnitRatings!$D$4:$D$38,MATCH($B78,UnitRatings!$A$4:$A$38,0))="",D$3&lt;YEAR(INDEX(UnitRatings!$D$4:$D$38,MATCH($B78,UnitRatings!$A$4:$A$38,0)))),INDEX(UnitRatings!$B$4:$B$38,MATCH($B78,UnitRatings!$A$4:$A$38,0)),0)</f>
        <v>479</v>
      </c>
      <c r="E78" s="7">
        <f>IF(OR(INDEX(UnitRatings!$D$4:$D$38,MATCH($B78,UnitRatings!$A$4:$A$38,0))="",E$3&lt;YEAR(INDEX(UnitRatings!$D$4:$D$38,MATCH($B78,UnitRatings!$A$4:$A$38,0)))),INDEX(UnitRatings!$B$4:$B$38,MATCH($B78,UnitRatings!$A$4:$A$38,0)),0)</f>
        <v>479</v>
      </c>
      <c r="F78" s="7">
        <f>IF(OR(INDEX(UnitRatings!$D$4:$D$38,MATCH($B78,UnitRatings!$A$4:$A$38,0))="",F$3&lt;YEAR(INDEX(UnitRatings!$D$4:$D$38,MATCH($B78,UnitRatings!$A$4:$A$38,0)))),INDEX(UnitRatings!$B$4:$B$38,MATCH($B78,UnitRatings!$A$4:$A$38,0)),0)</f>
        <v>479</v>
      </c>
      <c r="G78" s="7">
        <f>IF(OR(INDEX(UnitRatings!$D$4:$D$38,MATCH($B78,UnitRatings!$A$4:$A$38,0))="",G$3&lt;YEAR(INDEX(UnitRatings!$D$4:$D$38,MATCH($B78,UnitRatings!$A$4:$A$38,0)))),INDEX(UnitRatings!$B$4:$B$38,MATCH($B78,UnitRatings!$A$4:$A$38,0)),0)</f>
        <v>479</v>
      </c>
      <c r="H78" s="7">
        <f>IF(OR(INDEX(UnitRatings!$D$4:$D$38,MATCH($B78,UnitRatings!$A$4:$A$38,0))="",H$3&lt;YEAR(INDEX(UnitRatings!$D$4:$D$38,MATCH($B78,UnitRatings!$A$4:$A$38,0)))),INDEX(UnitRatings!$B$4:$B$38,MATCH($B78,UnitRatings!$A$4:$A$38,0)),0)</f>
        <v>479</v>
      </c>
      <c r="I78" s="7">
        <f>IF(OR(INDEX(UnitRatings!$D$4:$D$38,MATCH($B78,UnitRatings!$A$4:$A$38,0))="",I$3&lt;YEAR(INDEX(UnitRatings!$D$4:$D$38,MATCH($B78,UnitRatings!$A$4:$A$38,0)))),INDEX(UnitRatings!$B$4:$B$38,MATCH($B78,UnitRatings!$A$4:$A$38,0)),0)</f>
        <v>479</v>
      </c>
      <c r="J78" s="7">
        <f>IF(OR(INDEX(UnitRatings!$D$4:$D$38,MATCH($B78,UnitRatings!$A$4:$A$38,0))="",J$3&lt;YEAR(INDEX(UnitRatings!$D$4:$D$38,MATCH($B78,UnitRatings!$A$4:$A$38,0)))),INDEX(UnitRatings!$B$4:$B$38,MATCH($B78,UnitRatings!$A$4:$A$38,0)),0)</f>
        <v>479</v>
      </c>
      <c r="K78" s="7">
        <f>IF(OR(INDEX(UnitRatings!$D$4:$D$38,MATCH($B78,UnitRatings!$A$4:$A$38,0))="",K$3&lt;YEAR(INDEX(UnitRatings!$D$4:$D$38,MATCH($B78,UnitRatings!$A$4:$A$38,0)))),INDEX(UnitRatings!$B$4:$B$38,MATCH($B78,UnitRatings!$A$4:$A$38,0)),0)</f>
        <v>479</v>
      </c>
      <c r="L78" s="7">
        <f>IF(OR(INDEX(UnitRatings!$D$4:$D$38,MATCH($B78,UnitRatings!$A$4:$A$38,0))="",L$3&lt;YEAR(INDEX(UnitRatings!$D$4:$D$38,MATCH($B78,UnitRatings!$A$4:$A$38,0)))),INDEX(UnitRatings!$B$4:$B$38,MATCH($B78,UnitRatings!$A$4:$A$38,0)),0)</f>
        <v>479</v>
      </c>
      <c r="M78" s="7">
        <f>IF(OR(INDEX(UnitRatings!$D$4:$D$38,MATCH($B78,UnitRatings!$A$4:$A$38,0))="",M$3&lt;YEAR(INDEX(UnitRatings!$D$4:$D$38,MATCH($B78,UnitRatings!$A$4:$A$38,0)))),INDEX(UnitRatings!$B$4:$B$38,MATCH($B78,UnitRatings!$A$4:$A$38,0)),0)</f>
        <v>479</v>
      </c>
      <c r="N78" s="7">
        <f>IF(OR(INDEX(UnitRatings!$D$4:$D$38,MATCH($B78,UnitRatings!$A$4:$A$38,0))="",N$3&lt;YEAR(INDEX(UnitRatings!$D$4:$D$38,MATCH($B78,UnitRatings!$A$4:$A$38,0)))),INDEX(UnitRatings!$B$4:$B$38,MATCH($B78,UnitRatings!$A$4:$A$38,0)),0)</f>
        <v>479</v>
      </c>
      <c r="O78" s="7">
        <f>IF(OR(INDEX(UnitRatings!$D$4:$D$38,MATCH($B78,UnitRatings!$A$4:$A$38,0))="",O$3&lt;YEAR(INDEX(UnitRatings!$D$4:$D$38,MATCH($B78,UnitRatings!$A$4:$A$38,0)))),INDEX(UnitRatings!$B$4:$B$38,MATCH($B78,UnitRatings!$A$4:$A$38,0)),0)</f>
        <v>479</v>
      </c>
      <c r="P78" s="7">
        <f>IF(OR(INDEX(UnitRatings!$D$4:$D$38,MATCH($B78,UnitRatings!$A$4:$A$38,0))="",P$3&lt;YEAR(INDEX(UnitRatings!$D$4:$D$38,MATCH($B78,UnitRatings!$A$4:$A$38,0)))),INDEX(UnitRatings!$B$4:$B$38,MATCH($B78,UnitRatings!$A$4:$A$38,0)),0)</f>
        <v>479</v>
      </c>
      <c r="Q78" s="4"/>
    </row>
    <row r="79" spans="1:17" x14ac:dyDescent="0.35">
      <c r="A79" s="36"/>
      <c r="B79" s="8" t="s">
        <v>12</v>
      </c>
      <c r="C79" s="7">
        <f>IF(OR(INDEX(UnitRatings!$D$4:$D$38,MATCH($B79,UnitRatings!$A$4:$A$38,0))="",C$3&lt;YEAR(INDEX(UnitRatings!$D$4:$D$38,MATCH($B79,UnitRatings!$A$4:$A$38,0)))),INDEX(UnitRatings!$B$4:$B$38,MATCH($B79,UnitRatings!$A$4:$A$38,0)),0)</f>
        <v>486</v>
      </c>
      <c r="D79" s="7">
        <f>IF(OR(INDEX(UnitRatings!$D$4:$D$38,MATCH($B79,UnitRatings!$A$4:$A$38,0))="",D$3&lt;YEAR(INDEX(UnitRatings!$D$4:$D$38,MATCH($B79,UnitRatings!$A$4:$A$38,0)))),INDEX(UnitRatings!$B$4:$B$38,MATCH($B79,UnitRatings!$A$4:$A$38,0)),0)</f>
        <v>486</v>
      </c>
      <c r="E79" s="7">
        <f>IF(OR(INDEX(UnitRatings!$D$4:$D$38,MATCH($B79,UnitRatings!$A$4:$A$38,0))="",E$3&lt;YEAR(INDEX(UnitRatings!$D$4:$D$38,MATCH($B79,UnitRatings!$A$4:$A$38,0)))),INDEX(UnitRatings!$B$4:$B$38,MATCH($B79,UnitRatings!$A$4:$A$38,0)),0)</f>
        <v>486</v>
      </c>
      <c r="F79" s="7">
        <f>IF(OR(INDEX(UnitRatings!$D$4:$D$38,MATCH($B79,UnitRatings!$A$4:$A$38,0))="",F$3&lt;YEAR(INDEX(UnitRatings!$D$4:$D$38,MATCH($B79,UnitRatings!$A$4:$A$38,0)))),INDEX(UnitRatings!$B$4:$B$38,MATCH($B79,UnitRatings!$A$4:$A$38,0)),0)</f>
        <v>486</v>
      </c>
      <c r="G79" s="7">
        <f>IF(OR(INDEX(UnitRatings!$D$4:$D$38,MATCH($B79,UnitRatings!$A$4:$A$38,0))="",G$3&lt;YEAR(INDEX(UnitRatings!$D$4:$D$38,MATCH($B79,UnitRatings!$A$4:$A$38,0)))),INDEX(UnitRatings!$B$4:$B$38,MATCH($B79,UnitRatings!$A$4:$A$38,0)),0)</f>
        <v>486</v>
      </c>
      <c r="H79" s="7">
        <f>IF(OR(INDEX(UnitRatings!$D$4:$D$38,MATCH($B79,UnitRatings!$A$4:$A$38,0))="",H$3&lt;YEAR(INDEX(UnitRatings!$D$4:$D$38,MATCH($B79,UnitRatings!$A$4:$A$38,0)))),INDEX(UnitRatings!$B$4:$B$38,MATCH($B79,UnitRatings!$A$4:$A$38,0)),0)</f>
        <v>0</v>
      </c>
      <c r="I79" s="7">
        <f>IF(OR(INDEX(UnitRatings!$D$4:$D$38,MATCH($B79,UnitRatings!$A$4:$A$38,0))="",I$3&lt;YEAR(INDEX(UnitRatings!$D$4:$D$38,MATCH($B79,UnitRatings!$A$4:$A$38,0)))),INDEX(UnitRatings!$B$4:$B$38,MATCH($B79,UnitRatings!$A$4:$A$38,0)),0)</f>
        <v>0</v>
      </c>
      <c r="J79" s="7">
        <f>IF(OR(INDEX(UnitRatings!$D$4:$D$38,MATCH($B79,UnitRatings!$A$4:$A$38,0))="",J$3&lt;YEAR(INDEX(UnitRatings!$D$4:$D$38,MATCH($B79,UnitRatings!$A$4:$A$38,0)))),INDEX(UnitRatings!$B$4:$B$38,MATCH($B79,UnitRatings!$A$4:$A$38,0)),0)</f>
        <v>0</v>
      </c>
      <c r="K79" s="7">
        <f>IF(OR(INDEX(UnitRatings!$D$4:$D$38,MATCH($B79,UnitRatings!$A$4:$A$38,0))="",K$3&lt;YEAR(INDEX(UnitRatings!$D$4:$D$38,MATCH($B79,UnitRatings!$A$4:$A$38,0)))),INDEX(UnitRatings!$B$4:$B$38,MATCH($B79,UnitRatings!$A$4:$A$38,0)),0)</f>
        <v>0</v>
      </c>
      <c r="L79" s="7">
        <f>IF(OR(INDEX(UnitRatings!$D$4:$D$38,MATCH($B79,UnitRatings!$A$4:$A$38,0))="",L$3&lt;YEAR(INDEX(UnitRatings!$D$4:$D$38,MATCH($B79,UnitRatings!$A$4:$A$38,0)))),INDEX(UnitRatings!$B$4:$B$38,MATCH($B79,UnitRatings!$A$4:$A$38,0)),0)</f>
        <v>0</v>
      </c>
      <c r="M79" s="7">
        <f>IF(OR(INDEX(UnitRatings!$D$4:$D$38,MATCH($B79,UnitRatings!$A$4:$A$38,0))="",M$3&lt;YEAR(INDEX(UnitRatings!$D$4:$D$38,MATCH($B79,UnitRatings!$A$4:$A$38,0)))),INDEX(UnitRatings!$B$4:$B$38,MATCH($B79,UnitRatings!$A$4:$A$38,0)),0)</f>
        <v>0</v>
      </c>
      <c r="N79" s="7">
        <f>IF(OR(INDEX(UnitRatings!$D$4:$D$38,MATCH($B79,UnitRatings!$A$4:$A$38,0))="",N$3&lt;YEAR(INDEX(UnitRatings!$D$4:$D$38,MATCH($B79,UnitRatings!$A$4:$A$38,0)))),INDEX(UnitRatings!$B$4:$B$38,MATCH($B79,UnitRatings!$A$4:$A$38,0)),0)</f>
        <v>0</v>
      </c>
      <c r="O79" s="7">
        <f>IF(OR(INDEX(UnitRatings!$D$4:$D$38,MATCH($B79,UnitRatings!$A$4:$A$38,0))="",O$3&lt;YEAR(INDEX(UnitRatings!$D$4:$D$38,MATCH($B79,UnitRatings!$A$4:$A$38,0)))),INDEX(UnitRatings!$B$4:$B$38,MATCH($B79,UnitRatings!$A$4:$A$38,0)),0)</f>
        <v>0</v>
      </c>
      <c r="P79" s="7">
        <f>IF(OR(INDEX(UnitRatings!$D$4:$D$38,MATCH($B79,UnitRatings!$A$4:$A$38,0))="",P$3&lt;YEAR(INDEX(UnitRatings!$D$4:$D$38,MATCH($B79,UnitRatings!$A$4:$A$38,0)))),INDEX(UnitRatings!$B$4:$B$38,MATCH($B79,UnitRatings!$A$4:$A$38,0)),0)</f>
        <v>0</v>
      </c>
      <c r="Q79" s="4"/>
    </row>
    <row r="80" spans="1:17" x14ac:dyDescent="0.35">
      <c r="A80" s="36"/>
      <c r="B80" s="8" t="s">
        <v>13</v>
      </c>
      <c r="C80" s="7">
        <f>IF(OR(INDEX(UnitRatings!$D$4:$D$38,MATCH($B80,UnitRatings!$A$4:$A$38,0))="",C$3&lt;YEAR(INDEX(UnitRatings!$D$4:$D$38,MATCH($B80,UnitRatings!$A$4:$A$38,0)))),INDEX(UnitRatings!$B$4:$B$38,MATCH($B80,UnitRatings!$A$4:$A$38,0)),0)</f>
        <v>476</v>
      </c>
      <c r="D80" s="7">
        <f>IF(OR(INDEX(UnitRatings!$D$4:$D$38,MATCH($B80,UnitRatings!$A$4:$A$38,0))="",D$3&lt;YEAR(INDEX(UnitRatings!$D$4:$D$38,MATCH($B80,UnitRatings!$A$4:$A$38,0)))),INDEX(UnitRatings!$B$4:$B$38,MATCH($B80,UnitRatings!$A$4:$A$38,0)),0)</f>
        <v>476</v>
      </c>
      <c r="E80" s="7">
        <f>IF(OR(INDEX(UnitRatings!$D$4:$D$38,MATCH($B80,UnitRatings!$A$4:$A$38,0))="",E$3&lt;YEAR(INDEX(UnitRatings!$D$4:$D$38,MATCH($B80,UnitRatings!$A$4:$A$38,0)))),INDEX(UnitRatings!$B$4:$B$38,MATCH($B80,UnitRatings!$A$4:$A$38,0)),0)</f>
        <v>476</v>
      </c>
      <c r="F80" s="7">
        <f>IF(OR(INDEX(UnitRatings!$D$4:$D$38,MATCH($B80,UnitRatings!$A$4:$A$38,0))="",F$3&lt;YEAR(INDEX(UnitRatings!$D$4:$D$38,MATCH($B80,UnitRatings!$A$4:$A$38,0)))),INDEX(UnitRatings!$B$4:$B$38,MATCH($B80,UnitRatings!$A$4:$A$38,0)),0)</f>
        <v>476</v>
      </c>
      <c r="G80" s="7">
        <f>IF(OR(INDEX(UnitRatings!$D$4:$D$38,MATCH($B80,UnitRatings!$A$4:$A$38,0))="",G$3&lt;YEAR(INDEX(UnitRatings!$D$4:$D$38,MATCH($B80,UnitRatings!$A$4:$A$38,0)))),INDEX(UnitRatings!$B$4:$B$38,MATCH($B80,UnitRatings!$A$4:$A$38,0)),0)</f>
        <v>476</v>
      </c>
      <c r="H80" s="7">
        <f>IF(OR(INDEX(UnitRatings!$D$4:$D$38,MATCH($B80,UnitRatings!$A$4:$A$38,0))="",H$3&lt;YEAR(INDEX(UnitRatings!$D$4:$D$38,MATCH($B80,UnitRatings!$A$4:$A$38,0)))),INDEX(UnitRatings!$B$4:$B$38,MATCH($B80,UnitRatings!$A$4:$A$38,0)),0)</f>
        <v>476</v>
      </c>
      <c r="I80" s="7">
        <f>IF(OR(INDEX(UnitRatings!$D$4:$D$38,MATCH($B80,UnitRatings!$A$4:$A$38,0))="",I$3&lt;YEAR(INDEX(UnitRatings!$D$4:$D$38,MATCH($B80,UnitRatings!$A$4:$A$38,0)))),INDEX(UnitRatings!$B$4:$B$38,MATCH($B80,UnitRatings!$A$4:$A$38,0)),0)</f>
        <v>476</v>
      </c>
      <c r="J80" s="7">
        <f>IF(OR(INDEX(UnitRatings!$D$4:$D$38,MATCH($B80,UnitRatings!$A$4:$A$38,0))="",J$3&lt;YEAR(INDEX(UnitRatings!$D$4:$D$38,MATCH($B80,UnitRatings!$A$4:$A$38,0)))),INDEX(UnitRatings!$B$4:$B$38,MATCH($B80,UnitRatings!$A$4:$A$38,0)),0)</f>
        <v>476</v>
      </c>
      <c r="K80" s="7">
        <f>IF(OR(INDEX(UnitRatings!$D$4:$D$38,MATCH($B80,UnitRatings!$A$4:$A$38,0))="",K$3&lt;YEAR(INDEX(UnitRatings!$D$4:$D$38,MATCH($B80,UnitRatings!$A$4:$A$38,0)))),INDEX(UnitRatings!$B$4:$B$38,MATCH($B80,UnitRatings!$A$4:$A$38,0)),0)</f>
        <v>476</v>
      </c>
      <c r="L80" s="7">
        <f>IF(OR(INDEX(UnitRatings!$D$4:$D$38,MATCH($B80,UnitRatings!$A$4:$A$38,0))="",L$3&lt;YEAR(INDEX(UnitRatings!$D$4:$D$38,MATCH($B80,UnitRatings!$A$4:$A$38,0)))),INDEX(UnitRatings!$B$4:$B$38,MATCH($B80,UnitRatings!$A$4:$A$38,0)),0)</f>
        <v>476</v>
      </c>
      <c r="M80" s="7">
        <f>IF(OR(INDEX(UnitRatings!$D$4:$D$38,MATCH($B80,UnitRatings!$A$4:$A$38,0))="",M$3&lt;YEAR(INDEX(UnitRatings!$D$4:$D$38,MATCH($B80,UnitRatings!$A$4:$A$38,0)))),INDEX(UnitRatings!$B$4:$B$38,MATCH($B80,UnitRatings!$A$4:$A$38,0)),0)</f>
        <v>476</v>
      </c>
      <c r="N80" s="7">
        <f>IF(OR(INDEX(UnitRatings!$D$4:$D$38,MATCH($B80,UnitRatings!$A$4:$A$38,0))="",N$3&lt;YEAR(INDEX(UnitRatings!$D$4:$D$38,MATCH($B80,UnitRatings!$A$4:$A$38,0)))),INDEX(UnitRatings!$B$4:$B$38,MATCH($B80,UnitRatings!$A$4:$A$38,0)),0)</f>
        <v>476</v>
      </c>
      <c r="O80" s="7">
        <f>IF(OR(INDEX(UnitRatings!$D$4:$D$38,MATCH($B80,UnitRatings!$A$4:$A$38,0))="",O$3&lt;YEAR(INDEX(UnitRatings!$D$4:$D$38,MATCH($B80,UnitRatings!$A$4:$A$38,0)))),INDEX(UnitRatings!$B$4:$B$38,MATCH($B80,UnitRatings!$A$4:$A$38,0)),0)</f>
        <v>476</v>
      </c>
      <c r="P80" s="7">
        <f>IF(OR(INDEX(UnitRatings!$D$4:$D$38,MATCH($B80,UnitRatings!$A$4:$A$38,0))="",P$3&lt;YEAR(INDEX(UnitRatings!$D$4:$D$38,MATCH($B80,UnitRatings!$A$4:$A$38,0)))),INDEX(UnitRatings!$B$4:$B$38,MATCH($B80,UnitRatings!$A$4:$A$38,0)),0)</f>
        <v>476</v>
      </c>
      <c r="Q80" s="4"/>
    </row>
    <row r="81" spans="1:17" x14ac:dyDescent="0.35">
      <c r="A81" s="36"/>
      <c r="B81" s="8" t="s">
        <v>14</v>
      </c>
      <c r="C81" s="7">
        <f>IF(OR(INDEX(UnitRatings!$D$4:$D$38,MATCH($B81,UnitRatings!$A$4:$A$38,0))="",C$3&lt;YEAR(INDEX(UnitRatings!$D$4:$D$38,MATCH($B81,UnitRatings!$A$4:$A$38,0)))),INDEX(UnitRatings!$B$4:$B$38,MATCH($B81,UnitRatings!$A$4:$A$38,0)),0)</f>
        <v>478</v>
      </c>
      <c r="D81" s="7">
        <f>IF(OR(INDEX(UnitRatings!$D$4:$D$38,MATCH($B81,UnitRatings!$A$4:$A$38,0))="",D$3&lt;YEAR(INDEX(UnitRatings!$D$4:$D$38,MATCH($B81,UnitRatings!$A$4:$A$38,0)))),INDEX(UnitRatings!$B$4:$B$38,MATCH($B81,UnitRatings!$A$4:$A$38,0)),0)</f>
        <v>478</v>
      </c>
      <c r="E81" s="7">
        <f>IF(OR(INDEX(UnitRatings!$D$4:$D$38,MATCH($B81,UnitRatings!$A$4:$A$38,0))="",E$3&lt;YEAR(INDEX(UnitRatings!$D$4:$D$38,MATCH($B81,UnitRatings!$A$4:$A$38,0)))),INDEX(UnitRatings!$B$4:$B$38,MATCH($B81,UnitRatings!$A$4:$A$38,0)),0)</f>
        <v>478</v>
      </c>
      <c r="F81" s="7">
        <f>IF(OR(INDEX(UnitRatings!$D$4:$D$38,MATCH($B81,UnitRatings!$A$4:$A$38,0))="",F$3&lt;YEAR(INDEX(UnitRatings!$D$4:$D$38,MATCH($B81,UnitRatings!$A$4:$A$38,0)))),INDEX(UnitRatings!$B$4:$B$38,MATCH($B81,UnitRatings!$A$4:$A$38,0)),0)</f>
        <v>478</v>
      </c>
      <c r="G81" s="7">
        <f>IF(OR(INDEX(UnitRatings!$D$4:$D$38,MATCH($B81,UnitRatings!$A$4:$A$38,0))="",G$3&lt;YEAR(INDEX(UnitRatings!$D$4:$D$38,MATCH($B81,UnitRatings!$A$4:$A$38,0)))),INDEX(UnitRatings!$B$4:$B$38,MATCH($B81,UnitRatings!$A$4:$A$38,0)),0)</f>
        <v>478</v>
      </c>
      <c r="H81" s="7">
        <f>IF(OR(INDEX(UnitRatings!$D$4:$D$38,MATCH($B81,UnitRatings!$A$4:$A$38,0))="",H$3&lt;YEAR(INDEX(UnitRatings!$D$4:$D$38,MATCH($B81,UnitRatings!$A$4:$A$38,0)))),INDEX(UnitRatings!$B$4:$B$38,MATCH($B81,UnitRatings!$A$4:$A$38,0)),0)</f>
        <v>478</v>
      </c>
      <c r="I81" s="7">
        <f>IF(OR(INDEX(UnitRatings!$D$4:$D$38,MATCH($B81,UnitRatings!$A$4:$A$38,0))="",I$3&lt;YEAR(INDEX(UnitRatings!$D$4:$D$38,MATCH($B81,UnitRatings!$A$4:$A$38,0)))),INDEX(UnitRatings!$B$4:$B$38,MATCH($B81,UnitRatings!$A$4:$A$38,0)),0)</f>
        <v>478</v>
      </c>
      <c r="J81" s="7">
        <f>IF(OR(INDEX(UnitRatings!$D$4:$D$38,MATCH($B81,UnitRatings!$A$4:$A$38,0))="",J$3&lt;YEAR(INDEX(UnitRatings!$D$4:$D$38,MATCH($B81,UnitRatings!$A$4:$A$38,0)))),INDEX(UnitRatings!$B$4:$B$38,MATCH($B81,UnitRatings!$A$4:$A$38,0)),0)</f>
        <v>478</v>
      </c>
      <c r="K81" s="7">
        <f>IF(OR(INDEX(UnitRatings!$D$4:$D$38,MATCH($B81,UnitRatings!$A$4:$A$38,0))="",K$3&lt;YEAR(INDEX(UnitRatings!$D$4:$D$38,MATCH($B81,UnitRatings!$A$4:$A$38,0)))),INDEX(UnitRatings!$B$4:$B$38,MATCH($B81,UnitRatings!$A$4:$A$38,0)),0)</f>
        <v>478</v>
      </c>
      <c r="L81" s="7">
        <f>IF(OR(INDEX(UnitRatings!$D$4:$D$38,MATCH($B81,UnitRatings!$A$4:$A$38,0))="",L$3&lt;YEAR(INDEX(UnitRatings!$D$4:$D$38,MATCH($B81,UnitRatings!$A$4:$A$38,0)))),INDEX(UnitRatings!$B$4:$B$38,MATCH($B81,UnitRatings!$A$4:$A$38,0)),0)</f>
        <v>478</v>
      </c>
      <c r="M81" s="7">
        <f>IF(OR(INDEX(UnitRatings!$D$4:$D$38,MATCH($B81,UnitRatings!$A$4:$A$38,0))="",M$3&lt;YEAR(INDEX(UnitRatings!$D$4:$D$38,MATCH($B81,UnitRatings!$A$4:$A$38,0)))),INDEX(UnitRatings!$B$4:$B$38,MATCH($B81,UnitRatings!$A$4:$A$38,0)),0)</f>
        <v>478</v>
      </c>
      <c r="N81" s="7">
        <f>IF(OR(INDEX(UnitRatings!$D$4:$D$38,MATCH($B81,UnitRatings!$A$4:$A$38,0))="",N$3&lt;YEAR(INDEX(UnitRatings!$D$4:$D$38,MATCH($B81,UnitRatings!$A$4:$A$38,0)))),INDEX(UnitRatings!$B$4:$B$38,MATCH($B81,UnitRatings!$A$4:$A$38,0)),0)</f>
        <v>478</v>
      </c>
      <c r="O81" s="7">
        <f>IF(OR(INDEX(UnitRatings!$D$4:$D$38,MATCH($B81,UnitRatings!$A$4:$A$38,0))="",O$3&lt;YEAR(INDEX(UnitRatings!$D$4:$D$38,MATCH($B81,UnitRatings!$A$4:$A$38,0)))),INDEX(UnitRatings!$B$4:$B$38,MATCH($B81,UnitRatings!$A$4:$A$38,0)),0)</f>
        <v>478</v>
      </c>
      <c r="P81" s="7">
        <f>IF(OR(INDEX(UnitRatings!$D$4:$D$38,MATCH($B81,UnitRatings!$A$4:$A$38,0))="",P$3&lt;YEAR(INDEX(UnitRatings!$D$4:$D$38,MATCH($B81,UnitRatings!$A$4:$A$38,0)))),INDEX(UnitRatings!$B$4:$B$38,MATCH($B81,UnitRatings!$A$4:$A$38,0)),0)</f>
        <v>478</v>
      </c>
      <c r="Q81" s="4"/>
    </row>
    <row r="82" spans="1:17" x14ac:dyDescent="0.35">
      <c r="A82" s="36"/>
      <c r="B82" s="8" t="s">
        <v>56</v>
      </c>
      <c r="C82" s="7">
        <f>IF(OR(INDEX(UnitRatings!$D$4:$D$38,MATCH($B82,UnitRatings!$A$4:$A$38,0))="",C$3&lt;YEAR(INDEX(UnitRatings!$D$4:$D$38,MATCH($B82,UnitRatings!$A$4:$A$38,0)))),INDEX(UnitRatings!$B$4:$B$38,MATCH($B82,UnitRatings!$A$4:$A$38,0)),0)</f>
        <v>27.333333333333201</v>
      </c>
      <c r="D82" s="7">
        <f>IF(OR(INDEX(UnitRatings!$D$4:$D$38,MATCH($B82,UnitRatings!$A$4:$A$38,0))="",D$3&lt;YEAR(INDEX(UnitRatings!$D$4:$D$38,MATCH($B82,UnitRatings!$A$4:$A$38,0)))),INDEX(UnitRatings!$B$4:$B$38,MATCH($B82,UnitRatings!$A$4:$A$38,0)),0)</f>
        <v>27.333333333333201</v>
      </c>
      <c r="E82" s="7">
        <f>IF(OR(INDEX(UnitRatings!$D$4:$D$38,MATCH($B82,UnitRatings!$A$4:$A$38,0))="",E$3&lt;YEAR(INDEX(UnitRatings!$D$4:$D$38,MATCH($B82,UnitRatings!$A$4:$A$38,0)))),INDEX(UnitRatings!$B$4:$B$38,MATCH($B82,UnitRatings!$A$4:$A$38,0)),0)</f>
        <v>0</v>
      </c>
      <c r="F82" s="7">
        <f>IF(OR(INDEX(UnitRatings!$D$4:$D$38,MATCH($B82,UnitRatings!$A$4:$A$38,0))="",F$3&lt;YEAR(INDEX(UnitRatings!$D$4:$D$38,MATCH($B82,UnitRatings!$A$4:$A$38,0)))),INDEX(UnitRatings!$B$4:$B$38,MATCH($B82,UnitRatings!$A$4:$A$38,0)),0)</f>
        <v>0</v>
      </c>
      <c r="G82" s="7">
        <f>IF(OR(INDEX(UnitRatings!$D$4:$D$38,MATCH($B82,UnitRatings!$A$4:$A$38,0))="",G$3&lt;YEAR(INDEX(UnitRatings!$D$4:$D$38,MATCH($B82,UnitRatings!$A$4:$A$38,0)))),INDEX(UnitRatings!$B$4:$B$38,MATCH($B82,UnitRatings!$A$4:$A$38,0)),0)</f>
        <v>0</v>
      </c>
      <c r="H82" s="7">
        <f>IF(OR(INDEX(UnitRatings!$D$4:$D$38,MATCH($B82,UnitRatings!$A$4:$A$38,0))="",H$3&lt;YEAR(INDEX(UnitRatings!$D$4:$D$38,MATCH($B82,UnitRatings!$A$4:$A$38,0)))),INDEX(UnitRatings!$B$4:$B$38,MATCH($B82,UnitRatings!$A$4:$A$38,0)),0)</f>
        <v>0</v>
      </c>
      <c r="I82" s="7">
        <f>IF(OR(INDEX(UnitRatings!$D$4:$D$38,MATCH($B82,UnitRatings!$A$4:$A$38,0))="",I$3&lt;YEAR(INDEX(UnitRatings!$D$4:$D$38,MATCH($B82,UnitRatings!$A$4:$A$38,0)))),INDEX(UnitRatings!$B$4:$B$38,MATCH($B82,UnitRatings!$A$4:$A$38,0)),0)</f>
        <v>0</v>
      </c>
      <c r="J82" s="7">
        <f>IF(OR(INDEX(UnitRatings!$D$4:$D$38,MATCH($B82,UnitRatings!$A$4:$A$38,0))="",J$3&lt;YEAR(INDEX(UnitRatings!$D$4:$D$38,MATCH($B82,UnitRatings!$A$4:$A$38,0)))),INDEX(UnitRatings!$B$4:$B$38,MATCH($B82,UnitRatings!$A$4:$A$38,0)),0)</f>
        <v>0</v>
      </c>
      <c r="K82" s="7">
        <f>IF(OR(INDEX(UnitRatings!$D$4:$D$38,MATCH($B82,UnitRatings!$A$4:$A$38,0))="",K$3&lt;YEAR(INDEX(UnitRatings!$D$4:$D$38,MATCH($B82,UnitRatings!$A$4:$A$38,0)))),INDEX(UnitRatings!$B$4:$B$38,MATCH($B82,UnitRatings!$A$4:$A$38,0)),0)</f>
        <v>0</v>
      </c>
      <c r="L82" s="7">
        <f>IF(OR(INDEX(UnitRatings!$D$4:$D$38,MATCH($B82,UnitRatings!$A$4:$A$38,0))="",L$3&lt;YEAR(INDEX(UnitRatings!$D$4:$D$38,MATCH($B82,UnitRatings!$A$4:$A$38,0)))),INDEX(UnitRatings!$B$4:$B$38,MATCH($B82,UnitRatings!$A$4:$A$38,0)),0)</f>
        <v>0</v>
      </c>
      <c r="M82" s="7">
        <f>IF(OR(INDEX(UnitRatings!$D$4:$D$38,MATCH($B82,UnitRatings!$A$4:$A$38,0))="",M$3&lt;YEAR(INDEX(UnitRatings!$D$4:$D$38,MATCH($B82,UnitRatings!$A$4:$A$38,0)))),INDEX(UnitRatings!$B$4:$B$38,MATCH($B82,UnitRatings!$A$4:$A$38,0)),0)</f>
        <v>0</v>
      </c>
      <c r="N82" s="7">
        <f>IF(OR(INDEX(UnitRatings!$D$4:$D$38,MATCH($B82,UnitRatings!$A$4:$A$38,0))="",N$3&lt;YEAR(INDEX(UnitRatings!$D$4:$D$38,MATCH($B82,UnitRatings!$A$4:$A$38,0)))),INDEX(UnitRatings!$B$4:$B$38,MATCH($B82,UnitRatings!$A$4:$A$38,0)),0)</f>
        <v>0</v>
      </c>
      <c r="O82" s="7">
        <f>IF(OR(INDEX(UnitRatings!$D$4:$D$38,MATCH($B82,UnitRatings!$A$4:$A$38,0))="",O$3&lt;YEAR(INDEX(UnitRatings!$D$4:$D$38,MATCH($B82,UnitRatings!$A$4:$A$38,0)))),INDEX(UnitRatings!$B$4:$B$38,MATCH($B82,UnitRatings!$A$4:$A$38,0)),0)</f>
        <v>0</v>
      </c>
      <c r="P82" s="7">
        <f>IF(OR(INDEX(UnitRatings!$D$4:$D$38,MATCH($B82,UnitRatings!$A$4:$A$38,0))="",P$3&lt;YEAR(INDEX(UnitRatings!$D$4:$D$38,MATCH($B82,UnitRatings!$A$4:$A$38,0)))),INDEX(UnitRatings!$B$4:$B$38,MATCH($B82,UnitRatings!$A$4:$A$38,0)),0)</f>
        <v>0</v>
      </c>
      <c r="Q82" s="4"/>
    </row>
    <row r="83" spans="1:17" x14ac:dyDescent="0.35">
      <c r="A83" s="36"/>
      <c r="B83" s="8" t="s">
        <v>6</v>
      </c>
      <c r="C83" s="7">
        <f>IF(OR(INDEX(UnitRatings!$D$4:$D$38,MATCH($B83,UnitRatings!$A$4:$A$38,0))="",C$3&lt;YEAR(INDEX(UnitRatings!$D$4:$D$38,MATCH($B83,UnitRatings!$A$4:$A$38,0)))),INDEX(UnitRatings!$B$4:$B$38,MATCH($B83,UnitRatings!$A$4:$A$38,0)),0)</f>
        <v>300</v>
      </c>
      <c r="D83" s="7">
        <f>IF(OR(INDEX(UnitRatings!$D$4:$D$38,MATCH($B83,UnitRatings!$A$4:$A$38,0))="",D$3&lt;YEAR(INDEX(UnitRatings!$D$4:$D$38,MATCH($B83,UnitRatings!$A$4:$A$38,0)))),INDEX(UnitRatings!$B$4:$B$38,MATCH($B83,UnitRatings!$A$4:$A$38,0)),0)</f>
        <v>300</v>
      </c>
      <c r="E83" s="7">
        <f>IF(OR(INDEX(UnitRatings!$D$4:$D$38,MATCH($B83,UnitRatings!$A$4:$A$38,0))="",E$3&lt;YEAR(INDEX(UnitRatings!$D$4:$D$38,MATCH($B83,UnitRatings!$A$4:$A$38,0)))),INDEX(UnitRatings!$B$4:$B$38,MATCH($B83,UnitRatings!$A$4:$A$38,0)),0)</f>
        <v>0</v>
      </c>
      <c r="F83" s="7">
        <f>IF(OR(INDEX(UnitRatings!$D$4:$D$38,MATCH($B83,UnitRatings!$A$4:$A$38,0))="",F$3&lt;YEAR(INDEX(UnitRatings!$D$4:$D$38,MATCH($B83,UnitRatings!$A$4:$A$38,0)))),INDEX(UnitRatings!$B$4:$B$38,MATCH($B83,UnitRatings!$A$4:$A$38,0)),0)</f>
        <v>0</v>
      </c>
      <c r="G83" s="7">
        <f>IF(OR(INDEX(UnitRatings!$D$4:$D$38,MATCH($B83,UnitRatings!$A$4:$A$38,0))="",G$3&lt;YEAR(INDEX(UnitRatings!$D$4:$D$38,MATCH($B83,UnitRatings!$A$4:$A$38,0)))),INDEX(UnitRatings!$B$4:$B$38,MATCH($B83,UnitRatings!$A$4:$A$38,0)),0)</f>
        <v>0</v>
      </c>
      <c r="H83" s="7">
        <f>IF(OR(INDEX(UnitRatings!$D$4:$D$38,MATCH($B83,UnitRatings!$A$4:$A$38,0))="",H$3&lt;YEAR(INDEX(UnitRatings!$D$4:$D$38,MATCH($B83,UnitRatings!$A$4:$A$38,0)))),INDEX(UnitRatings!$B$4:$B$38,MATCH($B83,UnitRatings!$A$4:$A$38,0)),0)</f>
        <v>0</v>
      </c>
      <c r="I83" s="7">
        <f>IF(OR(INDEX(UnitRatings!$D$4:$D$38,MATCH($B83,UnitRatings!$A$4:$A$38,0))="",I$3&lt;YEAR(INDEX(UnitRatings!$D$4:$D$38,MATCH($B83,UnitRatings!$A$4:$A$38,0)))),INDEX(UnitRatings!$B$4:$B$38,MATCH($B83,UnitRatings!$A$4:$A$38,0)),0)</f>
        <v>0</v>
      </c>
      <c r="J83" s="7">
        <f>IF(OR(INDEX(UnitRatings!$D$4:$D$38,MATCH($B83,UnitRatings!$A$4:$A$38,0))="",J$3&lt;YEAR(INDEX(UnitRatings!$D$4:$D$38,MATCH($B83,UnitRatings!$A$4:$A$38,0)))),INDEX(UnitRatings!$B$4:$B$38,MATCH($B83,UnitRatings!$A$4:$A$38,0)),0)</f>
        <v>0</v>
      </c>
      <c r="K83" s="7">
        <f>IF(OR(INDEX(UnitRatings!$D$4:$D$38,MATCH($B83,UnitRatings!$A$4:$A$38,0))="",K$3&lt;YEAR(INDEX(UnitRatings!$D$4:$D$38,MATCH($B83,UnitRatings!$A$4:$A$38,0)))),INDEX(UnitRatings!$B$4:$B$38,MATCH($B83,UnitRatings!$A$4:$A$38,0)),0)</f>
        <v>0</v>
      </c>
      <c r="L83" s="7">
        <f>IF(OR(INDEX(UnitRatings!$D$4:$D$38,MATCH($B83,UnitRatings!$A$4:$A$38,0))="",L$3&lt;YEAR(INDEX(UnitRatings!$D$4:$D$38,MATCH($B83,UnitRatings!$A$4:$A$38,0)))),INDEX(UnitRatings!$B$4:$B$38,MATCH($B83,UnitRatings!$A$4:$A$38,0)),0)</f>
        <v>0</v>
      </c>
      <c r="M83" s="7">
        <f>IF(OR(INDEX(UnitRatings!$D$4:$D$38,MATCH($B83,UnitRatings!$A$4:$A$38,0))="",M$3&lt;YEAR(INDEX(UnitRatings!$D$4:$D$38,MATCH($B83,UnitRatings!$A$4:$A$38,0)))),INDEX(UnitRatings!$B$4:$B$38,MATCH($B83,UnitRatings!$A$4:$A$38,0)),0)</f>
        <v>0</v>
      </c>
      <c r="N83" s="7">
        <f>IF(OR(INDEX(UnitRatings!$D$4:$D$38,MATCH($B83,UnitRatings!$A$4:$A$38,0))="",N$3&lt;YEAR(INDEX(UnitRatings!$D$4:$D$38,MATCH($B83,UnitRatings!$A$4:$A$38,0)))),INDEX(UnitRatings!$B$4:$B$38,MATCH($B83,UnitRatings!$A$4:$A$38,0)),0)</f>
        <v>0</v>
      </c>
      <c r="O83" s="7">
        <f>IF(OR(INDEX(UnitRatings!$D$4:$D$38,MATCH($B83,UnitRatings!$A$4:$A$38,0))="",O$3&lt;YEAR(INDEX(UnitRatings!$D$4:$D$38,MATCH($B83,UnitRatings!$A$4:$A$38,0)))),INDEX(UnitRatings!$B$4:$B$38,MATCH($B83,UnitRatings!$A$4:$A$38,0)),0)</f>
        <v>0</v>
      </c>
      <c r="P83" s="7">
        <f>IF(OR(INDEX(UnitRatings!$D$4:$D$38,MATCH($B83,UnitRatings!$A$4:$A$38,0))="",P$3&lt;YEAR(INDEX(UnitRatings!$D$4:$D$38,MATCH($B83,UnitRatings!$A$4:$A$38,0)))),INDEX(UnitRatings!$B$4:$B$38,MATCH($B83,UnitRatings!$A$4:$A$38,0)),0)</f>
        <v>0</v>
      </c>
      <c r="Q83" s="4"/>
    </row>
    <row r="84" spans="1:17" x14ac:dyDescent="0.35">
      <c r="A84" s="36"/>
      <c r="B84" s="8" t="s">
        <v>15</v>
      </c>
      <c r="C84" s="7">
        <f>IF(OR(INDEX(UnitRatings!$D$4:$D$38,MATCH($B84,UnitRatings!$A$4:$A$38,0))="",C$3&lt;YEAR(INDEX(UnitRatings!$D$4:$D$38,MATCH($B84,UnitRatings!$A$4:$A$38,0)))),INDEX(UnitRatings!$B$4:$B$38,MATCH($B84,UnitRatings!$A$4:$A$38,0)),0)</f>
        <v>297</v>
      </c>
      <c r="D84" s="7">
        <f>IF(OR(INDEX(UnitRatings!$D$4:$D$38,MATCH($B84,UnitRatings!$A$4:$A$38,0))="",D$3&lt;YEAR(INDEX(UnitRatings!$D$4:$D$38,MATCH($B84,UnitRatings!$A$4:$A$38,0)))),INDEX(UnitRatings!$B$4:$B$38,MATCH($B84,UnitRatings!$A$4:$A$38,0)),0)</f>
        <v>297</v>
      </c>
      <c r="E84" s="7">
        <f>IF(OR(INDEX(UnitRatings!$D$4:$D$38,MATCH($B84,UnitRatings!$A$4:$A$38,0))="",E$3&lt;YEAR(INDEX(UnitRatings!$D$4:$D$38,MATCH($B84,UnitRatings!$A$4:$A$38,0)))),INDEX(UnitRatings!$B$4:$B$38,MATCH($B84,UnitRatings!$A$4:$A$38,0)),0)</f>
        <v>297</v>
      </c>
      <c r="F84" s="7">
        <f>IF(OR(INDEX(UnitRatings!$D$4:$D$38,MATCH($B84,UnitRatings!$A$4:$A$38,0))="",F$3&lt;YEAR(INDEX(UnitRatings!$D$4:$D$38,MATCH($B84,UnitRatings!$A$4:$A$38,0)))),INDEX(UnitRatings!$B$4:$B$38,MATCH($B84,UnitRatings!$A$4:$A$38,0)),0)</f>
        <v>297</v>
      </c>
      <c r="G84" s="7">
        <f>IF(OR(INDEX(UnitRatings!$D$4:$D$38,MATCH($B84,UnitRatings!$A$4:$A$38,0))="",G$3&lt;YEAR(INDEX(UnitRatings!$D$4:$D$38,MATCH($B84,UnitRatings!$A$4:$A$38,0)))),INDEX(UnitRatings!$B$4:$B$38,MATCH($B84,UnitRatings!$A$4:$A$38,0)),0)</f>
        <v>0</v>
      </c>
      <c r="H84" s="7">
        <f>IF(OR(INDEX(UnitRatings!$D$4:$D$38,MATCH($B84,UnitRatings!$A$4:$A$38,0))="",H$3&lt;YEAR(INDEX(UnitRatings!$D$4:$D$38,MATCH($B84,UnitRatings!$A$4:$A$38,0)))),INDEX(UnitRatings!$B$4:$B$38,MATCH($B84,UnitRatings!$A$4:$A$38,0)),0)</f>
        <v>0</v>
      </c>
      <c r="I84" s="7">
        <f>IF(OR(INDEX(UnitRatings!$D$4:$D$38,MATCH($B84,UnitRatings!$A$4:$A$38,0))="",I$3&lt;YEAR(INDEX(UnitRatings!$D$4:$D$38,MATCH($B84,UnitRatings!$A$4:$A$38,0)))),INDEX(UnitRatings!$B$4:$B$38,MATCH($B84,UnitRatings!$A$4:$A$38,0)),0)</f>
        <v>0</v>
      </c>
      <c r="J84" s="7">
        <f>IF(OR(INDEX(UnitRatings!$D$4:$D$38,MATCH($B84,UnitRatings!$A$4:$A$38,0))="",J$3&lt;YEAR(INDEX(UnitRatings!$D$4:$D$38,MATCH($B84,UnitRatings!$A$4:$A$38,0)))),INDEX(UnitRatings!$B$4:$B$38,MATCH($B84,UnitRatings!$A$4:$A$38,0)),0)</f>
        <v>0</v>
      </c>
      <c r="K84" s="7">
        <f>IF(OR(INDEX(UnitRatings!$D$4:$D$38,MATCH($B84,UnitRatings!$A$4:$A$38,0))="",K$3&lt;YEAR(INDEX(UnitRatings!$D$4:$D$38,MATCH($B84,UnitRatings!$A$4:$A$38,0)))),INDEX(UnitRatings!$B$4:$B$38,MATCH($B84,UnitRatings!$A$4:$A$38,0)),0)</f>
        <v>0</v>
      </c>
      <c r="L84" s="7">
        <f>IF(OR(INDEX(UnitRatings!$D$4:$D$38,MATCH($B84,UnitRatings!$A$4:$A$38,0))="",L$3&lt;YEAR(INDEX(UnitRatings!$D$4:$D$38,MATCH($B84,UnitRatings!$A$4:$A$38,0)))),INDEX(UnitRatings!$B$4:$B$38,MATCH($B84,UnitRatings!$A$4:$A$38,0)),0)</f>
        <v>0</v>
      </c>
      <c r="M84" s="7">
        <f>IF(OR(INDEX(UnitRatings!$D$4:$D$38,MATCH($B84,UnitRatings!$A$4:$A$38,0))="",M$3&lt;YEAR(INDEX(UnitRatings!$D$4:$D$38,MATCH($B84,UnitRatings!$A$4:$A$38,0)))),INDEX(UnitRatings!$B$4:$B$38,MATCH($B84,UnitRatings!$A$4:$A$38,0)),0)</f>
        <v>0</v>
      </c>
      <c r="N84" s="7">
        <f>IF(OR(INDEX(UnitRatings!$D$4:$D$38,MATCH($B84,UnitRatings!$A$4:$A$38,0))="",N$3&lt;YEAR(INDEX(UnitRatings!$D$4:$D$38,MATCH($B84,UnitRatings!$A$4:$A$38,0)))),INDEX(UnitRatings!$B$4:$B$38,MATCH($B84,UnitRatings!$A$4:$A$38,0)),0)</f>
        <v>0</v>
      </c>
      <c r="O84" s="7">
        <f>IF(OR(INDEX(UnitRatings!$D$4:$D$38,MATCH($B84,UnitRatings!$A$4:$A$38,0))="",O$3&lt;YEAR(INDEX(UnitRatings!$D$4:$D$38,MATCH($B84,UnitRatings!$A$4:$A$38,0)))),INDEX(UnitRatings!$B$4:$B$38,MATCH($B84,UnitRatings!$A$4:$A$38,0)),0)</f>
        <v>0</v>
      </c>
      <c r="P84" s="7">
        <f>IF(OR(INDEX(UnitRatings!$D$4:$D$38,MATCH($B84,UnitRatings!$A$4:$A$38,0))="",P$3&lt;YEAR(INDEX(UnitRatings!$D$4:$D$38,MATCH($B84,UnitRatings!$A$4:$A$38,0)))),INDEX(UnitRatings!$B$4:$B$38,MATCH($B84,UnitRatings!$A$4:$A$38,0)),0)</f>
        <v>0</v>
      </c>
      <c r="Q84" s="4"/>
    </row>
    <row r="85" spans="1:17" x14ac:dyDescent="0.35">
      <c r="A85" s="36"/>
      <c r="B85" s="8" t="s">
        <v>16</v>
      </c>
      <c r="C85" s="7">
        <f>IF(OR(INDEX(UnitRatings!$D$4:$D$38,MATCH($B85,UnitRatings!$A$4:$A$38,0))="",C$3&lt;YEAR(INDEX(UnitRatings!$D$4:$D$38,MATCH($B85,UnitRatings!$A$4:$A$38,0)))),INDEX(UnitRatings!$B$4:$B$38,MATCH($B85,UnitRatings!$A$4:$A$38,0)),0)</f>
        <v>394</v>
      </c>
      <c r="D85" s="7">
        <f>IF(OR(INDEX(UnitRatings!$D$4:$D$38,MATCH($B85,UnitRatings!$A$4:$A$38,0))="",D$3&lt;YEAR(INDEX(UnitRatings!$D$4:$D$38,MATCH($B85,UnitRatings!$A$4:$A$38,0)))),INDEX(UnitRatings!$B$4:$B$38,MATCH($B85,UnitRatings!$A$4:$A$38,0)),0)</f>
        <v>394</v>
      </c>
      <c r="E85" s="7">
        <f>IF(OR(INDEX(UnitRatings!$D$4:$D$38,MATCH($B85,UnitRatings!$A$4:$A$38,0))="",E$3&lt;YEAR(INDEX(UnitRatings!$D$4:$D$38,MATCH($B85,UnitRatings!$A$4:$A$38,0)))),INDEX(UnitRatings!$B$4:$B$38,MATCH($B85,UnitRatings!$A$4:$A$38,0)),0)</f>
        <v>394</v>
      </c>
      <c r="F85" s="7">
        <f>IF(OR(INDEX(UnitRatings!$D$4:$D$38,MATCH($B85,UnitRatings!$A$4:$A$38,0))="",F$3&lt;YEAR(INDEX(UnitRatings!$D$4:$D$38,MATCH($B85,UnitRatings!$A$4:$A$38,0)))),INDEX(UnitRatings!$B$4:$B$38,MATCH($B85,UnitRatings!$A$4:$A$38,0)),0)</f>
        <v>394</v>
      </c>
      <c r="G85" s="7">
        <f>IF(OR(INDEX(UnitRatings!$D$4:$D$38,MATCH($B85,UnitRatings!$A$4:$A$38,0))="",G$3&lt;YEAR(INDEX(UnitRatings!$D$4:$D$38,MATCH($B85,UnitRatings!$A$4:$A$38,0)))),INDEX(UnitRatings!$B$4:$B$38,MATCH($B85,UnitRatings!$A$4:$A$38,0)),0)</f>
        <v>394</v>
      </c>
      <c r="H85" s="7">
        <f>IF(OR(INDEX(UnitRatings!$D$4:$D$38,MATCH($B85,UnitRatings!$A$4:$A$38,0))="",H$3&lt;YEAR(INDEX(UnitRatings!$D$4:$D$38,MATCH($B85,UnitRatings!$A$4:$A$38,0)))),INDEX(UnitRatings!$B$4:$B$38,MATCH($B85,UnitRatings!$A$4:$A$38,0)),0)</f>
        <v>394</v>
      </c>
      <c r="I85" s="7">
        <f>IF(OR(INDEX(UnitRatings!$D$4:$D$38,MATCH($B85,UnitRatings!$A$4:$A$38,0))="",I$3&lt;YEAR(INDEX(UnitRatings!$D$4:$D$38,MATCH($B85,UnitRatings!$A$4:$A$38,0)))),INDEX(UnitRatings!$B$4:$B$38,MATCH($B85,UnitRatings!$A$4:$A$38,0)),0)</f>
        <v>394</v>
      </c>
      <c r="J85" s="7">
        <f>IF(OR(INDEX(UnitRatings!$D$4:$D$38,MATCH($B85,UnitRatings!$A$4:$A$38,0))="",J$3&lt;YEAR(INDEX(UnitRatings!$D$4:$D$38,MATCH($B85,UnitRatings!$A$4:$A$38,0)))),INDEX(UnitRatings!$B$4:$B$38,MATCH($B85,UnitRatings!$A$4:$A$38,0)),0)</f>
        <v>394</v>
      </c>
      <c r="K85" s="7">
        <f>IF(OR(INDEX(UnitRatings!$D$4:$D$38,MATCH($B85,UnitRatings!$A$4:$A$38,0))="",K$3&lt;YEAR(INDEX(UnitRatings!$D$4:$D$38,MATCH($B85,UnitRatings!$A$4:$A$38,0)))),INDEX(UnitRatings!$B$4:$B$38,MATCH($B85,UnitRatings!$A$4:$A$38,0)),0)</f>
        <v>394</v>
      </c>
      <c r="L85" s="7">
        <f>IF(OR(INDEX(UnitRatings!$D$4:$D$38,MATCH($B85,UnitRatings!$A$4:$A$38,0))="",L$3&lt;YEAR(INDEX(UnitRatings!$D$4:$D$38,MATCH($B85,UnitRatings!$A$4:$A$38,0)))),INDEX(UnitRatings!$B$4:$B$38,MATCH($B85,UnitRatings!$A$4:$A$38,0)),0)</f>
        <v>394</v>
      </c>
      <c r="M85" s="7">
        <f>IF(OR(INDEX(UnitRatings!$D$4:$D$38,MATCH($B85,UnitRatings!$A$4:$A$38,0))="",M$3&lt;YEAR(INDEX(UnitRatings!$D$4:$D$38,MATCH($B85,UnitRatings!$A$4:$A$38,0)))),INDEX(UnitRatings!$B$4:$B$38,MATCH($B85,UnitRatings!$A$4:$A$38,0)),0)</f>
        <v>394</v>
      </c>
      <c r="N85" s="7">
        <f>IF(OR(INDEX(UnitRatings!$D$4:$D$38,MATCH($B85,UnitRatings!$A$4:$A$38,0))="",N$3&lt;YEAR(INDEX(UnitRatings!$D$4:$D$38,MATCH($B85,UnitRatings!$A$4:$A$38,0)))),INDEX(UnitRatings!$B$4:$B$38,MATCH($B85,UnitRatings!$A$4:$A$38,0)),0)</f>
        <v>394</v>
      </c>
      <c r="O85" s="7">
        <f>IF(OR(INDEX(UnitRatings!$D$4:$D$38,MATCH($B85,UnitRatings!$A$4:$A$38,0))="",O$3&lt;YEAR(INDEX(UnitRatings!$D$4:$D$38,MATCH($B85,UnitRatings!$A$4:$A$38,0)))),INDEX(UnitRatings!$B$4:$B$38,MATCH($B85,UnitRatings!$A$4:$A$38,0)),0)</f>
        <v>394</v>
      </c>
      <c r="P85" s="7">
        <f>IF(OR(INDEX(UnitRatings!$D$4:$D$38,MATCH($B85,UnitRatings!$A$4:$A$38,0))="",P$3&lt;YEAR(INDEX(UnitRatings!$D$4:$D$38,MATCH($B85,UnitRatings!$A$4:$A$38,0)))),INDEX(UnitRatings!$B$4:$B$38,MATCH($B85,UnitRatings!$A$4:$A$38,0)),0)</f>
        <v>394</v>
      </c>
      <c r="Q85" s="4"/>
    </row>
    <row r="86" spans="1:17" x14ac:dyDescent="0.35">
      <c r="A86" s="36"/>
      <c r="B86" s="8" t="s">
        <v>17</v>
      </c>
      <c r="C86" s="7">
        <f>IF(OR(INDEX(UnitRatings!$D$4:$D$38,MATCH($B86,UnitRatings!$A$4:$A$38,0))="",C$3&lt;YEAR(INDEX(UnitRatings!$D$4:$D$38,MATCH($B86,UnitRatings!$A$4:$A$38,0)))),INDEX(UnitRatings!$B$4:$B$38,MATCH($B86,UnitRatings!$A$4:$A$38,0)),0)</f>
        <v>486</v>
      </c>
      <c r="D86" s="7">
        <f>IF(OR(INDEX(UnitRatings!$D$4:$D$38,MATCH($B86,UnitRatings!$A$4:$A$38,0))="",D$3&lt;YEAR(INDEX(UnitRatings!$D$4:$D$38,MATCH($B86,UnitRatings!$A$4:$A$38,0)))),INDEX(UnitRatings!$B$4:$B$38,MATCH($B86,UnitRatings!$A$4:$A$38,0)),0)</f>
        <v>486</v>
      </c>
      <c r="E86" s="7">
        <f>IF(OR(INDEX(UnitRatings!$D$4:$D$38,MATCH($B86,UnitRatings!$A$4:$A$38,0))="",E$3&lt;YEAR(INDEX(UnitRatings!$D$4:$D$38,MATCH($B86,UnitRatings!$A$4:$A$38,0)))),INDEX(UnitRatings!$B$4:$B$38,MATCH($B86,UnitRatings!$A$4:$A$38,0)),0)</f>
        <v>486</v>
      </c>
      <c r="F86" s="7">
        <f>IF(OR(INDEX(UnitRatings!$D$4:$D$38,MATCH($B86,UnitRatings!$A$4:$A$38,0))="",F$3&lt;YEAR(INDEX(UnitRatings!$D$4:$D$38,MATCH($B86,UnitRatings!$A$4:$A$38,0)))),INDEX(UnitRatings!$B$4:$B$38,MATCH($B86,UnitRatings!$A$4:$A$38,0)),0)</f>
        <v>486</v>
      </c>
      <c r="G86" s="7">
        <f>IF(OR(INDEX(UnitRatings!$D$4:$D$38,MATCH($B86,UnitRatings!$A$4:$A$38,0))="",G$3&lt;YEAR(INDEX(UnitRatings!$D$4:$D$38,MATCH($B86,UnitRatings!$A$4:$A$38,0)))),INDEX(UnitRatings!$B$4:$B$38,MATCH($B86,UnitRatings!$A$4:$A$38,0)),0)</f>
        <v>486</v>
      </c>
      <c r="H86" s="7">
        <f>IF(OR(INDEX(UnitRatings!$D$4:$D$38,MATCH($B86,UnitRatings!$A$4:$A$38,0))="",H$3&lt;YEAR(INDEX(UnitRatings!$D$4:$D$38,MATCH($B86,UnitRatings!$A$4:$A$38,0)))),INDEX(UnitRatings!$B$4:$B$38,MATCH($B86,UnitRatings!$A$4:$A$38,0)),0)</f>
        <v>486</v>
      </c>
      <c r="I86" s="7">
        <f>IF(OR(INDEX(UnitRatings!$D$4:$D$38,MATCH($B86,UnitRatings!$A$4:$A$38,0))="",I$3&lt;YEAR(INDEX(UnitRatings!$D$4:$D$38,MATCH($B86,UnitRatings!$A$4:$A$38,0)))),INDEX(UnitRatings!$B$4:$B$38,MATCH($B86,UnitRatings!$A$4:$A$38,0)),0)</f>
        <v>486</v>
      </c>
      <c r="J86" s="7">
        <f>IF(OR(INDEX(UnitRatings!$D$4:$D$38,MATCH($B86,UnitRatings!$A$4:$A$38,0))="",J$3&lt;YEAR(INDEX(UnitRatings!$D$4:$D$38,MATCH($B86,UnitRatings!$A$4:$A$38,0)))),INDEX(UnitRatings!$B$4:$B$38,MATCH($B86,UnitRatings!$A$4:$A$38,0)),0)</f>
        <v>486</v>
      </c>
      <c r="K86" s="7">
        <f>IF(OR(INDEX(UnitRatings!$D$4:$D$38,MATCH($B86,UnitRatings!$A$4:$A$38,0))="",K$3&lt;YEAR(INDEX(UnitRatings!$D$4:$D$38,MATCH($B86,UnitRatings!$A$4:$A$38,0)))),INDEX(UnitRatings!$B$4:$B$38,MATCH($B86,UnitRatings!$A$4:$A$38,0)),0)</f>
        <v>486</v>
      </c>
      <c r="L86" s="7">
        <f>IF(OR(INDEX(UnitRatings!$D$4:$D$38,MATCH($B86,UnitRatings!$A$4:$A$38,0))="",L$3&lt;YEAR(INDEX(UnitRatings!$D$4:$D$38,MATCH($B86,UnitRatings!$A$4:$A$38,0)))),INDEX(UnitRatings!$B$4:$B$38,MATCH($B86,UnitRatings!$A$4:$A$38,0)),0)</f>
        <v>486</v>
      </c>
      <c r="M86" s="7">
        <f>IF(OR(INDEX(UnitRatings!$D$4:$D$38,MATCH($B86,UnitRatings!$A$4:$A$38,0))="",M$3&lt;YEAR(INDEX(UnitRatings!$D$4:$D$38,MATCH($B86,UnitRatings!$A$4:$A$38,0)))),INDEX(UnitRatings!$B$4:$B$38,MATCH($B86,UnitRatings!$A$4:$A$38,0)),0)</f>
        <v>486</v>
      </c>
      <c r="N86" s="7">
        <f>IF(OR(INDEX(UnitRatings!$D$4:$D$38,MATCH($B86,UnitRatings!$A$4:$A$38,0))="",N$3&lt;YEAR(INDEX(UnitRatings!$D$4:$D$38,MATCH($B86,UnitRatings!$A$4:$A$38,0)))),INDEX(UnitRatings!$B$4:$B$38,MATCH($B86,UnitRatings!$A$4:$A$38,0)),0)</f>
        <v>486</v>
      </c>
      <c r="O86" s="7">
        <f>IF(OR(INDEX(UnitRatings!$D$4:$D$38,MATCH($B86,UnitRatings!$A$4:$A$38,0))="",O$3&lt;YEAR(INDEX(UnitRatings!$D$4:$D$38,MATCH($B86,UnitRatings!$A$4:$A$38,0)))),INDEX(UnitRatings!$B$4:$B$38,MATCH($B86,UnitRatings!$A$4:$A$38,0)),0)</f>
        <v>486</v>
      </c>
      <c r="P86" s="7">
        <f>IF(OR(INDEX(UnitRatings!$D$4:$D$38,MATCH($B86,UnitRatings!$A$4:$A$38,0))="",P$3&lt;YEAR(INDEX(UnitRatings!$D$4:$D$38,MATCH($B86,UnitRatings!$A$4:$A$38,0)))),INDEX(UnitRatings!$B$4:$B$38,MATCH($B86,UnitRatings!$A$4:$A$38,0)),0)</f>
        <v>486</v>
      </c>
      <c r="Q86" s="4"/>
    </row>
    <row r="87" spans="1:17" x14ac:dyDescent="0.35">
      <c r="A87" s="36"/>
      <c r="B87" s="8" t="s">
        <v>19</v>
      </c>
      <c r="C87" s="7">
        <f>IF(OR(INDEX(UnitRatings!$D$4:$D$38,MATCH($B87,UnitRatings!$A$4:$A$38,0))="",C$3&lt;YEAR(INDEX(UnitRatings!$D$4:$D$38,MATCH($B87,UnitRatings!$A$4:$A$38,0)))),INDEX(UnitRatings!$B$4:$B$38,MATCH($B87,UnitRatings!$A$4:$A$38,0)),0)</f>
        <v>28</v>
      </c>
      <c r="D87" s="7">
        <f>IF(OR(INDEX(UnitRatings!$D$4:$D$38,MATCH($B87,UnitRatings!$A$4:$A$38,0))="",D$3&lt;YEAR(INDEX(UnitRatings!$D$4:$D$38,MATCH($B87,UnitRatings!$A$4:$A$38,0)))),INDEX(UnitRatings!$B$4:$B$38,MATCH($B87,UnitRatings!$A$4:$A$38,0)),0)</f>
        <v>28</v>
      </c>
      <c r="E87" s="7">
        <f>IF(OR(INDEX(UnitRatings!$D$4:$D$38,MATCH($B87,UnitRatings!$A$4:$A$38,0))="",E$3&lt;YEAR(INDEX(UnitRatings!$D$4:$D$38,MATCH($B87,UnitRatings!$A$4:$A$38,0)))),INDEX(UnitRatings!$B$4:$B$38,MATCH($B87,UnitRatings!$A$4:$A$38,0)),0)</f>
        <v>0</v>
      </c>
      <c r="F87" s="7">
        <f>IF(OR(INDEX(UnitRatings!$D$4:$D$38,MATCH($B87,UnitRatings!$A$4:$A$38,0))="",F$3&lt;YEAR(INDEX(UnitRatings!$D$4:$D$38,MATCH($B87,UnitRatings!$A$4:$A$38,0)))),INDEX(UnitRatings!$B$4:$B$38,MATCH($B87,UnitRatings!$A$4:$A$38,0)),0)</f>
        <v>0</v>
      </c>
      <c r="G87" s="7">
        <f>IF(OR(INDEX(UnitRatings!$D$4:$D$38,MATCH($B87,UnitRatings!$A$4:$A$38,0))="",G$3&lt;YEAR(INDEX(UnitRatings!$D$4:$D$38,MATCH($B87,UnitRatings!$A$4:$A$38,0)))),INDEX(UnitRatings!$B$4:$B$38,MATCH($B87,UnitRatings!$A$4:$A$38,0)),0)</f>
        <v>0</v>
      </c>
      <c r="H87" s="7">
        <f>IF(OR(INDEX(UnitRatings!$D$4:$D$38,MATCH($B87,UnitRatings!$A$4:$A$38,0))="",H$3&lt;YEAR(INDEX(UnitRatings!$D$4:$D$38,MATCH($B87,UnitRatings!$A$4:$A$38,0)))),INDEX(UnitRatings!$B$4:$B$38,MATCH($B87,UnitRatings!$A$4:$A$38,0)),0)</f>
        <v>0</v>
      </c>
      <c r="I87" s="7">
        <f>IF(OR(INDEX(UnitRatings!$D$4:$D$38,MATCH($B87,UnitRatings!$A$4:$A$38,0))="",I$3&lt;YEAR(INDEX(UnitRatings!$D$4:$D$38,MATCH($B87,UnitRatings!$A$4:$A$38,0)))),INDEX(UnitRatings!$B$4:$B$38,MATCH($B87,UnitRatings!$A$4:$A$38,0)),0)</f>
        <v>0</v>
      </c>
      <c r="J87" s="7">
        <f>IF(OR(INDEX(UnitRatings!$D$4:$D$38,MATCH($B87,UnitRatings!$A$4:$A$38,0))="",J$3&lt;YEAR(INDEX(UnitRatings!$D$4:$D$38,MATCH($B87,UnitRatings!$A$4:$A$38,0)))),INDEX(UnitRatings!$B$4:$B$38,MATCH($B87,UnitRatings!$A$4:$A$38,0)),0)</f>
        <v>0</v>
      </c>
      <c r="K87" s="7">
        <f>IF(OR(INDEX(UnitRatings!$D$4:$D$38,MATCH($B87,UnitRatings!$A$4:$A$38,0))="",K$3&lt;YEAR(INDEX(UnitRatings!$D$4:$D$38,MATCH($B87,UnitRatings!$A$4:$A$38,0)))),INDEX(UnitRatings!$B$4:$B$38,MATCH($B87,UnitRatings!$A$4:$A$38,0)),0)</f>
        <v>0</v>
      </c>
      <c r="L87" s="7">
        <f>IF(OR(INDEX(UnitRatings!$D$4:$D$38,MATCH($B87,UnitRatings!$A$4:$A$38,0))="",L$3&lt;YEAR(INDEX(UnitRatings!$D$4:$D$38,MATCH($B87,UnitRatings!$A$4:$A$38,0)))),INDEX(UnitRatings!$B$4:$B$38,MATCH($B87,UnitRatings!$A$4:$A$38,0)),0)</f>
        <v>0</v>
      </c>
      <c r="M87" s="7">
        <f>IF(OR(INDEX(UnitRatings!$D$4:$D$38,MATCH($B87,UnitRatings!$A$4:$A$38,0))="",M$3&lt;YEAR(INDEX(UnitRatings!$D$4:$D$38,MATCH($B87,UnitRatings!$A$4:$A$38,0)))),INDEX(UnitRatings!$B$4:$B$38,MATCH($B87,UnitRatings!$A$4:$A$38,0)),0)</f>
        <v>0</v>
      </c>
      <c r="N87" s="7">
        <f>IF(OR(INDEX(UnitRatings!$D$4:$D$38,MATCH($B87,UnitRatings!$A$4:$A$38,0))="",N$3&lt;YEAR(INDEX(UnitRatings!$D$4:$D$38,MATCH($B87,UnitRatings!$A$4:$A$38,0)))),INDEX(UnitRatings!$B$4:$B$38,MATCH($B87,UnitRatings!$A$4:$A$38,0)),0)</f>
        <v>0</v>
      </c>
      <c r="O87" s="7">
        <f>IF(OR(INDEX(UnitRatings!$D$4:$D$38,MATCH($B87,UnitRatings!$A$4:$A$38,0))="",O$3&lt;YEAR(INDEX(UnitRatings!$D$4:$D$38,MATCH($B87,UnitRatings!$A$4:$A$38,0)))),INDEX(UnitRatings!$B$4:$B$38,MATCH($B87,UnitRatings!$A$4:$A$38,0)),0)</f>
        <v>0</v>
      </c>
      <c r="P87" s="7">
        <f>IF(OR(INDEX(UnitRatings!$D$4:$D$38,MATCH($B87,UnitRatings!$A$4:$A$38,0))="",P$3&lt;YEAR(INDEX(UnitRatings!$D$4:$D$38,MATCH($B87,UnitRatings!$A$4:$A$38,0)))),INDEX(UnitRatings!$B$4:$B$38,MATCH($B87,UnitRatings!$A$4:$A$38,0)),0)</f>
        <v>0</v>
      </c>
      <c r="Q87" s="4"/>
    </row>
    <row r="88" spans="1:17" x14ac:dyDescent="0.35">
      <c r="A88" s="36"/>
      <c r="B88" s="8" t="s">
        <v>18</v>
      </c>
      <c r="C88" s="7">
        <f>IF(OR(INDEX(UnitRatings!$D$4:$D$38,MATCH($B88,UnitRatings!$A$4:$A$38,0))="",C$3&lt;YEAR(INDEX(UnitRatings!$D$4:$D$38,MATCH($B88,UnitRatings!$A$4:$A$38,0)))),INDEX(UnitRatings!$B$4:$B$38,MATCH($B88,UnitRatings!$A$4:$A$38,0)),0)</f>
        <v>175</v>
      </c>
      <c r="D88" s="7">
        <f>IF(OR(INDEX(UnitRatings!$D$4:$D$38,MATCH($B88,UnitRatings!$A$4:$A$38,0))="",D$3&lt;YEAR(INDEX(UnitRatings!$D$4:$D$38,MATCH($B88,UnitRatings!$A$4:$A$38,0)))),INDEX(UnitRatings!$B$4:$B$38,MATCH($B88,UnitRatings!$A$4:$A$38,0)),0)</f>
        <v>175</v>
      </c>
      <c r="E88" s="7">
        <f>IF(OR(INDEX(UnitRatings!$D$4:$D$38,MATCH($B88,UnitRatings!$A$4:$A$38,0))="",E$3&lt;YEAR(INDEX(UnitRatings!$D$4:$D$38,MATCH($B88,UnitRatings!$A$4:$A$38,0)))),INDEX(UnitRatings!$B$4:$B$38,MATCH($B88,UnitRatings!$A$4:$A$38,0)),0)</f>
        <v>175</v>
      </c>
      <c r="F88" s="7">
        <f>IF(OR(INDEX(UnitRatings!$D$4:$D$38,MATCH($B88,UnitRatings!$A$4:$A$38,0))="",F$3&lt;YEAR(INDEX(UnitRatings!$D$4:$D$38,MATCH($B88,UnitRatings!$A$4:$A$38,0)))),INDEX(UnitRatings!$B$4:$B$38,MATCH($B88,UnitRatings!$A$4:$A$38,0)),0)</f>
        <v>175</v>
      </c>
      <c r="G88" s="7">
        <f>IF(OR(INDEX(UnitRatings!$D$4:$D$38,MATCH($B88,UnitRatings!$A$4:$A$38,0))="",G$3&lt;YEAR(INDEX(UnitRatings!$D$4:$D$38,MATCH($B88,UnitRatings!$A$4:$A$38,0)))),INDEX(UnitRatings!$B$4:$B$38,MATCH($B88,UnitRatings!$A$4:$A$38,0)),0)</f>
        <v>175</v>
      </c>
      <c r="H88" s="7">
        <f>IF(OR(INDEX(UnitRatings!$D$4:$D$38,MATCH($B88,UnitRatings!$A$4:$A$38,0))="",H$3&lt;YEAR(INDEX(UnitRatings!$D$4:$D$38,MATCH($B88,UnitRatings!$A$4:$A$38,0)))),INDEX(UnitRatings!$B$4:$B$38,MATCH($B88,UnitRatings!$A$4:$A$38,0)),0)</f>
        <v>175</v>
      </c>
      <c r="I88" s="7">
        <f>IF(OR(INDEX(UnitRatings!$D$4:$D$38,MATCH($B88,UnitRatings!$A$4:$A$38,0))="",I$3&lt;YEAR(INDEX(UnitRatings!$D$4:$D$38,MATCH($B88,UnitRatings!$A$4:$A$38,0)))),INDEX(UnitRatings!$B$4:$B$38,MATCH($B88,UnitRatings!$A$4:$A$38,0)),0)</f>
        <v>175</v>
      </c>
      <c r="J88" s="7">
        <f>IF(OR(INDEX(UnitRatings!$D$4:$D$38,MATCH($B88,UnitRatings!$A$4:$A$38,0))="",J$3&lt;YEAR(INDEX(UnitRatings!$D$4:$D$38,MATCH($B88,UnitRatings!$A$4:$A$38,0)))),INDEX(UnitRatings!$B$4:$B$38,MATCH($B88,UnitRatings!$A$4:$A$38,0)),0)</f>
        <v>175</v>
      </c>
      <c r="K88" s="7">
        <f>IF(OR(INDEX(UnitRatings!$D$4:$D$38,MATCH($B88,UnitRatings!$A$4:$A$38,0))="",K$3&lt;YEAR(INDEX(UnitRatings!$D$4:$D$38,MATCH($B88,UnitRatings!$A$4:$A$38,0)))),INDEX(UnitRatings!$B$4:$B$38,MATCH($B88,UnitRatings!$A$4:$A$38,0)),0)</f>
        <v>175</v>
      </c>
      <c r="L88" s="7">
        <f>IF(OR(INDEX(UnitRatings!$D$4:$D$38,MATCH($B88,UnitRatings!$A$4:$A$38,0))="",L$3&lt;YEAR(INDEX(UnitRatings!$D$4:$D$38,MATCH($B88,UnitRatings!$A$4:$A$38,0)))),INDEX(UnitRatings!$B$4:$B$38,MATCH($B88,UnitRatings!$A$4:$A$38,0)),0)</f>
        <v>175</v>
      </c>
      <c r="M88" s="7">
        <f>IF(OR(INDEX(UnitRatings!$D$4:$D$38,MATCH($B88,UnitRatings!$A$4:$A$38,0))="",M$3&lt;YEAR(INDEX(UnitRatings!$D$4:$D$38,MATCH($B88,UnitRatings!$A$4:$A$38,0)))),INDEX(UnitRatings!$B$4:$B$38,MATCH($B88,UnitRatings!$A$4:$A$38,0)),0)</f>
        <v>175</v>
      </c>
      <c r="N88" s="7">
        <f>IF(OR(INDEX(UnitRatings!$D$4:$D$38,MATCH($B88,UnitRatings!$A$4:$A$38,0))="",N$3&lt;YEAR(INDEX(UnitRatings!$D$4:$D$38,MATCH($B88,UnitRatings!$A$4:$A$38,0)))),INDEX(UnitRatings!$B$4:$B$38,MATCH($B88,UnitRatings!$A$4:$A$38,0)),0)</f>
        <v>175</v>
      </c>
      <c r="O88" s="7">
        <f>IF(OR(INDEX(UnitRatings!$D$4:$D$38,MATCH($B88,UnitRatings!$A$4:$A$38,0))="",O$3&lt;YEAR(INDEX(UnitRatings!$D$4:$D$38,MATCH($B88,UnitRatings!$A$4:$A$38,0)))),INDEX(UnitRatings!$B$4:$B$38,MATCH($B88,UnitRatings!$A$4:$A$38,0)),0)</f>
        <v>175</v>
      </c>
      <c r="P88" s="7">
        <f>IF(OR(INDEX(UnitRatings!$D$4:$D$38,MATCH($B88,UnitRatings!$A$4:$A$38,0))="",P$3&lt;YEAR(INDEX(UnitRatings!$D$4:$D$38,MATCH($B88,UnitRatings!$A$4:$A$38,0)))),INDEX(UnitRatings!$B$4:$B$38,MATCH($B88,UnitRatings!$A$4:$A$38,0)),0)</f>
        <v>175</v>
      </c>
      <c r="Q88" s="4"/>
    </row>
    <row r="89" spans="1:17" x14ac:dyDescent="0.35">
      <c r="A89" s="36"/>
      <c r="B89" s="8" t="s">
        <v>29</v>
      </c>
      <c r="C89" s="7">
        <f>IF(OR(INDEX(UnitRatings!$D$4:$D$38,MATCH($B89,UnitRatings!$A$4:$A$38,0))="",C$3&lt;YEAR(INDEX(UnitRatings!$D$4:$D$38,MATCH($B89,UnitRatings!$A$4:$A$38,0)))),INDEX(UnitRatings!$B$4:$B$38,MATCH($B89,UnitRatings!$A$4:$A$38,0)),0)</f>
        <v>369.75</v>
      </c>
      <c r="D89" s="7">
        <f>IF(OR(INDEX(UnitRatings!$D$4:$D$38,MATCH($B89,UnitRatings!$A$4:$A$38,0))="",D$3&lt;YEAR(INDEX(UnitRatings!$D$4:$D$38,MATCH($B89,UnitRatings!$A$4:$A$38,0)))),INDEX(UnitRatings!$B$4:$B$38,MATCH($B89,UnitRatings!$A$4:$A$38,0)),0)</f>
        <v>369.75</v>
      </c>
      <c r="E89" s="7">
        <f>IF(OR(INDEX(UnitRatings!$D$4:$D$38,MATCH($B89,UnitRatings!$A$4:$A$38,0))="",E$3&lt;YEAR(INDEX(UnitRatings!$D$4:$D$38,MATCH($B89,UnitRatings!$A$4:$A$38,0)))),INDEX(UnitRatings!$B$4:$B$38,MATCH($B89,UnitRatings!$A$4:$A$38,0)),0)</f>
        <v>369.75</v>
      </c>
      <c r="F89" s="7">
        <f>IF(OR(INDEX(UnitRatings!$D$4:$D$38,MATCH($B89,UnitRatings!$A$4:$A$38,0))="",F$3&lt;YEAR(INDEX(UnitRatings!$D$4:$D$38,MATCH($B89,UnitRatings!$A$4:$A$38,0)))),INDEX(UnitRatings!$B$4:$B$38,MATCH($B89,UnitRatings!$A$4:$A$38,0)),0)</f>
        <v>369.75</v>
      </c>
      <c r="G89" s="7">
        <f>IF(OR(INDEX(UnitRatings!$D$4:$D$38,MATCH($B89,UnitRatings!$A$4:$A$38,0))="",G$3&lt;YEAR(INDEX(UnitRatings!$D$4:$D$38,MATCH($B89,UnitRatings!$A$4:$A$38,0)))),INDEX(UnitRatings!$B$4:$B$38,MATCH($B89,UnitRatings!$A$4:$A$38,0)),0)</f>
        <v>369.75</v>
      </c>
      <c r="H89" s="7">
        <f>IF(OR(INDEX(UnitRatings!$D$4:$D$38,MATCH($B89,UnitRatings!$A$4:$A$38,0))="",H$3&lt;YEAR(INDEX(UnitRatings!$D$4:$D$38,MATCH($B89,UnitRatings!$A$4:$A$38,0)))),INDEX(UnitRatings!$B$4:$B$38,MATCH($B89,UnitRatings!$A$4:$A$38,0)),0)</f>
        <v>369.75</v>
      </c>
      <c r="I89" s="7">
        <f>IF(OR(INDEX(UnitRatings!$D$4:$D$38,MATCH($B89,UnitRatings!$A$4:$A$38,0))="",I$3&lt;YEAR(INDEX(UnitRatings!$D$4:$D$38,MATCH($B89,UnitRatings!$A$4:$A$38,0)))),INDEX(UnitRatings!$B$4:$B$38,MATCH($B89,UnitRatings!$A$4:$A$38,0)),0)</f>
        <v>369.75</v>
      </c>
      <c r="J89" s="7">
        <f>IF(OR(INDEX(UnitRatings!$D$4:$D$38,MATCH($B89,UnitRatings!$A$4:$A$38,0))="",J$3&lt;YEAR(INDEX(UnitRatings!$D$4:$D$38,MATCH($B89,UnitRatings!$A$4:$A$38,0)))),INDEX(UnitRatings!$B$4:$B$38,MATCH($B89,UnitRatings!$A$4:$A$38,0)),0)</f>
        <v>369.75</v>
      </c>
      <c r="K89" s="7">
        <f>IF(OR(INDEX(UnitRatings!$D$4:$D$38,MATCH($B89,UnitRatings!$A$4:$A$38,0))="",K$3&lt;YEAR(INDEX(UnitRatings!$D$4:$D$38,MATCH($B89,UnitRatings!$A$4:$A$38,0)))),INDEX(UnitRatings!$B$4:$B$38,MATCH($B89,UnitRatings!$A$4:$A$38,0)),0)</f>
        <v>369.75</v>
      </c>
      <c r="L89" s="7">
        <f>IF(OR(INDEX(UnitRatings!$D$4:$D$38,MATCH($B89,UnitRatings!$A$4:$A$38,0))="",L$3&lt;YEAR(INDEX(UnitRatings!$D$4:$D$38,MATCH($B89,UnitRatings!$A$4:$A$38,0)))),INDEX(UnitRatings!$B$4:$B$38,MATCH($B89,UnitRatings!$A$4:$A$38,0)),0)</f>
        <v>369.75</v>
      </c>
      <c r="M89" s="7">
        <f>IF(OR(INDEX(UnitRatings!$D$4:$D$38,MATCH($B89,UnitRatings!$A$4:$A$38,0))="",M$3&lt;YEAR(INDEX(UnitRatings!$D$4:$D$38,MATCH($B89,UnitRatings!$A$4:$A$38,0)))),INDEX(UnitRatings!$B$4:$B$38,MATCH($B89,UnitRatings!$A$4:$A$38,0)),0)</f>
        <v>369.75</v>
      </c>
      <c r="N89" s="7">
        <f>IF(OR(INDEX(UnitRatings!$D$4:$D$38,MATCH($B89,UnitRatings!$A$4:$A$38,0))="",N$3&lt;YEAR(INDEX(UnitRatings!$D$4:$D$38,MATCH($B89,UnitRatings!$A$4:$A$38,0)))),INDEX(UnitRatings!$B$4:$B$38,MATCH($B89,UnitRatings!$A$4:$A$38,0)),0)</f>
        <v>369.75</v>
      </c>
      <c r="O89" s="7">
        <f>IF(OR(INDEX(UnitRatings!$D$4:$D$38,MATCH($B89,UnitRatings!$A$4:$A$38,0))="",O$3&lt;YEAR(INDEX(UnitRatings!$D$4:$D$38,MATCH($B89,UnitRatings!$A$4:$A$38,0)))),INDEX(UnitRatings!$B$4:$B$38,MATCH($B89,UnitRatings!$A$4:$A$38,0)),0)</f>
        <v>369.75</v>
      </c>
      <c r="P89" s="7">
        <f>IF(OR(INDEX(UnitRatings!$D$4:$D$38,MATCH($B89,UnitRatings!$A$4:$A$38,0))="",P$3&lt;YEAR(INDEX(UnitRatings!$D$4:$D$38,MATCH($B89,UnitRatings!$A$4:$A$38,0)))),INDEX(UnitRatings!$B$4:$B$38,MATCH($B89,UnitRatings!$A$4:$A$38,0)),0)</f>
        <v>369.75</v>
      </c>
      <c r="Q89" s="4"/>
    </row>
    <row r="90" spans="1:17" x14ac:dyDescent="0.35">
      <c r="A90" s="36"/>
      <c r="B90" s="8" t="s">
        <v>30</v>
      </c>
      <c r="C90" s="7">
        <f>IF(OR(INDEX(UnitRatings!$D$4:$D$38,MATCH($B90,UnitRatings!$A$4:$A$38,0))="",C$3&lt;YEAR(INDEX(UnitRatings!$D$4:$D$38,MATCH($B90,UnitRatings!$A$4:$A$38,0)))),INDEX(UnitRatings!$B$4:$B$38,MATCH($B90,UnitRatings!$A$4:$A$38,0)),0)</f>
        <v>570</v>
      </c>
      <c r="D90" s="7">
        <f>IF(OR(INDEX(UnitRatings!$D$4:$D$38,MATCH($B90,UnitRatings!$A$4:$A$38,0))="",D$3&lt;YEAR(INDEX(UnitRatings!$D$4:$D$38,MATCH($B90,UnitRatings!$A$4:$A$38,0)))),INDEX(UnitRatings!$B$4:$B$38,MATCH($B90,UnitRatings!$A$4:$A$38,0)),0)</f>
        <v>570</v>
      </c>
      <c r="E90" s="7">
        <f>IF(OR(INDEX(UnitRatings!$D$4:$D$38,MATCH($B90,UnitRatings!$A$4:$A$38,0))="",E$3&lt;YEAR(INDEX(UnitRatings!$D$4:$D$38,MATCH($B90,UnitRatings!$A$4:$A$38,0)))),INDEX(UnitRatings!$B$4:$B$38,MATCH($B90,UnitRatings!$A$4:$A$38,0)),0)</f>
        <v>570</v>
      </c>
      <c r="F90" s="7">
        <f>IF(OR(INDEX(UnitRatings!$D$4:$D$38,MATCH($B90,UnitRatings!$A$4:$A$38,0))="",F$3&lt;YEAR(INDEX(UnitRatings!$D$4:$D$38,MATCH($B90,UnitRatings!$A$4:$A$38,0)))),INDEX(UnitRatings!$B$4:$B$38,MATCH($B90,UnitRatings!$A$4:$A$38,0)),0)</f>
        <v>570</v>
      </c>
      <c r="G90" s="7">
        <f>IF(OR(INDEX(UnitRatings!$D$4:$D$38,MATCH($B90,UnitRatings!$A$4:$A$38,0))="",G$3&lt;YEAR(INDEX(UnitRatings!$D$4:$D$38,MATCH($B90,UnitRatings!$A$4:$A$38,0)))),INDEX(UnitRatings!$B$4:$B$38,MATCH($B90,UnitRatings!$A$4:$A$38,0)),0)</f>
        <v>570</v>
      </c>
      <c r="H90" s="7">
        <f>IF(OR(INDEX(UnitRatings!$D$4:$D$38,MATCH($B90,UnitRatings!$A$4:$A$38,0))="",H$3&lt;YEAR(INDEX(UnitRatings!$D$4:$D$38,MATCH($B90,UnitRatings!$A$4:$A$38,0)))),INDEX(UnitRatings!$B$4:$B$38,MATCH($B90,UnitRatings!$A$4:$A$38,0)),0)</f>
        <v>570</v>
      </c>
      <c r="I90" s="7">
        <f>IF(OR(INDEX(UnitRatings!$D$4:$D$38,MATCH($B90,UnitRatings!$A$4:$A$38,0))="",I$3&lt;YEAR(INDEX(UnitRatings!$D$4:$D$38,MATCH($B90,UnitRatings!$A$4:$A$38,0)))),INDEX(UnitRatings!$B$4:$B$38,MATCH($B90,UnitRatings!$A$4:$A$38,0)),0)</f>
        <v>570</v>
      </c>
      <c r="J90" s="7">
        <f>IF(OR(INDEX(UnitRatings!$D$4:$D$38,MATCH($B90,UnitRatings!$A$4:$A$38,0))="",J$3&lt;YEAR(INDEX(UnitRatings!$D$4:$D$38,MATCH($B90,UnitRatings!$A$4:$A$38,0)))),INDEX(UnitRatings!$B$4:$B$38,MATCH($B90,UnitRatings!$A$4:$A$38,0)),0)</f>
        <v>570</v>
      </c>
      <c r="K90" s="7">
        <f>IF(OR(INDEX(UnitRatings!$D$4:$D$38,MATCH($B90,UnitRatings!$A$4:$A$38,0))="",K$3&lt;YEAR(INDEX(UnitRatings!$D$4:$D$38,MATCH($B90,UnitRatings!$A$4:$A$38,0)))),INDEX(UnitRatings!$B$4:$B$38,MATCH($B90,UnitRatings!$A$4:$A$38,0)),0)</f>
        <v>570</v>
      </c>
      <c r="L90" s="7">
        <f>IF(OR(INDEX(UnitRatings!$D$4:$D$38,MATCH($B90,UnitRatings!$A$4:$A$38,0))="",L$3&lt;YEAR(INDEX(UnitRatings!$D$4:$D$38,MATCH($B90,UnitRatings!$A$4:$A$38,0)))),INDEX(UnitRatings!$B$4:$B$38,MATCH($B90,UnitRatings!$A$4:$A$38,0)),0)</f>
        <v>570</v>
      </c>
      <c r="M90" s="7">
        <f>IF(OR(INDEX(UnitRatings!$D$4:$D$38,MATCH($B90,UnitRatings!$A$4:$A$38,0))="",M$3&lt;YEAR(INDEX(UnitRatings!$D$4:$D$38,MATCH($B90,UnitRatings!$A$4:$A$38,0)))),INDEX(UnitRatings!$B$4:$B$38,MATCH($B90,UnitRatings!$A$4:$A$38,0)),0)</f>
        <v>570</v>
      </c>
      <c r="N90" s="7">
        <f>IF(OR(INDEX(UnitRatings!$D$4:$D$38,MATCH($B90,UnitRatings!$A$4:$A$38,0))="",N$3&lt;YEAR(INDEX(UnitRatings!$D$4:$D$38,MATCH($B90,UnitRatings!$A$4:$A$38,0)))),INDEX(UnitRatings!$B$4:$B$38,MATCH($B90,UnitRatings!$A$4:$A$38,0)),0)</f>
        <v>570</v>
      </c>
      <c r="O90" s="7">
        <f>IF(OR(INDEX(UnitRatings!$D$4:$D$38,MATCH($B90,UnitRatings!$A$4:$A$38,0))="",O$3&lt;YEAR(INDEX(UnitRatings!$D$4:$D$38,MATCH($B90,UnitRatings!$A$4:$A$38,0)))),INDEX(UnitRatings!$B$4:$B$38,MATCH($B90,UnitRatings!$A$4:$A$38,0)),0)</f>
        <v>570</v>
      </c>
      <c r="P90" s="7">
        <f>IF(OR(INDEX(UnitRatings!$D$4:$D$38,MATCH($B90,UnitRatings!$A$4:$A$38,0))="",P$3&lt;YEAR(INDEX(UnitRatings!$D$4:$D$38,MATCH($B90,UnitRatings!$A$4:$A$38,0)))),INDEX(UnitRatings!$B$4:$B$38,MATCH($B90,UnitRatings!$A$4:$A$38,0)),0)</f>
        <v>570</v>
      </c>
      <c r="Q90" s="4"/>
    </row>
    <row r="91" spans="1:17" x14ac:dyDescent="0.35">
      <c r="A91" s="36"/>
      <c r="B91" s="8" t="s">
        <v>31</v>
      </c>
      <c r="C91" s="7">
        <f>IF(OR(INDEX(UnitRatings!$D$4:$D$38,MATCH($B91,UnitRatings!$A$4:$A$38,0))="",C$3&lt;YEAR(INDEX(UnitRatings!$D$4:$D$38,MATCH($B91,UnitRatings!$A$4:$A$38,0)))),INDEX(UnitRatings!$B$4:$B$38,MATCH($B91,UnitRatings!$A$4:$A$38,0)),0)</f>
        <v>179</v>
      </c>
      <c r="D91" s="7">
        <f>IF(OR(INDEX(UnitRatings!$D$4:$D$38,MATCH($B91,UnitRatings!$A$4:$A$38,0))="",D$3&lt;YEAR(INDEX(UnitRatings!$D$4:$D$38,MATCH($B91,UnitRatings!$A$4:$A$38,0)))),INDEX(UnitRatings!$B$4:$B$38,MATCH($B91,UnitRatings!$A$4:$A$38,0)),0)</f>
        <v>179</v>
      </c>
      <c r="E91" s="7">
        <f>IF(OR(INDEX(UnitRatings!$D$4:$D$38,MATCH($B91,UnitRatings!$A$4:$A$38,0))="",E$3&lt;YEAR(INDEX(UnitRatings!$D$4:$D$38,MATCH($B91,UnitRatings!$A$4:$A$38,0)))),INDEX(UnitRatings!$B$4:$B$38,MATCH($B91,UnitRatings!$A$4:$A$38,0)),0)</f>
        <v>179</v>
      </c>
      <c r="F91" s="7">
        <f>IF(OR(INDEX(UnitRatings!$D$4:$D$38,MATCH($B91,UnitRatings!$A$4:$A$38,0))="",F$3&lt;YEAR(INDEX(UnitRatings!$D$4:$D$38,MATCH($B91,UnitRatings!$A$4:$A$38,0)))),INDEX(UnitRatings!$B$4:$B$38,MATCH($B91,UnitRatings!$A$4:$A$38,0)),0)</f>
        <v>179</v>
      </c>
      <c r="G91" s="7">
        <f>IF(OR(INDEX(UnitRatings!$D$4:$D$38,MATCH($B91,UnitRatings!$A$4:$A$38,0))="",G$3&lt;YEAR(INDEX(UnitRatings!$D$4:$D$38,MATCH($B91,UnitRatings!$A$4:$A$38,0)))),INDEX(UnitRatings!$B$4:$B$38,MATCH($B91,UnitRatings!$A$4:$A$38,0)),0)</f>
        <v>179</v>
      </c>
      <c r="H91" s="7">
        <f>IF(OR(INDEX(UnitRatings!$D$4:$D$38,MATCH($B91,UnitRatings!$A$4:$A$38,0))="",H$3&lt;YEAR(INDEX(UnitRatings!$D$4:$D$38,MATCH($B91,UnitRatings!$A$4:$A$38,0)))),INDEX(UnitRatings!$B$4:$B$38,MATCH($B91,UnitRatings!$A$4:$A$38,0)),0)</f>
        <v>179</v>
      </c>
      <c r="I91" s="7">
        <f>IF(OR(INDEX(UnitRatings!$D$4:$D$38,MATCH($B91,UnitRatings!$A$4:$A$38,0))="",I$3&lt;YEAR(INDEX(UnitRatings!$D$4:$D$38,MATCH($B91,UnitRatings!$A$4:$A$38,0)))),INDEX(UnitRatings!$B$4:$B$38,MATCH($B91,UnitRatings!$A$4:$A$38,0)),0)</f>
        <v>179</v>
      </c>
      <c r="J91" s="7">
        <f>IF(OR(INDEX(UnitRatings!$D$4:$D$38,MATCH($B91,UnitRatings!$A$4:$A$38,0))="",J$3&lt;YEAR(INDEX(UnitRatings!$D$4:$D$38,MATCH($B91,UnitRatings!$A$4:$A$38,0)))),INDEX(UnitRatings!$B$4:$B$38,MATCH($B91,UnitRatings!$A$4:$A$38,0)),0)</f>
        <v>179</v>
      </c>
      <c r="K91" s="7">
        <f>IF(OR(INDEX(UnitRatings!$D$4:$D$38,MATCH($B91,UnitRatings!$A$4:$A$38,0))="",K$3&lt;YEAR(INDEX(UnitRatings!$D$4:$D$38,MATCH($B91,UnitRatings!$A$4:$A$38,0)))),INDEX(UnitRatings!$B$4:$B$38,MATCH($B91,UnitRatings!$A$4:$A$38,0)),0)</f>
        <v>179</v>
      </c>
      <c r="L91" s="7">
        <f>IF(OR(INDEX(UnitRatings!$D$4:$D$38,MATCH($B91,UnitRatings!$A$4:$A$38,0))="",L$3&lt;YEAR(INDEX(UnitRatings!$D$4:$D$38,MATCH($B91,UnitRatings!$A$4:$A$38,0)))),INDEX(UnitRatings!$B$4:$B$38,MATCH($B91,UnitRatings!$A$4:$A$38,0)),0)</f>
        <v>179</v>
      </c>
      <c r="M91" s="7">
        <f>IF(OR(INDEX(UnitRatings!$D$4:$D$38,MATCH($B91,UnitRatings!$A$4:$A$38,0))="",M$3&lt;YEAR(INDEX(UnitRatings!$D$4:$D$38,MATCH($B91,UnitRatings!$A$4:$A$38,0)))),INDEX(UnitRatings!$B$4:$B$38,MATCH($B91,UnitRatings!$A$4:$A$38,0)),0)</f>
        <v>179</v>
      </c>
      <c r="N91" s="7">
        <f>IF(OR(INDEX(UnitRatings!$D$4:$D$38,MATCH($B91,UnitRatings!$A$4:$A$38,0))="",N$3&lt;YEAR(INDEX(UnitRatings!$D$4:$D$38,MATCH($B91,UnitRatings!$A$4:$A$38,0)))),INDEX(UnitRatings!$B$4:$B$38,MATCH($B91,UnitRatings!$A$4:$A$38,0)),0)</f>
        <v>179</v>
      </c>
      <c r="O91" s="7">
        <f>IF(OR(INDEX(UnitRatings!$D$4:$D$38,MATCH($B91,UnitRatings!$A$4:$A$38,0))="",O$3&lt;YEAR(INDEX(UnitRatings!$D$4:$D$38,MATCH($B91,UnitRatings!$A$4:$A$38,0)))),INDEX(UnitRatings!$B$4:$B$38,MATCH($B91,UnitRatings!$A$4:$A$38,0)),0)</f>
        <v>179</v>
      </c>
      <c r="P91" s="7">
        <f>IF(OR(INDEX(UnitRatings!$D$4:$D$38,MATCH($B91,UnitRatings!$A$4:$A$38,0))="",P$3&lt;YEAR(INDEX(UnitRatings!$D$4:$D$38,MATCH($B91,UnitRatings!$A$4:$A$38,0)))),INDEX(UnitRatings!$B$4:$B$38,MATCH($B91,UnitRatings!$A$4:$A$38,0)),0)</f>
        <v>179</v>
      </c>
      <c r="Q91" s="4"/>
    </row>
    <row r="92" spans="1:17" x14ac:dyDescent="0.35">
      <c r="A92" s="36"/>
      <c r="B92" s="8" t="s">
        <v>32</v>
      </c>
      <c r="C92" s="7">
        <f>IF(OR(INDEX(UnitRatings!$D$4:$D$38,MATCH($B92,UnitRatings!$A$4:$A$38,0))="",C$3&lt;YEAR(INDEX(UnitRatings!$D$4:$D$38,MATCH($B92,UnitRatings!$A$4:$A$38,0)))),INDEX(UnitRatings!$B$4:$B$38,MATCH($B92,UnitRatings!$A$4:$A$38,0)),0)</f>
        <v>179</v>
      </c>
      <c r="D92" s="7">
        <f>IF(OR(INDEX(UnitRatings!$D$4:$D$38,MATCH($B92,UnitRatings!$A$4:$A$38,0))="",D$3&lt;YEAR(INDEX(UnitRatings!$D$4:$D$38,MATCH($B92,UnitRatings!$A$4:$A$38,0)))),INDEX(UnitRatings!$B$4:$B$38,MATCH($B92,UnitRatings!$A$4:$A$38,0)),0)</f>
        <v>179</v>
      </c>
      <c r="E92" s="7">
        <f>IF(OR(INDEX(UnitRatings!$D$4:$D$38,MATCH($B92,UnitRatings!$A$4:$A$38,0))="",E$3&lt;YEAR(INDEX(UnitRatings!$D$4:$D$38,MATCH($B92,UnitRatings!$A$4:$A$38,0)))),INDEX(UnitRatings!$B$4:$B$38,MATCH($B92,UnitRatings!$A$4:$A$38,0)),0)</f>
        <v>179</v>
      </c>
      <c r="F92" s="7">
        <f>IF(OR(INDEX(UnitRatings!$D$4:$D$38,MATCH($B92,UnitRatings!$A$4:$A$38,0))="",F$3&lt;YEAR(INDEX(UnitRatings!$D$4:$D$38,MATCH($B92,UnitRatings!$A$4:$A$38,0)))),INDEX(UnitRatings!$B$4:$B$38,MATCH($B92,UnitRatings!$A$4:$A$38,0)),0)</f>
        <v>179</v>
      </c>
      <c r="G92" s="7">
        <f>IF(OR(INDEX(UnitRatings!$D$4:$D$38,MATCH($B92,UnitRatings!$A$4:$A$38,0))="",G$3&lt;YEAR(INDEX(UnitRatings!$D$4:$D$38,MATCH($B92,UnitRatings!$A$4:$A$38,0)))),INDEX(UnitRatings!$B$4:$B$38,MATCH($B92,UnitRatings!$A$4:$A$38,0)),0)</f>
        <v>179</v>
      </c>
      <c r="H92" s="7">
        <f>IF(OR(INDEX(UnitRatings!$D$4:$D$38,MATCH($B92,UnitRatings!$A$4:$A$38,0))="",H$3&lt;YEAR(INDEX(UnitRatings!$D$4:$D$38,MATCH($B92,UnitRatings!$A$4:$A$38,0)))),INDEX(UnitRatings!$B$4:$B$38,MATCH($B92,UnitRatings!$A$4:$A$38,0)),0)</f>
        <v>179</v>
      </c>
      <c r="I92" s="7">
        <f>IF(OR(INDEX(UnitRatings!$D$4:$D$38,MATCH($B92,UnitRatings!$A$4:$A$38,0))="",I$3&lt;YEAR(INDEX(UnitRatings!$D$4:$D$38,MATCH($B92,UnitRatings!$A$4:$A$38,0)))),INDEX(UnitRatings!$B$4:$B$38,MATCH($B92,UnitRatings!$A$4:$A$38,0)),0)</f>
        <v>179</v>
      </c>
      <c r="J92" s="7">
        <f>IF(OR(INDEX(UnitRatings!$D$4:$D$38,MATCH($B92,UnitRatings!$A$4:$A$38,0))="",J$3&lt;YEAR(INDEX(UnitRatings!$D$4:$D$38,MATCH($B92,UnitRatings!$A$4:$A$38,0)))),INDEX(UnitRatings!$B$4:$B$38,MATCH($B92,UnitRatings!$A$4:$A$38,0)),0)</f>
        <v>179</v>
      </c>
      <c r="K92" s="7">
        <f>IF(OR(INDEX(UnitRatings!$D$4:$D$38,MATCH($B92,UnitRatings!$A$4:$A$38,0))="",K$3&lt;YEAR(INDEX(UnitRatings!$D$4:$D$38,MATCH($B92,UnitRatings!$A$4:$A$38,0)))),INDEX(UnitRatings!$B$4:$B$38,MATCH($B92,UnitRatings!$A$4:$A$38,0)),0)</f>
        <v>179</v>
      </c>
      <c r="L92" s="7">
        <f>IF(OR(INDEX(UnitRatings!$D$4:$D$38,MATCH($B92,UnitRatings!$A$4:$A$38,0))="",L$3&lt;YEAR(INDEX(UnitRatings!$D$4:$D$38,MATCH($B92,UnitRatings!$A$4:$A$38,0)))),INDEX(UnitRatings!$B$4:$B$38,MATCH($B92,UnitRatings!$A$4:$A$38,0)),0)</f>
        <v>179</v>
      </c>
      <c r="M92" s="7">
        <f>IF(OR(INDEX(UnitRatings!$D$4:$D$38,MATCH($B92,UnitRatings!$A$4:$A$38,0))="",M$3&lt;YEAR(INDEX(UnitRatings!$D$4:$D$38,MATCH($B92,UnitRatings!$A$4:$A$38,0)))),INDEX(UnitRatings!$B$4:$B$38,MATCH($B92,UnitRatings!$A$4:$A$38,0)),0)</f>
        <v>179</v>
      </c>
      <c r="N92" s="7">
        <f>IF(OR(INDEX(UnitRatings!$D$4:$D$38,MATCH($B92,UnitRatings!$A$4:$A$38,0))="",N$3&lt;YEAR(INDEX(UnitRatings!$D$4:$D$38,MATCH($B92,UnitRatings!$A$4:$A$38,0)))),INDEX(UnitRatings!$B$4:$B$38,MATCH($B92,UnitRatings!$A$4:$A$38,0)),0)</f>
        <v>179</v>
      </c>
      <c r="O92" s="7">
        <f>IF(OR(INDEX(UnitRatings!$D$4:$D$38,MATCH($B92,UnitRatings!$A$4:$A$38,0))="",O$3&lt;YEAR(INDEX(UnitRatings!$D$4:$D$38,MATCH($B92,UnitRatings!$A$4:$A$38,0)))),INDEX(UnitRatings!$B$4:$B$38,MATCH($B92,UnitRatings!$A$4:$A$38,0)),0)</f>
        <v>179</v>
      </c>
      <c r="P92" s="7">
        <f>IF(OR(INDEX(UnitRatings!$D$4:$D$38,MATCH($B92,UnitRatings!$A$4:$A$38,0))="",P$3&lt;YEAR(INDEX(UnitRatings!$D$4:$D$38,MATCH($B92,UnitRatings!$A$4:$A$38,0)))),INDEX(UnitRatings!$B$4:$B$38,MATCH($B92,UnitRatings!$A$4:$A$38,0)),0)</f>
        <v>179</v>
      </c>
      <c r="Q92" s="4"/>
    </row>
    <row r="93" spans="1:17" x14ac:dyDescent="0.35">
      <c r="A93" s="36"/>
      <c r="B93" s="8" t="s">
        <v>33</v>
      </c>
      <c r="C93" s="7">
        <f>IF(OR(INDEX(UnitRatings!$D$4:$D$38,MATCH($B93,UnitRatings!$A$4:$A$38,0))="",C$3&lt;YEAR(INDEX(UnitRatings!$D$4:$D$38,MATCH($B93,UnitRatings!$A$4:$A$38,0)))),INDEX(UnitRatings!$B$4:$B$38,MATCH($B93,UnitRatings!$A$4:$A$38,0)),0)</f>
        <v>179</v>
      </c>
      <c r="D93" s="7">
        <f>IF(OR(INDEX(UnitRatings!$D$4:$D$38,MATCH($B93,UnitRatings!$A$4:$A$38,0))="",D$3&lt;YEAR(INDEX(UnitRatings!$D$4:$D$38,MATCH($B93,UnitRatings!$A$4:$A$38,0)))),INDEX(UnitRatings!$B$4:$B$38,MATCH($B93,UnitRatings!$A$4:$A$38,0)),0)</f>
        <v>179</v>
      </c>
      <c r="E93" s="7">
        <f>IF(OR(INDEX(UnitRatings!$D$4:$D$38,MATCH($B93,UnitRatings!$A$4:$A$38,0))="",E$3&lt;YEAR(INDEX(UnitRatings!$D$4:$D$38,MATCH($B93,UnitRatings!$A$4:$A$38,0)))),INDEX(UnitRatings!$B$4:$B$38,MATCH($B93,UnitRatings!$A$4:$A$38,0)),0)</f>
        <v>179</v>
      </c>
      <c r="F93" s="7">
        <f>IF(OR(INDEX(UnitRatings!$D$4:$D$38,MATCH($B93,UnitRatings!$A$4:$A$38,0))="",F$3&lt;YEAR(INDEX(UnitRatings!$D$4:$D$38,MATCH($B93,UnitRatings!$A$4:$A$38,0)))),INDEX(UnitRatings!$B$4:$B$38,MATCH($B93,UnitRatings!$A$4:$A$38,0)),0)</f>
        <v>179</v>
      </c>
      <c r="G93" s="7">
        <f>IF(OR(INDEX(UnitRatings!$D$4:$D$38,MATCH($B93,UnitRatings!$A$4:$A$38,0))="",G$3&lt;YEAR(INDEX(UnitRatings!$D$4:$D$38,MATCH($B93,UnitRatings!$A$4:$A$38,0)))),INDEX(UnitRatings!$B$4:$B$38,MATCH($B93,UnitRatings!$A$4:$A$38,0)),0)</f>
        <v>179</v>
      </c>
      <c r="H93" s="7">
        <f>IF(OR(INDEX(UnitRatings!$D$4:$D$38,MATCH($B93,UnitRatings!$A$4:$A$38,0))="",H$3&lt;YEAR(INDEX(UnitRatings!$D$4:$D$38,MATCH($B93,UnitRatings!$A$4:$A$38,0)))),INDEX(UnitRatings!$B$4:$B$38,MATCH($B93,UnitRatings!$A$4:$A$38,0)),0)</f>
        <v>179</v>
      </c>
      <c r="I93" s="7">
        <f>IF(OR(INDEX(UnitRatings!$D$4:$D$38,MATCH($B93,UnitRatings!$A$4:$A$38,0))="",I$3&lt;YEAR(INDEX(UnitRatings!$D$4:$D$38,MATCH($B93,UnitRatings!$A$4:$A$38,0)))),INDEX(UnitRatings!$B$4:$B$38,MATCH($B93,UnitRatings!$A$4:$A$38,0)),0)</f>
        <v>179</v>
      </c>
      <c r="J93" s="7">
        <f>IF(OR(INDEX(UnitRatings!$D$4:$D$38,MATCH($B93,UnitRatings!$A$4:$A$38,0))="",J$3&lt;YEAR(INDEX(UnitRatings!$D$4:$D$38,MATCH($B93,UnitRatings!$A$4:$A$38,0)))),INDEX(UnitRatings!$B$4:$B$38,MATCH($B93,UnitRatings!$A$4:$A$38,0)),0)</f>
        <v>179</v>
      </c>
      <c r="K93" s="7">
        <f>IF(OR(INDEX(UnitRatings!$D$4:$D$38,MATCH($B93,UnitRatings!$A$4:$A$38,0))="",K$3&lt;YEAR(INDEX(UnitRatings!$D$4:$D$38,MATCH($B93,UnitRatings!$A$4:$A$38,0)))),INDEX(UnitRatings!$B$4:$B$38,MATCH($B93,UnitRatings!$A$4:$A$38,0)),0)</f>
        <v>179</v>
      </c>
      <c r="L93" s="7">
        <f>IF(OR(INDEX(UnitRatings!$D$4:$D$38,MATCH($B93,UnitRatings!$A$4:$A$38,0))="",L$3&lt;YEAR(INDEX(UnitRatings!$D$4:$D$38,MATCH($B93,UnitRatings!$A$4:$A$38,0)))),INDEX(UnitRatings!$B$4:$B$38,MATCH($B93,UnitRatings!$A$4:$A$38,0)),0)</f>
        <v>179</v>
      </c>
      <c r="M93" s="7">
        <f>IF(OR(INDEX(UnitRatings!$D$4:$D$38,MATCH($B93,UnitRatings!$A$4:$A$38,0))="",M$3&lt;YEAR(INDEX(UnitRatings!$D$4:$D$38,MATCH($B93,UnitRatings!$A$4:$A$38,0)))),INDEX(UnitRatings!$B$4:$B$38,MATCH($B93,UnitRatings!$A$4:$A$38,0)),0)</f>
        <v>179</v>
      </c>
      <c r="N93" s="7">
        <f>IF(OR(INDEX(UnitRatings!$D$4:$D$38,MATCH($B93,UnitRatings!$A$4:$A$38,0))="",N$3&lt;YEAR(INDEX(UnitRatings!$D$4:$D$38,MATCH($B93,UnitRatings!$A$4:$A$38,0)))),INDEX(UnitRatings!$B$4:$B$38,MATCH($B93,UnitRatings!$A$4:$A$38,0)),0)</f>
        <v>179</v>
      </c>
      <c r="O93" s="7">
        <f>IF(OR(INDEX(UnitRatings!$D$4:$D$38,MATCH($B93,UnitRatings!$A$4:$A$38,0))="",O$3&lt;YEAR(INDEX(UnitRatings!$D$4:$D$38,MATCH($B93,UnitRatings!$A$4:$A$38,0)))),INDEX(UnitRatings!$B$4:$B$38,MATCH($B93,UnitRatings!$A$4:$A$38,0)),0)</f>
        <v>179</v>
      </c>
      <c r="P93" s="7">
        <f>IF(OR(INDEX(UnitRatings!$D$4:$D$38,MATCH($B93,UnitRatings!$A$4:$A$38,0))="",P$3&lt;YEAR(INDEX(UnitRatings!$D$4:$D$38,MATCH($B93,UnitRatings!$A$4:$A$38,0)))),INDEX(UnitRatings!$B$4:$B$38,MATCH($B93,UnitRatings!$A$4:$A$38,0)),0)</f>
        <v>179</v>
      </c>
      <c r="Q93" s="4"/>
    </row>
    <row r="94" spans="1:17" x14ac:dyDescent="0.35">
      <c r="A94" s="36"/>
      <c r="B94" s="8" t="s">
        <v>34</v>
      </c>
      <c r="C94" s="7">
        <f>IF(OR(INDEX(UnitRatings!$D$4:$D$38,MATCH($B94,UnitRatings!$A$4:$A$38,0))="",C$3&lt;YEAR(INDEX(UnitRatings!$D$4:$D$38,MATCH($B94,UnitRatings!$A$4:$A$38,0)))),INDEX(UnitRatings!$B$4:$B$38,MATCH($B94,UnitRatings!$A$4:$A$38,0)),0)</f>
        <v>179</v>
      </c>
      <c r="D94" s="7">
        <f>IF(OR(INDEX(UnitRatings!$D$4:$D$38,MATCH($B94,UnitRatings!$A$4:$A$38,0))="",D$3&lt;YEAR(INDEX(UnitRatings!$D$4:$D$38,MATCH($B94,UnitRatings!$A$4:$A$38,0)))),INDEX(UnitRatings!$B$4:$B$38,MATCH($B94,UnitRatings!$A$4:$A$38,0)),0)</f>
        <v>179</v>
      </c>
      <c r="E94" s="7">
        <f>IF(OR(INDEX(UnitRatings!$D$4:$D$38,MATCH($B94,UnitRatings!$A$4:$A$38,0))="",E$3&lt;YEAR(INDEX(UnitRatings!$D$4:$D$38,MATCH($B94,UnitRatings!$A$4:$A$38,0)))),INDEX(UnitRatings!$B$4:$B$38,MATCH($B94,UnitRatings!$A$4:$A$38,0)),0)</f>
        <v>179</v>
      </c>
      <c r="F94" s="7">
        <f>IF(OR(INDEX(UnitRatings!$D$4:$D$38,MATCH($B94,UnitRatings!$A$4:$A$38,0))="",F$3&lt;YEAR(INDEX(UnitRatings!$D$4:$D$38,MATCH($B94,UnitRatings!$A$4:$A$38,0)))),INDEX(UnitRatings!$B$4:$B$38,MATCH($B94,UnitRatings!$A$4:$A$38,0)),0)</f>
        <v>179</v>
      </c>
      <c r="G94" s="7">
        <f>IF(OR(INDEX(UnitRatings!$D$4:$D$38,MATCH($B94,UnitRatings!$A$4:$A$38,0))="",G$3&lt;YEAR(INDEX(UnitRatings!$D$4:$D$38,MATCH($B94,UnitRatings!$A$4:$A$38,0)))),INDEX(UnitRatings!$B$4:$B$38,MATCH($B94,UnitRatings!$A$4:$A$38,0)),0)</f>
        <v>179</v>
      </c>
      <c r="H94" s="7">
        <f>IF(OR(INDEX(UnitRatings!$D$4:$D$38,MATCH($B94,UnitRatings!$A$4:$A$38,0))="",H$3&lt;YEAR(INDEX(UnitRatings!$D$4:$D$38,MATCH($B94,UnitRatings!$A$4:$A$38,0)))),INDEX(UnitRatings!$B$4:$B$38,MATCH($B94,UnitRatings!$A$4:$A$38,0)),0)</f>
        <v>179</v>
      </c>
      <c r="I94" s="7">
        <f>IF(OR(INDEX(UnitRatings!$D$4:$D$38,MATCH($B94,UnitRatings!$A$4:$A$38,0))="",I$3&lt;YEAR(INDEX(UnitRatings!$D$4:$D$38,MATCH($B94,UnitRatings!$A$4:$A$38,0)))),INDEX(UnitRatings!$B$4:$B$38,MATCH($B94,UnitRatings!$A$4:$A$38,0)),0)</f>
        <v>179</v>
      </c>
      <c r="J94" s="7">
        <f>IF(OR(INDEX(UnitRatings!$D$4:$D$38,MATCH($B94,UnitRatings!$A$4:$A$38,0))="",J$3&lt;YEAR(INDEX(UnitRatings!$D$4:$D$38,MATCH($B94,UnitRatings!$A$4:$A$38,0)))),INDEX(UnitRatings!$B$4:$B$38,MATCH($B94,UnitRatings!$A$4:$A$38,0)),0)</f>
        <v>179</v>
      </c>
      <c r="K94" s="7">
        <f>IF(OR(INDEX(UnitRatings!$D$4:$D$38,MATCH($B94,UnitRatings!$A$4:$A$38,0))="",K$3&lt;YEAR(INDEX(UnitRatings!$D$4:$D$38,MATCH($B94,UnitRatings!$A$4:$A$38,0)))),INDEX(UnitRatings!$B$4:$B$38,MATCH($B94,UnitRatings!$A$4:$A$38,0)),0)</f>
        <v>179</v>
      </c>
      <c r="L94" s="7">
        <f>IF(OR(INDEX(UnitRatings!$D$4:$D$38,MATCH($B94,UnitRatings!$A$4:$A$38,0))="",L$3&lt;YEAR(INDEX(UnitRatings!$D$4:$D$38,MATCH($B94,UnitRatings!$A$4:$A$38,0)))),INDEX(UnitRatings!$B$4:$B$38,MATCH($B94,UnitRatings!$A$4:$A$38,0)),0)</f>
        <v>179</v>
      </c>
      <c r="M94" s="7">
        <f>IF(OR(INDEX(UnitRatings!$D$4:$D$38,MATCH($B94,UnitRatings!$A$4:$A$38,0))="",M$3&lt;YEAR(INDEX(UnitRatings!$D$4:$D$38,MATCH($B94,UnitRatings!$A$4:$A$38,0)))),INDEX(UnitRatings!$B$4:$B$38,MATCH($B94,UnitRatings!$A$4:$A$38,0)),0)</f>
        <v>179</v>
      </c>
      <c r="N94" s="7">
        <f>IF(OR(INDEX(UnitRatings!$D$4:$D$38,MATCH($B94,UnitRatings!$A$4:$A$38,0))="",N$3&lt;YEAR(INDEX(UnitRatings!$D$4:$D$38,MATCH($B94,UnitRatings!$A$4:$A$38,0)))),INDEX(UnitRatings!$B$4:$B$38,MATCH($B94,UnitRatings!$A$4:$A$38,0)),0)</f>
        <v>179</v>
      </c>
      <c r="O94" s="7">
        <f>IF(OR(INDEX(UnitRatings!$D$4:$D$38,MATCH($B94,UnitRatings!$A$4:$A$38,0))="",O$3&lt;YEAR(INDEX(UnitRatings!$D$4:$D$38,MATCH($B94,UnitRatings!$A$4:$A$38,0)))),INDEX(UnitRatings!$B$4:$B$38,MATCH($B94,UnitRatings!$A$4:$A$38,0)),0)</f>
        <v>179</v>
      </c>
      <c r="P94" s="7">
        <f>IF(OR(INDEX(UnitRatings!$D$4:$D$38,MATCH($B94,UnitRatings!$A$4:$A$38,0))="",P$3&lt;YEAR(INDEX(UnitRatings!$D$4:$D$38,MATCH($B94,UnitRatings!$A$4:$A$38,0)))),INDEX(UnitRatings!$B$4:$B$38,MATCH($B94,UnitRatings!$A$4:$A$38,0)),0)</f>
        <v>179</v>
      </c>
      <c r="Q94" s="4"/>
    </row>
    <row r="95" spans="1:17" x14ac:dyDescent="0.35">
      <c r="A95" s="36"/>
      <c r="B95" s="8" t="s">
        <v>35</v>
      </c>
      <c r="C95" s="7">
        <f>IF(OR(INDEX(UnitRatings!$D$4:$D$38,MATCH($B95,UnitRatings!$A$4:$A$38,0))="",C$3&lt;YEAR(INDEX(UnitRatings!$D$4:$D$38,MATCH($B95,UnitRatings!$A$4:$A$38,0)))),INDEX(UnitRatings!$B$4:$B$38,MATCH($B95,UnitRatings!$A$4:$A$38,0)),0)</f>
        <v>179</v>
      </c>
      <c r="D95" s="7">
        <f>IF(OR(INDEX(UnitRatings!$D$4:$D$38,MATCH($B95,UnitRatings!$A$4:$A$38,0))="",D$3&lt;YEAR(INDEX(UnitRatings!$D$4:$D$38,MATCH($B95,UnitRatings!$A$4:$A$38,0)))),INDEX(UnitRatings!$B$4:$B$38,MATCH($B95,UnitRatings!$A$4:$A$38,0)),0)</f>
        <v>179</v>
      </c>
      <c r="E95" s="7">
        <f>IF(OR(INDEX(UnitRatings!$D$4:$D$38,MATCH($B95,UnitRatings!$A$4:$A$38,0))="",E$3&lt;YEAR(INDEX(UnitRatings!$D$4:$D$38,MATCH($B95,UnitRatings!$A$4:$A$38,0)))),INDEX(UnitRatings!$B$4:$B$38,MATCH($B95,UnitRatings!$A$4:$A$38,0)),0)</f>
        <v>179</v>
      </c>
      <c r="F95" s="7">
        <f>IF(OR(INDEX(UnitRatings!$D$4:$D$38,MATCH($B95,UnitRatings!$A$4:$A$38,0))="",F$3&lt;YEAR(INDEX(UnitRatings!$D$4:$D$38,MATCH($B95,UnitRatings!$A$4:$A$38,0)))),INDEX(UnitRatings!$B$4:$B$38,MATCH($B95,UnitRatings!$A$4:$A$38,0)),0)</f>
        <v>179</v>
      </c>
      <c r="G95" s="7">
        <f>IF(OR(INDEX(UnitRatings!$D$4:$D$38,MATCH($B95,UnitRatings!$A$4:$A$38,0))="",G$3&lt;YEAR(INDEX(UnitRatings!$D$4:$D$38,MATCH($B95,UnitRatings!$A$4:$A$38,0)))),INDEX(UnitRatings!$B$4:$B$38,MATCH($B95,UnitRatings!$A$4:$A$38,0)),0)</f>
        <v>179</v>
      </c>
      <c r="H95" s="7">
        <f>IF(OR(INDEX(UnitRatings!$D$4:$D$38,MATCH($B95,UnitRatings!$A$4:$A$38,0))="",H$3&lt;YEAR(INDEX(UnitRatings!$D$4:$D$38,MATCH($B95,UnitRatings!$A$4:$A$38,0)))),INDEX(UnitRatings!$B$4:$B$38,MATCH($B95,UnitRatings!$A$4:$A$38,0)),0)</f>
        <v>179</v>
      </c>
      <c r="I95" s="7">
        <f>IF(OR(INDEX(UnitRatings!$D$4:$D$38,MATCH($B95,UnitRatings!$A$4:$A$38,0))="",I$3&lt;YEAR(INDEX(UnitRatings!$D$4:$D$38,MATCH($B95,UnitRatings!$A$4:$A$38,0)))),INDEX(UnitRatings!$B$4:$B$38,MATCH($B95,UnitRatings!$A$4:$A$38,0)),0)</f>
        <v>179</v>
      </c>
      <c r="J95" s="7">
        <f>IF(OR(INDEX(UnitRatings!$D$4:$D$38,MATCH($B95,UnitRatings!$A$4:$A$38,0))="",J$3&lt;YEAR(INDEX(UnitRatings!$D$4:$D$38,MATCH($B95,UnitRatings!$A$4:$A$38,0)))),INDEX(UnitRatings!$B$4:$B$38,MATCH($B95,UnitRatings!$A$4:$A$38,0)),0)</f>
        <v>179</v>
      </c>
      <c r="K95" s="7">
        <f>IF(OR(INDEX(UnitRatings!$D$4:$D$38,MATCH($B95,UnitRatings!$A$4:$A$38,0))="",K$3&lt;YEAR(INDEX(UnitRatings!$D$4:$D$38,MATCH($B95,UnitRatings!$A$4:$A$38,0)))),INDEX(UnitRatings!$B$4:$B$38,MATCH($B95,UnitRatings!$A$4:$A$38,0)),0)</f>
        <v>179</v>
      </c>
      <c r="L95" s="7">
        <f>IF(OR(INDEX(UnitRatings!$D$4:$D$38,MATCH($B95,UnitRatings!$A$4:$A$38,0))="",L$3&lt;YEAR(INDEX(UnitRatings!$D$4:$D$38,MATCH($B95,UnitRatings!$A$4:$A$38,0)))),INDEX(UnitRatings!$B$4:$B$38,MATCH($B95,UnitRatings!$A$4:$A$38,0)),0)</f>
        <v>179</v>
      </c>
      <c r="M95" s="7">
        <f>IF(OR(INDEX(UnitRatings!$D$4:$D$38,MATCH($B95,UnitRatings!$A$4:$A$38,0))="",M$3&lt;YEAR(INDEX(UnitRatings!$D$4:$D$38,MATCH($B95,UnitRatings!$A$4:$A$38,0)))),INDEX(UnitRatings!$B$4:$B$38,MATCH($B95,UnitRatings!$A$4:$A$38,0)),0)</f>
        <v>179</v>
      </c>
      <c r="N95" s="7">
        <f>IF(OR(INDEX(UnitRatings!$D$4:$D$38,MATCH($B95,UnitRatings!$A$4:$A$38,0))="",N$3&lt;YEAR(INDEX(UnitRatings!$D$4:$D$38,MATCH($B95,UnitRatings!$A$4:$A$38,0)))),INDEX(UnitRatings!$B$4:$B$38,MATCH($B95,UnitRatings!$A$4:$A$38,0)),0)</f>
        <v>179</v>
      </c>
      <c r="O95" s="7">
        <f>IF(OR(INDEX(UnitRatings!$D$4:$D$38,MATCH($B95,UnitRatings!$A$4:$A$38,0))="",O$3&lt;YEAR(INDEX(UnitRatings!$D$4:$D$38,MATCH($B95,UnitRatings!$A$4:$A$38,0)))),INDEX(UnitRatings!$B$4:$B$38,MATCH($B95,UnitRatings!$A$4:$A$38,0)),0)</f>
        <v>179</v>
      </c>
      <c r="P95" s="7">
        <f>IF(OR(INDEX(UnitRatings!$D$4:$D$38,MATCH($B95,UnitRatings!$A$4:$A$38,0))="",P$3&lt;YEAR(INDEX(UnitRatings!$D$4:$D$38,MATCH($B95,UnitRatings!$A$4:$A$38,0)))),INDEX(UnitRatings!$B$4:$B$38,MATCH($B95,UnitRatings!$A$4:$A$38,0)),0)</f>
        <v>179</v>
      </c>
      <c r="Q95" s="4"/>
    </row>
    <row r="96" spans="1:17" x14ac:dyDescent="0.35">
      <c r="A96" s="36"/>
      <c r="B96" s="8" t="s">
        <v>36</v>
      </c>
      <c r="C96" s="7">
        <f>IF(OR(INDEX(UnitRatings!$D$4:$D$38,MATCH($B96,UnitRatings!$A$4:$A$38,0))="",C$3&lt;YEAR(INDEX(UnitRatings!$D$4:$D$38,MATCH($B96,UnitRatings!$A$4:$A$38,0)))),INDEX(UnitRatings!$B$4:$B$38,MATCH($B96,UnitRatings!$A$4:$A$38,0)),0)</f>
        <v>179</v>
      </c>
      <c r="D96" s="7">
        <f>IF(OR(INDEX(UnitRatings!$D$4:$D$38,MATCH($B96,UnitRatings!$A$4:$A$38,0))="",D$3&lt;YEAR(INDEX(UnitRatings!$D$4:$D$38,MATCH($B96,UnitRatings!$A$4:$A$38,0)))),INDEX(UnitRatings!$B$4:$B$38,MATCH($B96,UnitRatings!$A$4:$A$38,0)),0)</f>
        <v>179</v>
      </c>
      <c r="E96" s="7">
        <f>IF(OR(INDEX(UnitRatings!$D$4:$D$38,MATCH($B96,UnitRatings!$A$4:$A$38,0))="",E$3&lt;YEAR(INDEX(UnitRatings!$D$4:$D$38,MATCH($B96,UnitRatings!$A$4:$A$38,0)))),INDEX(UnitRatings!$B$4:$B$38,MATCH($B96,UnitRatings!$A$4:$A$38,0)),0)</f>
        <v>179</v>
      </c>
      <c r="F96" s="7">
        <f>IF(OR(INDEX(UnitRatings!$D$4:$D$38,MATCH($B96,UnitRatings!$A$4:$A$38,0))="",F$3&lt;YEAR(INDEX(UnitRatings!$D$4:$D$38,MATCH($B96,UnitRatings!$A$4:$A$38,0)))),INDEX(UnitRatings!$B$4:$B$38,MATCH($B96,UnitRatings!$A$4:$A$38,0)),0)</f>
        <v>179</v>
      </c>
      <c r="G96" s="7">
        <f>IF(OR(INDEX(UnitRatings!$D$4:$D$38,MATCH($B96,UnitRatings!$A$4:$A$38,0))="",G$3&lt;YEAR(INDEX(UnitRatings!$D$4:$D$38,MATCH($B96,UnitRatings!$A$4:$A$38,0)))),INDEX(UnitRatings!$B$4:$B$38,MATCH($B96,UnitRatings!$A$4:$A$38,0)),0)</f>
        <v>179</v>
      </c>
      <c r="H96" s="7">
        <f>IF(OR(INDEX(UnitRatings!$D$4:$D$38,MATCH($B96,UnitRatings!$A$4:$A$38,0))="",H$3&lt;YEAR(INDEX(UnitRatings!$D$4:$D$38,MATCH($B96,UnitRatings!$A$4:$A$38,0)))),INDEX(UnitRatings!$B$4:$B$38,MATCH($B96,UnitRatings!$A$4:$A$38,0)),0)</f>
        <v>179</v>
      </c>
      <c r="I96" s="7">
        <f>IF(OR(INDEX(UnitRatings!$D$4:$D$38,MATCH($B96,UnitRatings!$A$4:$A$38,0))="",I$3&lt;YEAR(INDEX(UnitRatings!$D$4:$D$38,MATCH($B96,UnitRatings!$A$4:$A$38,0)))),INDEX(UnitRatings!$B$4:$B$38,MATCH($B96,UnitRatings!$A$4:$A$38,0)),0)</f>
        <v>179</v>
      </c>
      <c r="J96" s="7">
        <f>IF(OR(INDEX(UnitRatings!$D$4:$D$38,MATCH($B96,UnitRatings!$A$4:$A$38,0))="",J$3&lt;YEAR(INDEX(UnitRatings!$D$4:$D$38,MATCH($B96,UnitRatings!$A$4:$A$38,0)))),INDEX(UnitRatings!$B$4:$B$38,MATCH($B96,UnitRatings!$A$4:$A$38,0)),0)</f>
        <v>179</v>
      </c>
      <c r="K96" s="7">
        <f>IF(OR(INDEX(UnitRatings!$D$4:$D$38,MATCH($B96,UnitRatings!$A$4:$A$38,0))="",K$3&lt;YEAR(INDEX(UnitRatings!$D$4:$D$38,MATCH($B96,UnitRatings!$A$4:$A$38,0)))),INDEX(UnitRatings!$B$4:$B$38,MATCH($B96,UnitRatings!$A$4:$A$38,0)),0)</f>
        <v>179</v>
      </c>
      <c r="L96" s="7">
        <f>IF(OR(INDEX(UnitRatings!$D$4:$D$38,MATCH($B96,UnitRatings!$A$4:$A$38,0))="",L$3&lt;YEAR(INDEX(UnitRatings!$D$4:$D$38,MATCH($B96,UnitRatings!$A$4:$A$38,0)))),INDEX(UnitRatings!$B$4:$B$38,MATCH($B96,UnitRatings!$A$4:$A$38,0)),0)</f>
        <v>179</v>
      </c>
      <c r="M96" s="7">
        <f>IF(OR(INDEX(UnitRatings!$D$4:$D$38,MATCH($B96,UnitRatings!$A$4:$A$38,0))="",M$3&lt;YEAR(INDEX(UnitRatings!$D$4:$D$38,MATCH($B96,UnitRatings!$A$4:$A$38,0)))),INDEX(UnitRatings!$B$4:$B$38,MATCH($B96,UnitRatings!$A$4:$A$38,0)),0)</f>
        <v>179</v>
      </c>
      <c r="N96" s="7">
        <f>IF(OR(INDEX(UnitRatings!$D$4:$D$38,MATCH($B96,UnitRatings!$A$4:$A$38,0))="",N$3&lt;YEAR(INDEX(UnitRatings!$D$4:$D$38,MATCH($B96,UnitRatings!$A$4:$A$38,0)))),INDEX(UnitRatings!$B$4:$B$38,MATCH($B96,UnitRatings!$A$4:$A$38,0)),0)</f>
        <v>179</v>
      </c>
      <c r="O96" s="7">
        <f>IF(OR(INDEX(UnitRatings!$D$4:$D$38,MATCH($B96,UnitRatings!$A$4:$A$38,0))="",O$3&lt;YEAR(INDEX(UnitRatings!$D$4:$D$38,MATCH($B96,UnitRatings!$A$4:$A$38,0)))),INDEX(UnitRatings!$B$4:$B$38,MATCH($B96,UnitRatings!$A$4:$A$38,0)),0)</f>
        <v>179</v>
      </c>
      <c r="P96" s="7">
        <f>IF(OR(INDEX(UnitRatings!$D$4:$D$38,MATCH($B96,UnitRatings!$A$4:$A$38,0))="",P$3&lt;YEAR(INDEX(UnitRatings!$D$4:$D$38,MATCH($B96,UnitRatings!$A$4:$A$38,0)))),INDEX(UnitRatings!$B$4:$B$38,MATCH($B96,UnitRatings!$A$4:$A$38,0)),0)</f>
        <v>179</v>
      </c>
      <c r="Q96" s="4"/>
    </row>
    <row r="97" spans="1:17" x14ac:dyDescent="0.35">
      <c r="A97" s="36"/>
      <c r="B97" s="8" t="s">
        <v>0</v>
      </c>
      <c r="C97" s="7">
        <f>IF(OR(INDEX(UnitRatings!$D$4:$D$38,MATCH($B97,UnitRatings!$A$4:$A$38,0))="",C$3&lt;YEAR(INDEX(UnitRatings!$D$4:$D$38,MATCH($B97,UnitRatings!$A$4:$A$38,0)))),INDEX(UnitRatings!$B$4:$B$38,MATCH($B97,UnitRatings!$A$4:$A$38,0)),0)</f>
        <v>158</v>
      </c>
      <c r="D97" s="7">
        <f>IF(OR(INDEX(UnitRatings!$D$4:$D$38,MATCH($B97,UnitRatings!$A$4:$A$38,0))="",D$3&lt;YEAR(INDEX(UnitRatings!$D$4:$D$38,MATCH($B97,UnitRatings!$A$4:$A$38,0)))),INDEX(UnitRatings!$B$4:$B$38,MATCH($B97,UnitRatings!$A$4:$A$38,0)),0)</f>
        <v>158</v>
      </c>
      <c r="E97" s="7">
        <f>IF(OR(INDEX(UnitRatings!$D$4:$D$38,MATCH($B97,UnitRatings!$A$4:$A$38,0))="",E$3&lt;YEAR(INDEX(UnitRatings!$D$4:$D$38,MATCH($B97,UnitRatings!$A$4:$A$38,0)))),INDEX(UnitRatings!$B$4:$B$38,MATCH($B97,UnitRatings!$A$4:$A$38,0)),0)</f>
        <v>158</v>
      </c>
      <c r="F97" s="7">
        <f>IF(OR(INDEX(UnitRatings!$D$4:$D$38,MATCH($B97,UnitRatings!$A$4:$A$38,0))="",F$3&lt;YEAR(INDEX(UnitRatings!$D$4:$D$38,MATCH($B97,UnitRatings!$A$4:$A$38,0)))),INDEX(UnitRatings!$B$4:$B$38,MATCH($B97,UnitRatings!$A$4:$A$38,0)),0)</f>
        <v>158</v>
      </c>
      <c r="G97" s="7">
        <f>IF(OR(INDEX(UnitRatings!$D$4:$D$38,MATCH($B97,UnitRatings!$A$4:$A$38,0))="",G$3&lt;YEAR(INDEX(UnitRatings!$D$4:$D$38,MATCH($B97,UnitRatings!$A$4:$A$38,0)))),INDEX(UnitRatings!$B$4:$B$38,MATCH($B97,UnitRatings!$A$4:$A$38,0)),0)</f>
        <v>158</v>
      </c>
      <c r="H97" s="7">
        <f>IF(OR(INDEX(UnitRatings!$D$4:$D$38,MATCH($B97,UnitRatings!$A$4:$A$38,0))="",H$3&lt;YEAR(INDEX(UnitRatings!$D$4:$D$38,MATCH($B97,UnitRatings!$A$4:$A$38,0)))),INDEX(UnitRatings!$B$4:$B$38,MATCH($B97,UnitRatings!$A$4:$A$38,0)),0)</f>
        <v>158</v>
      </c>
      <c r="I97" s="7">
        <f>IF(OR(INDEX(UnitRatings!$D$4:$D$38,MATCH($B97,UnitRatings!$A$4:$A$38,0))="",I$3&lt;YEAR(INDEX(UnitRatings!$D$4:$D$38,MATCH($B97,UnitRatings!$A$4:$A$38,0)))),INDEX(UnitRatings!$B$4:$B$38,MATCH($B97,UnitRatings!$A$4:$A$38,0)),0)</f>
        <v>158</v>
      </c>
      <c r="J97" s="7">
        <f>IF(OR(INDEX(UnitRatings!$D$4:$D$38,MATCH($B97,UnitRatings!$A$4:$A$38,0))="",J$3&lt;YEAR(INDEX(UnitRatings!$D$4:$D$38,MATCH($B97,UnitRatings!$A$4:$A$38,0)))),INDEX(UnitRatings!$B$4:$B$38,MATCH($B97,UnitRatings!$A$4:$A$38,0)),0)</f>
        <v>158</v>
      </c>
      <c r="K97" s="7">
        <f>IF(OR(INDEX(UnitRatings!$D$4:$D$38,MATCH($B97,UnitRatings!$A$4:$A$38,0))="",K$3&lt;YEAR(INDEX(UnitRatings!$D$4:$D$38,MATCH($B97,UnitRatings!$A$4:$A$38,0)))),INDEX(UnitRatings!$B$4:$B$38,MATCH($B97,UnitRatings!$A$4:$A$38,0)),0)</f>
        <v>158</v>
      </c>
      <c r="L97" s="7">
        <f>IF(OR(INDEX(UnitRatings!$D$4:$D$38,MATCH($B97,UnitRatings!$A$4:$A$38,0))="",L$3&lt;YEAR(INDEX(UnitRatings!$D$4:$D$38,MATCH($B97,UnitRatings!$A$4:$A$38,0)))),INDEX(UnitRatings!$B$4:$B$38,MATCH($B97,UnitRatings!$A$4:$A$38,0)),0)</f>
        <v>158</v>
      </c>
      <c r="M97" s="7">
        <f>IF(OR(INDEX(UnitRatings!$D$4:$D$38,MATCH($B97,UnitRatings!$A$4:$A$38,0))="",M$3&lt;YEAR(INDEX(UnitRatings!$D$4:$D$38,MATCH($B97,UnitRatings!$A$4:$A$38,0)))),INDEX(UnitRatings!$B$4:$B$38,MATCH($B97,UnitRatings!$A$4:$A$38,0)),0)</f>
        <v>158</v>
      </c>
      <c r="N97" s="7">
        <f>IF(OR(INDEX(UnitRatings!$D$4:$D$38,MATCH($B97,UnitRatings!$A$4:$A$38,0))="",N$3&lt;YEAR(INDEX(UnitRatings!$D$4:$D$38,MATCH($B97,UnitRatings!$A$4:$A$38,0)))),INDEX(UnitRatings!$B$4:$B$38,MATCH($B97,UnitRatings!$A$4:$A$38,0)),0)</f>
        <v>158</v>
      </c>
      <c r="O97" s="7">
        <f>IF(OR(INDEX(UnitRatings!$D$4:$D$38,MATCH($B97,UnitRatings!$A$4:$A$38,0))="",O$3&lt;YEAR(INDEX(UnitRatings!$D$4:$D$38,MATCH($B97,UnitRatings!$A$4:$A$38,0)))),INDEX(UnitRatings!$B$4:$B$38,MATCH($B97,UnitRatings!$A$4:$A$38,0)),0)</f>
        <v>158</v>
      </c>
      <c r="P97" s="7">
        <f>IF(OR(INDEX(UnitRatings!$D$4:$D$38,MATCH($B97,UnitRatings!$A$4:$A$38,0))="",P$3&lt;YEAR(INDEX(UnitRatings!$D$4:$D$38,MATCH($B97,UnitRatings!$A$4:$A$38,0)))),INDEX(UnitRatings!$B$4:$B$38,MATCH($B97,UnitRatings!$A$4:$A$38,0)),0)</f>
        <v>158</v>
      </c>
      <c r="Q97" s="4"/>
    </row>
    <row r="98" spans="1:17" x14ac:dyDescent="0.35">
      <c r="A98" s="36" t="s">
        <v>65</v>
      </c>
      <c r="B98" s="8" t="s">
        <v>25</v>
      </c>
      <c r="C98" s="7">
        <f>IF(OR(INDEX(UnitRatings!$D$4:$D$38,MATCH($B98,UnitRatings!$A$4:$A$38,0))="",C$3&lt;YEAR(INDEX(UnitRatings!$D$4:$D$38,MATCH($B98,UnitRatings!$A$4:$A$38,0)))),INDEX(UnitRatings!$B$4:$B$38,MATCH($B98,UnitRatings!$A$4:$A$38,0)),0)</f>
        <v>0</v>
      </c>
      <c r="D98" s="7">
        <f>IF(OR(INDEX(UnitRatings!$D$4:$D$38,MATCH($B98,UnitRatings!$A$4:$A$38,0))="",D$3&lt;YEAR(INDEX(UnitRatings!$D$4:$D$38,MATCH($B98,UnitRatings!$A$4:$A$38,0)))),INDEX(UnitRatings!$B$4:$B$38,MATCH($B98,UnitRatings!$A$4:$A$38,0)),0)</f>
        <v>0</v>
      </c>
      <c r="E98" s="7">
        <f>IF(OR(INDEX(UnitRatings!$D$4:$D$38,MATCH($B98,UnitRatings!$A$4:$A$38,0))="",E$3&lt;YEAR(INDEX(UnitRatings!$D$4:$D$38,MATCH($B98,UnitRatings!$A$4:$A$38,0)))),INDEX(UnitRatings!$B$4:$B$38,MATCH($B98,UnitRatings!$A$4:$A$38,0)),0)</f>
        <v>0</v>
      </c>
      <c r="F98" s="7">
        <f>IF(OR(INDEX(UnitRatings!$D$4:$D$38,MATCH($B98,UnitRatings!$A$4:$A$38,0))="",F$3&lt;YEAR(INDEX(UnitRatings!$D$4:$D$38,MATCH($B98,UnitRatings!$A$4:$A$38,0)))),INDEX(UnitRatings!$B$4:$B$38,MATCH($B98,UnitRatings!$A$4:$A$38,0)),0)</f>
        <v>0</v>
      </c>
      <c r="G98" s="7">
        <f>IF(OR(INDEX(UnitRatings!$D$4:$D$38,MATCH($B98,UnitRatings!$A$4:$A$38,0))="",G$3&lt;YEAR(INDEX(UnitRatings!$D$4:$D$38,MATCH($B98,UnitRatings!$A$4:$A$38,0)))),INDEX(UnitRatings!$B$4:$B$38,MATCH($B98,UnitRatings!$A$4:$A$38,0)),0)</f>
        <v>0</v>
      </c>
      <c r="H98" s="7">
        <f>IF(OR(INDEX(UnitRatings!$D$4:$D$38,MATCH($B98,UnitRatings!$A$4:$A$38,0))="",H$3&lt;YEAR(INDEX(UnitRatings!$D$4:$D$38,MATCH($B98,UnitRatings!$A$4:$A$38,0)))),INDEX(UnitRatings!$B$4:$B$38,MATCH($B98,UnitRatings!$A$4:$A$38,0)),0)</f>
        <v>0</v>
      </c>
      <c r="I98" s="7">
        <f>IF(OR(INDEX(UnitRatings!$D$4:$D$38,MATCH($B98,UnitRatings!$A$4:$A$38,0))="",I$3&lt;YEAR(INDEX(UnitRatings!$D$4:$D$38,MATCH($B98,UnitRatings!$A$4:$A$38,0)))),INDEX(UnitRatings!$B$4:$B$38,MATCH($B98,UnitRatings!$A$4:$A$38,0)),0)</f>
        <v>0</v>
      </c>
      <c r="J98" s="7">
        <f>IF(OR(INDEX(UnitRatings!$D$4:$D$38,MATCH($B98,UnitRatings!$A$4:$A$38,0))="",J$3&lt;YEAR(INDEX(UnitRatings!$D$4:$D$38,MATCH($B98,UnitRatings!$A$4:$A$38,0)))),INDEX(UnitRatings!$B$4:$B$38,MATCH($B98,UnitRatings!$A$4:$A$38,0)),0)</f>
        <v>0</v>
      </c>
      <c r="K98" s="7">
        <f>IF(OR(INDEX(UnitRatings!$D$4:$D$38,MATCH($B98,UnitRatings!$A$4:$A$38,0))="",K$3&lt;YEAR(INDEX(UnitRatings!$D$4:$D$38,MATCH($B98,UnitRatings!$A$4:$A$38,0)))),INDEX(UnitRatings!$B$4:$B$38,MATCH($B98,UnitRatings!$A$4:$A$38,0)),0)</f>
        <v>0</v>
      </c>
      <c r="L98" s="7">
        <f>IF(OR(INDEX(UnitRatings!$D$4:$D$38,MATCH($B98,UnitRatings!$A$4:$A$38,0))="",L$3&lt;YEAR(INDEX(UnitRatings!$D$4:$D$38,MATCH($B98,UnitRatings!$A$4:$A$38,0)))),INDEX(UnitRatings!$B$4:$B$38,MATCH($B98,UnitRatings!$A$4:$A$38,0)),0)</f>
        <v>0</v>
      </c>
      <c r="M98" s="7">
        <f>IF(OR(INDEX(UnitRatings!$D$4:$D$38,MATCH($B98,UnitRatings!$A$4:$A$38,0))="",M$3&lt;YEAR(INDEX(UnitRatings!$D$4:$D$38,MATCH($B98,UnitRatings!$A$4:$A$38,0)))),INDEX(UnitRatings!$B$4:$B$38,MATCH($B98,UnitRatings!$A$4:$A$38,0)),0)</f>
        <v>0</v>
      </c>
      <c r="N98" s="7">
        <f>IF(OR(INDEX(UnitRatings!$D$4:$D$38,MATCH($B98,UnitRatings!$A$4:$A$38,0))="",N$3&lt;YEAR(INDEX(UnitRatings!$D$4:$D$38,MATCH($B98,UnitRatings!$A$4:$A$38,0)))),INDEX(UnitRatings!$B$4:$B$38,MATCH($B98,UnitRatings!$A$4:$A$38,0)),0)</f>
        <v>0</v>
      </c>
      <c r="O98" s="7">
        <f>IF(OR(INDEX(UnitRatings!$D$4:$D$38,MATCH($B98,UnitRatings!$A$4:$A$38,0))="",O$3&lt;YEAR(INDEX(UnitRatings!$D$4:$D$38,MATCH($B98,UnitRatings!$A$4:$A$38,0)))),INDEX(UnitRatings!$B$4:$B$38,MATCH($B98,UnitRatings!$A$4:$A$38,0)),0)</f>
        <v>0</v>
      </c>
      <c r="P98" s="7">
        <f>IF(OR(INDEX(UnitRatings!$D$4:$D$38,MATCH($B98,UnitRatings!$A$4:$A$38,0))="",P$3&lt;YEAR(INDEX(UnitRatings!$D$4:$D$38,MATCH($B98,UnitRatings!$A$4:$A$38,0)))),INDEX(UnitRatings!$B$4:$B$38,MATCH($B98,UnitRatings!$A$4:$A$38,0)),0)</f>
        <v>0</v>
      </c>
      <c r="Q98" s="4"/>
    </row>
    <row r="99" spans="1:17" x14ac:dyDescent="0.35">
      <c r="A99" s="36"/>
      <c r="B99" s="8" t="s">
        <v>26</v>
      </c>
      <c r="C99" s="7">
        <f>IF(OR(INDEX(UnitRatings!$D$4:$D$38,MATCH($B99,UnitRatings!$A$4:$A$38,0))="",C$3&lt;YEAR(INDEX(UnitRatings!$D$4:$D$38,MATCH($B99,UnitRatings!$A$4:$A$38,0)))),INDEX(UnitRatings!$B$4:$B$38,MATCH($B99,UnitRatings!$A$4:$A$38,0)),0)</f>
        <v>0</v>
      </c>
      <c r="D99" s="7">
        <f>IF(OR(INDEX(UnitRatings!$D$4:$D$38,MATCH($B99,UnitRatings!$A$4:$A$38,0))="",D$3&lt;YEAR(INDEX(UnitRatings!$D$4:$D$38,MATCH($B99,UnitRatings!$A$4:$A$38,0)))),INDEX(UnitRatings!$B$4:$B$38,MATCH($B99,UnitRatings!$A$4:$A$38,0)),0)</f>
        <v>0</v>
      </c>
      <c r="E99" s="7">
        <f>IF(OR(INDEX(UnitRatings!$D$4:$D$38,MATCH($B99,UnitRatings!$A$4:$A$38,0))="",E$3&lt;YEAR(INDEX(UnitRatings!$D$4:$D$38,MATCH($B99,UnitRatings!$A$4:$A$38,0)))),INDEX(UnitRatings!$B$4:$B$38,MATCH($B99,UnitRatings!$A$4:$A$38,0)),0)</f>
        <v>0</v>
      </c>
      <c r="F99" s="7">
        <f>IF(OR(INDEX(UnitRatings!$D$4:$D$38,MATCH($B99,UnitRatings!$A$4:$A$38,0))="",F$3&lt;YEAR(INDEX(UnitRatings!$D$4:$D$38,MATCH($B99,UnitRatings!$A$4:$A$38,0)))),INDEX(UnitRatings!$B$4:$B$38,MATCH($B99,UnitRatings!$A$4:$A$38,0)),0)</f>
        <v>0</v>
      </c>
      <c r="G99" s="7">
        <f>IF(OR(INDEX(UnitRatings!$D$4:$D$38,MATCH($B99,UnitRatings!$A$4:$A$38,0))="",G$3&lt;YEAR(INDEX(UnitRatings!$D$4:$D$38,MATCH($B99,UnitRatings!$A$4:$A$38,0)))),INDEX(UnitRatings!$B$4:$B$38,MATCH($B99,UnitRatings!$A$4:$A$38,0)),0)</f>
        <v>0</v>
      </c>
      <c r="H99" s="7">
        <f>IF(OR(INDEX(UnitRatings!$D$4:$D$38,MATCH($B99,UnitRatings!$A$4:$A$38,0))="",H$3&lt;YEAR(INDEX(UnitRatings!$D$4:$D$38,MATCH($B99,UnitRatings!$A$4:$A$38,0)))),INDEX(UnitRatings!$B$4:$B$38,MATCH($B99,UnitRatings!$A$4:$A$38,0)),0)</f>
        <v>0</v>
      </c>
      <c r="I99" s="7">
        <f>IF(OR(INDEX(UnitRatings!$D$4:$D$38,MATCH($B99,UnitRatings!$A$4:$A$38,0))="",I$3&lt;YEAR(INDEX(UnitRatings!$D$4:$D$38,MATCH($B99,UnitRatings!$A$4:$A$38,0)))),INDEX(UnitRatings!$B$4:$B$38,MATCH($B99,UnitRatings!$A$4:$A$38,0)),0)</f>
        <v>0</v>
      </c>
      <c r="J99" s="7">
        <f>IF(OR(INDEX(UnitRatings!$D$4:$D$38,MATCH($B99,UnitRatings!$A$4:$A$38,0))="",J$3&lt;YEAR(INDEX(UnitRatings!$D$4:$D$38,MATCH($B99,UnitRatings!$A$4:$A$38,0)))),INDEX(UnitRatings!$B$4:$B$38,MATCH($B99,UnitRatings!$A$4:$A$38,0)),0)</f>
        <v>0</v>
      </c>
      <c r="K99" s="7">
        <f>IF(OR(INDEX(UnitRatings!$D$4:$D$38,MATCH($B99,UnitRatings!$A$4:$A$38,0))="",K$3&lt;YEAR(INDEX(UnitRatings!$D$4:$D$38,MATCH($B99,UnitRatings!$A$4:$A$38,0)))),INDEX(UnitRatings!$B$4:$B$38,MATCH($B99,UnitRatings!$A$4:$A$38,0)),0)</f>
        <v>0</v>
      </c>
      <c r="L99" s="7">
        <f>IF(OR(INDEX(UnitRatings!$D$4:$D$38,MATCH($B99,UnitRatings!$A$4:$A$38,0))="",L$3&lt;YEAR(INDEX(UnitRatings!$D$4:$D$38,MATCH($B99,UnitRatings!$A$4:$A$38,0)))),INDEX(UnitRatings!$B$4:$B$38,MATCH($B99,UnitRatings!$A$4:$A$38,0)),0)</f>
        <v>0</v>
      </c>
      <c r="M99" s="7">
        <f>IF(OR(INDEX(UnitRatings!$D$4:$D$38,MATCH($B99,UnitRatings!$A$4:$A$38,0))="",M$3&lt;YEAR(INDEX(UnitRatings!$D$4:$D$38,MATCH($B99,UnitRatings!$A$4:$A$38,0)))),INDEX(UnitRatings!$B$4:$B$38,MATCH($B99,UnitRatings!$A$4:$A$38,0)),0)</f>
        <v>0</v>
      </c>
      <c r="N99" s="7">
        <f>IF(OR(INDEX(UnitRatings!$D$4:$D$38,MATCH($B99,UnitRatings!$A$4:$A$38,0))="",N$3&lt;YEAR(INDEX(UnitRatings!$D$4:$D$38,MATCH($B99,UnitRatings!$A$4:$A$38,0)))),INDEX(UnitRatings!$B$4:$B$38,MATCH($B99,UnitRatings!$A$4:$A$38,0)),0)</f>
        <v>0</v>
      </c>
      <c r="O99" s="7">
        <f>IF(OR(INDEX(UnitRatings!$D$4:$D$38,MATCH($B99,UnitRatings!$A$4:$A$38,0))="",O$3&lt;YEAR(INDEX(UnitRatings!$D$4:$D$38,MATCH($B99,UnitRatings!$A$4:$A$38,0)))),INDEX(UnitRatings!$B$4:$B$38,MATCH($B99,UnitRatings!$A$4:$A$38,0)),0)</f>
        <v>0</v>
      </c>
      <c r="P99" s="7">
        <f>IF(OR(INDEX(UnitRatings!$D$4:$D$38,MATCH($B99,UnitRatings!$A$4:$A$38,0))="",P$3&lt;YEAR(INDEX(UnitRatings!$D$4:$D$38,MATCH($B99,UnitRatings!$A$4:$A$38,0)))),INDEX(UnitRatings!$B$4:$B$38,MATCH($B99,UnitRatings!$A$4:$A$38,0)),0)</f>
        <v>0</v>
      </c>
      <c r="Q99" s="4"/>
    </row>
    <row r="100" spans="1:17" x14ac:dyDescent="0.35">
      <c r="A100" s="36"/>
      <c r="B100" s="8" t="s">
        <v>27</v>
      </c>
      <c r="C100" s="7">
        <f>IF(OR(INDEX(UnitRatings!$D$4:$D$38,MATCH($B100,UnitRatings!$A$4:$A$38,0))="",C$3&lt;YEAR(INDEX(UnitRatings!$D$4:$D$38,MATCH($B100,UnitRatings!$A$4:$A$38,0)))),INDEX(UnitRatings!$B$4:$B$38,MATCH($B100,UnitRatings!$A$4:$A$38,0)),0)</f>
        <v>0</v>
      </c>
      <c r="D100" s="7">
        <f>IF(OR(INDEX(UnitRatings!$D$4:$D$38,MATCH($B100,UnitRatings!$A$4:$A$38,0))="",D$3&lt;YEAR(INDEX(UnitRatings!$D$4:$D$38,MATCH($B100,UnitRatings!$A$4:$A$38,0)))),INDEX(UnitRatings!$B$4:$B$38,MATCH($B100,UnitRatings!$A$4:$A$38,0)),0)</f>
        <v>0</v>
      </c>
      <c r="E100" s="7">
        <f>IF(OR(INDEX(UnitRatings!$D$4:$D$38,MATCH($B100,UnitRatings!$A$4:$A$38,0))="",E$3&lt;YEAR(INDEX(UnitRatings!$D$4:$D$38,MATCH($B100,UnitRatings!$A$4:$A$38,0)))),INDEX(UnitRatings!$B$4:$B$38,MATCH($B100,UnitRatings!$A$4:$A$38,0)),0)</f>
        <v>0</v>
      </c>
      <c r="F100" s="7">
        <f>IF(OR(INDEX(UnitRatings!$D$4:$D$38,MATCH($B100,UnitRatings!$A$4:$A$38,0))="",F$3&lt;YEAR(INDEX(UnitRatings!$D$4:$D$38,MATCH($B100,UnitRatings!$A$4:$A$38,0)))),INDEX(UnitRatings!$B$4:$B$38,MATCH($B100,UnitRatings!$A$4:$A$38,0)),0)</f>
        <v>0</v>
      </c>
      <c r="G100" s="7">
        <f>IF(OR(INDEX(UnitRatings!$D$4:$D$38,MATCH($B100,UnitRatings!$A$4:$A$38,0))="",G$3&lt;YEAR(INDEX(UnitRatings!$D$4:$D$38,MATCH($B100,UnitRatings!$A$4:$A$38,0)))),INDEX(UnitRatings!$B$4:$B$38,MATCH($B100,UnitRatings!$A$4:$A$38,0)),0)</f>
        <v>0</v>
      </c>
      <c r="H100" s="7">
        <f>IF(OR(INDEX(UnitRatings!$D$4:$D$38,MATCH($B100,UnitRatings!$A$4:$A$38,0))="",H$3&lt;YEAR(INDEX(UnitRatings!$D$4:$D$38,MATCH($B100,UnitRatings!$A$4:$A$38,0)))),INDEX(UnitRatings!$B$4:$B$38,MATCH($B100,UnitRatings!$A$4:$A$38,0)),0)</f>
        <v>0</v>
      </c>
      <c r="I100" s="7">
        <f>IF(OR(INDEX(UnitRatings!$D$4:$D$38,MATCH($B100,UnitRatings!$A$4:$A$38,0))="",I$3&lt;YEAR(INDEX(UnitRatings!$D$4:$D$38,MATCH($B100,UnitRatings!$A$4:$A$38,0)))),INDEX(UnitRatings!$B$4:$B$38,MATCH($B100,UnitRatings!$A$4:$A$38,0)),0)</f>
        <v>0</v>
      </c>
      <c r="J100" s="7">
        <f>IF(OR(INDEX(UnitRatings!$D$4:$D$38,MATCH($B100,UnitRatings!$A$4:$A$38,0))="",J$3&lt;YEAR(INDEX(UnitRatings!$D$4:$D$38,MATCH($B100,UnitRatings!$A$4:$A$38,0)))),INDEX(UnitRatings!$B$4:$B$38,MATCH($B100,UnitRatings!$A$4:$A$38,0)),0)</f>
        <v>0</v>
      </c>
      <c r="K100" s="7">
        <f>IF(OR(INDEX(UnitRatings!$D$4:$D$38,MATCH($B100,UnitRatings!$A$4:$A$38,0))="",K$3&lt;YEAR(INDEX(UnitRatings!$D$4:$D$38,MATCH($B100,UnitRatings!$A$4:$A$38,0)))),INDEX(UnitRatings!$B$4:$B$38,MATCH($B100,UnitRatings!$A$4:$A$38,0)),0)</f>
        <v>0</v>
      </c>
      <c r="L100" s="7">
        <f>IF(OR(INDEX(UnitRatings!$D$4:$D$38,MATCH($B100,UnitRatings!$A$4:$A$38,0))="",L$3&lt;YEAR(INDEX(UnitRatings!$D$4:$D$38,MATCH($B100,UnitRatings!$A$4:$A$38,0)))),INDEX(UnitRatings!$B$4:$B$38,MATCH($B100,UnitRatings!$A$4:$A$38,0)),0)</f>
        <v>0</v>
      </c>
      <c r="M100" s="7">
        <f>IF(OR(INDEX(UnitRatings!$D$4:$D$38,MATCH($B100,UnitRatings!$A$4:$A$38,0))="",M$3&lt;YEAR(INDEX(UnitRatings!$D$4:$D$38,MATCH($B100,UnitRatings!$A$4:$A$38,0)))),INDEX(UnitRatings!$B$4:$B$38,MATCH($B100,UnitRatings!$A$4:$A$38,0)),0)</f>
        <v>0</v>
      </c>
      <c r="N100" s="7">
        <f>IF(OR(INDEX(UnitRatings!$D$4:$D$38,MATCH($B100,UnitRatings!$A$4:$A$38,0))="",N$3&lt;YEAR(INDEX(UnitRatings!$D$4:$D$38,MATCH($B100,UnitRatings!$A$4:$A$38,0)))),INDEX(UnitRatings!$B$4:$B$38,MATCH($B100,UnitRatings!$A$4:$A$38,0)),0)</f>
        <v>0</v>
      </c>
      <c r="O100" s="7">
        <f>IF(OR(INDEX(UnitRatings!$D$4:$D$38,MATCH($B100,UnitRatings!$A$4:$A$38,0))="",O$3&lt;YEAR(INDEX(UnitRatings!$D$4:$D$38,MATCH($B100,UnitRatings!$A$4:$A$38,0)))),INDEX(UnitRatings!$B$4:$B$38,MATCH($B100,UnitRatings!$A$4:$A$38,0)),0)</f>
        <v>0</v>
      </c>
      <c r="P100" s="7">
        <f>IF(OR(INDEX(UnitRatings!$D$4:$D$38,MATCH($B100,UnitRatings!$A$4:$A$38,0))="",P$3&lt;YEAR(INDEX(UnitRatings!$D$4:$D$38,MATCH($B100,UnitRatings!$A$4:$A$38,0)))),INDEX(UnitRatings!$B$4:$B$38,MATCH($B100,UnitRatings!$A$4:$A$38,0)),0)</f>
        <v>0</v>
      </c>
      <c r="Q100" s="4"/>
    </row>
    <row r="101" spans="1:17" x14ac:dyDescent="0.35">
      <c r="A101" s="36"/>
      <c r="B101" s="8" t="s">
        <v>37</v>
      </c>
      <c r="C101" s="7">
        <f>IF(OR(INDEX(UnitRatings!$D$4:$D$38,MATCH($B101,UnitRatings!$A$4:$A$38,0))="",C$3&lt;YEAR(INDEX(UnitRatings!$D$4:$D$38,MATCH($B101,UnitRatings!$A$4:$A$38,0)))),INDEX(UnitRatings!$B$4:$B$38,MATCH($B101,UnitRatings!$A$4:$A$38,0)),0)</f>
        <v>31.5</v>
      </c>
      <c r="D101" s="7">
        <f>IF(OR(INDEX(UnitRatings!$D$4:$D$38,MATCH($B101,UnitRatings!$A$4:$A$38,0))="",D$3&lt;YEAR(INDEX(UnitRatings!$D$4:$D$38,MATCH($B101,UnitRatings!$A$4:$A$38,0)))),INDEX(UnitRatings!$B$4:$B$38,MATCH($B101,UnitRatings!$A$4:$A$38,0)),0)</f>
        <v>31.5</v>
      </c>
      <c r="E101" s="7">
        <f>IF(OR(INDEX(UnitRatings!$D$4:$D$38,MATCH($B101,UnitRatings!$A$4:$A$38,0))="",E$3&lt;YEAR(INDEX(UnitRatings!$D$4:$D$38,MATCH($B101,UnitRatings!$A$4:$A$38,0)))),INDEX(UnitRatings!$B$4:$B$38,MATCH($B101,UnitRatings!$A$4:$A$38,0)),0)</f>
        <v>31.5</v>
      </c>
      <c r="F101" s="7">
        <f>IF(OR(INDEX(UnitRatings!$D$4:$D$38,MATCH($B101,UnitRatings!$A$4:$A$38,0))="",F$3&lt;YEAR(INDEX(UnitRatings!$D$4:$D$38,MATCH($B101,UnitRatings!$A$4:$A$38,0)))),INDEX(UnitRatings!$B$4:$B$38,MATCH($B101,UnitRatings!$A$4:$A$38,0)),0)</f>
        <v>31.5</v>
      </c>
      <c r="G101" s="7">
        <f>IF(OR(INDEX(UnitRatings!$D$4:$D$38,MATCH($B101,UnitRatings!$A$4:$A$38,0))="",G$3&lt;YEAR(INDEX(UnitRatings!$D$4:$D$38,MATCH($B101,UnitRatings!$A$4:$A$38,0)))),INDEX(UnitRatings!$B$4:$B$38,MATCH($B101,UnitRatings!$A$4:$A$38,0)),0)</f>
        <v>31.5</v>
      </c>
      <c r="H101" s="7">
        <f>IF(OR(INDEX(UnitRatings!$D$4:$D$38,MATCH($B101,UnitRatings!$A$4:$A$38,0))="",H$3&lt;YEAR(INDEX(UnitRatings!$D$4:$D$38,MATCH($B101,UnitRatings!$A$4:$A$38,0)))),INDEX(UnitRatings!$B$4:$B$38,MATCH($B101,UnitRatings!$A$4:$A$38,0)),0)</f>
        <v>31.5</v>
      </c>
      <c r="I101" s="7">
        <f>IF(OR(INDEX(UnitRatings!$D$4:$D$38,MATCH($B101,UnitRatings!$A$4:$A$38,0))="",I$3&lt;YEAR(INDEX(UnitRatings!$D$4:$D$38,MATCH($B101,UnitRatings!$A$4:$A$38,0)))),INDEX(UnitRatings!$B$4:$B$38,MATCH($B101,UnitRatings!$A$4:$A$38,0)),0)</f>
        <v>31.5</v>
      </c>
      <c r="J101" s="7">
        <f>IF(OR(INDEX(UnitRatings!$D$4:$D$38,MATCH($B101,UnitRatings!$A$4:$A$38,0))="",J$3&lt;YEAR(INDEX(UnitRatings!$D$4:$D$38,MATCH($B101,UnitRatings!$A$4:$A$38,0)))),INDEX(UnitRatings!$B$4:$B$38,MATCH($B101,UnitRatings!$A$4:$A$38,0)),0)</f>
        <v>31.5</v>
      </c>
      <c r="K101" s="7">
        <f>IF(OR(INDEX(UnitRatings!$D$4:$D$38,MATCH($B101,UnitRatings!$A$4:$A$38,0))="",K$3&lt;YEAR(INDEX(UnitRatings!$D$4:$D$38,MATCH($B101,UnitRatings!$A$4:$A$38,0)))),INDEX(UnitRatings!$B$4:$B$38,MATCH($B101,UnitRatings!$A$4:$A$38,0)),0)</f>
        <v>31.5</v>
      </c>
      <c r="L101" s="7">
        <f>IF(OR(INDEX(UnitRatings!$D$4:$D$38,MATCH($B101,UnitRatings!$A$4:$A$38,0))="",L$3&lt;YEAR(INDEX(UnitRatings!$D$4:$D$38,MATCH($B101,UnitRatings!$A$4:$A$38,0)))),INDEX(UnitRatings!$B$4:$B$38,MATCH($B101,UnitRatings!$A$4:$A$38,0)),0)</f>
        <v>31.5</v>
      </c>
      <c r="M101" s="7">
        <f>IF(OR(INDEX(UnitRatings!$D$4:$D$38,MATCH($B101,UnitRatings!$A$4:$A$38,0))="",M$3&lt;YEAR(INDEX(UnitRatings!$D$4:$D$38,MATCH($B101,UnitRatings!$A$4:$A$38,0)))),INDEX(UnitRatings!$B$4:$B$38,MATCH($B101,UnitRatings!$A$4:$A$38,0)),0)</f>
        <v>31.5</v>
      </c>
      <c r="N101" s="7">
        <f>IF(OR(INDEX(UnitRatings!$D$4:$D$38,MATCH($B101,UnitRatings!$A$4:$A$38,0))="",N$3&lt;YEAR(INDEX(UnitRatings!$D$4:$D$38,MATCH($B101,UnitRatings!$A$4:$A$38,0)))),INDEX(UnitRatings!$B$4:$B$38,MATCH($B101,UnitRatings!$A$4:$A$38,0)),0)</f>
        <v>31.5</v>
      </c>
      <c r="O101" s="7">
        <f>IF(OR(INDEX(UnitRatings!$D$4:$D$38,MATCH($B101,UnitRatings!$A$4:$A$38,0))="",O$3&lt;YEAR(INDEX(UnitRatings!$D$4:$D$38,MATCH($B101,UnitRatings!$A$4:$A$38,0)))),INDEX(UnitRatings!$B$4:$B$38,MATCH($B101,UnitRatings!$A$4:$A$38,0)),0)</f>
        <v>31.5</v>
      </c>
      <c r="P101" s="7">
        <f>IF(OR(INDEX(UnitRatings!$D$4:$D$38,MATCH($B101,UnitRatings!$A$4:$A$38,0))="",P$3&lt;YEAR(INDEX(UnitRatings!$D$4:$D$38,MATCH($B101,UnitRatings!$A$4:$A$38,0)))),INDEX(UnitRatings!$B$4:$B$38,MATCH($B101,UnitRatings!$A$4:$A$38,0)),0)</f>
        <v>31.5</v>
      </c>
      <c r="Q101" s="4"/>
    </row>
    <row r="102" spans="1:17" x14ac:dyDescent="0.35">
      <c r="A102" s="36"/>
      <c r="B102" s="8" t="s">
        <v>38</v>
      </c>
      <c r="C102" s="7">
        <f>IF(OR(INDEX(UnitRatings!$D$4:$D$38,MATCH($B102,UnitRatings!$A$4:$A$38,0))="",C$3&lt;YEAR(INDEX(UnitRatings!$D$4:$D$38,MATCH($B102,UnitRatings!$A$4:$A$38,0)))),INDEX(UnitRatings!$B$4:$B$38,MATCH($B102,UnitRatings!$A$4:$A$38,0)),0)</f>
        <v>40</v>
      </c>
      <c r="D102" s="7">
        <f>IF(OR(INDEX(UnitRatings!$D$4:$D$38,MATCH($B102,UnitRatings!$A$4:$A$38,0))="",D$3&lt;YEAR(INDEX(UnitRatings!$D$4:$D$38,MATCH($B102,UnitRatings!$A$4:$A$38,0)))),INDEX(UnitRatings!$B$4:$B$38,MATCH($B102,UnitRatings!$A$4:$A$38,0)),0)</f>
        <v>40</v>
      </c>
      <c r="E102" s="7">
        <f>IF(OR(INDEX(UnitRatings!$D$4:$D$38,MATCH($B102,UnitRatings!$A$4:$A$38,0))="",E$3&lt;YEAR(INDEX(UnitRatings!$D$4:$D$38,MATCH($B102,UnitRatings!$A$4:$A$38,0)))),INDEX(UnitRatings!$B$4:$B$38,MATCH($B102,UnitRatings!$A$4:$A$38,0)),0)</f>
        <v>40</v>
      </c>
      <c r="F102" s="7">
        <f>IF(OR(INDEX(UnitRatings!$D$4:$D$38,MATCH($B102,UnitRatings!$A$4:$A$38,0))="",F$3&lt;YEAR(INDEX(UnitRatings!$D$4:$D$38,MATCH($B102,UnitRatings!$A$4:$A$38,0)))),INDEX(UnitRatings!$B$4:$B$38,MATCH($B102,UnitRatings!$A$4:$A$38,0)),0)</f>
        <v>40</v>
      </c>
      <c r="G102" s="7">
        <f>IF(OR(INDEX(UnitRatings!$D$4:$D$38,MATCH($B102,UnitRatings!$A$4:$A$38,0))="",G$3&lt;YEAR(INDEX(UnitRatings!$D$4:$D$38,MATCH($B102,UnitRatings!$A$4:$A$38,0)))),INDEX(UnitRatings!$B$4:$B$38,MATCH($B102,UnitRatings!$A$4:$A$38,0)),0)</f>
        <v>40</v>
      </c>
      <c r="H102" s="7">
        <f>IF(OR(INDEX(UnitRatings!$D$4:$D$38,MATCH($B102,UnitRatings!$A$4:$A$38,0))="",H$3&lt;YEAR(INDEX(UnitRatings!$D$4:$D$38,MATCH($B102,UnitRatings!$A$4:$A$38,0)))),INDEX(UnitRatings!$B$4:$B$38,MATCH($B102,UnitRatings!$A$4:$A$38,0)),0)</f>
        <v>40</v>
      </c>
      <c r="I102" s="7">
        <f>IF(OR(INDEX(UnitRatings!$D$4:$D$38,MATCH($B102,UnitRatings!$A$4:$A$38,0))="",I$3&lt;YEAR(INDEX(UnitRatings!$D$4:$D$38,MATCH($B102,UnitRatings!$A$4:$A$38,0)))),INDEX(UnitRatings!$B$4:$B$38,MATCH($B102,UnitRatings!$A$4:$A$38,0)),0)</f>
        <v>40</v>
      </c>
      <c r="J102" s="7">
        <f>IF(OR(INDEX(UnitRatings!$D$4:$D$38,MATCH($B102,UnitRatings!$A$4:$A$38,0))="",J$3&lt;YEAR(INDEX(UnitRatings!$D$4:$D$38,MATCH($B102,UnitRatings!$A$4:$A$38,0)))),INDEX(UnitRatings!$B$4:$B$38,MATCH($B102,UnitRatings!$A$4:$A$38,0)),0)</f>
        <v>40</v>
      </c>
      <c r="K102" s="7">
        <f>IF(OR(INDEX(UnitRatings!$D$4:$D$38,MATCH($B102,UnitRatings!$A$4:$A$38,0))="",K$3&lt;YEAR(INDEX(UnitRatings!$D$4:$D$38,MATCH($B102,UnitRatings!$A$4:$A$38,0)))),INDEX(UnitRatings!$B$4:$B$38,MATCH($B102,UnitRatings!$A$4:$A$38,0)),0)</f>
        <v>40</v>
      </c>
      <c r="L102" s="7">
        <f>IF(OR(INDEX(UnitRatings!$D$4:$D$38,MATCH($B102,UnitRatings!$A$4:$A$38,0))="",L$3&lt;YEAR(INDEX(UnitRatings!$D$4:$D$38,MATCH($B102,UnitRatings!$A$4:$A$38,0)))),INDEX(UnitRatings!$B$4:$B$38,MATCH($B102,UnitRatings!$A$4:$A$38,0)),0)</f>
        <v>40</v>
      </c>
      <c r="M102" s="7">
        <f>IF(OR(INDEX(UnitRatings!$D$4:$D$38,MATCH($B102,UnitRatings!$A$4:$A$38,0))="",M$3&lt;YEAR(INDEX(UnitRatings!$D$4:$D$38,MATCH($B102,UnitRatings!$A$4:$A$38,0)))),INDEX(UnitRatings!$B$4:$B$38,MATCH($B102,UnitRatings!$A$4:$A$38,0)),0)</f>
        <v>40</v>
      </c>
      <c r="N102" s="7">
        <f>IF(OR(INDEX(UnitRatings!$D$4:$D$38,MATCH($B102,UnitRatings!$A$4:$A$38,0))="",N$3&lt;YEAR(INDEX(UnitRatings!$D$4:$D$38,MATCH($B102,UnitRatings!$A$4:$A$38,0)))),INDEX(UnitRatings!$B$4:$B$38,MATCH($B102,UnitRatings!$A$4:$A$38,0)),0)</f>
        <v>40</v>
      </c>
      <c r="O102" s="7">
        <f>IF(OR(INDEX(UnitRatings!$D$4:$D$38,MATCH($B102,UnitRatings!$A$4:$A$38,0))="",O$3&lt;YEAR(INDEX(UnitRatings!$D$4:$D$38,MATCH($B102,UnitRatings!$A$4:$A$38,0)))),INDEX(UnitRatings!$B$4:$B$38,MATCH($B102,UnitRatings!$A$4:$A$38,0)),0)</f>
        <v>40</v>
      </c>
      <c r="P102" s="7">
        <f>IF(OR(INDEX(UnitRatings!$D$4:$D$38,MATCH($B102,UnitRatings!$A$4:$A$38,0))="",P$3&lt;YEAR(INDEX(UnitRatings!$D$4:$D$38,MATCH($B102,UnitRatings!$A$4:$A$38,0)))),INDEX(UnitRatings!$B$4:$B$38,MATCH($B102,UnitRatings!$A$4:$A$38,0)),0)</f>
        <v>40</v>
      </c>
      <c r="Q102" s="4"/>
    </row>
    <row r="103" spans="1:17" x14ac:dyDescent="0.35">
      <c r="A103" s="36"/>
      <c r="B103" s="8" t="s">
        <v>39</v>
      </c>
      <c r="C103" s="7">
        <f>IF(OR(INDEX(UnitRatings!$D$4:$D$38,MATCH($B103,UnitRatings!$A$4:$A$38,0))="",C$3&lt;YEAR(INDEX(UnitRatings!$D$4:$D$38,MATCH($B103,UnitRatings!$A$4:$A$38,0)))),INDEX(UnitRatings!$B$4:$B$38,MATCH($B103,UnitRatings!$A$4:$A$38,0)),0)</f>
        <v>0</v>
      </c>
      <c r="D103" s="7">
        <f>IF(OR(INDEX(UnitRatings!$D$4:$D$38,MATCH($B103,UnitRatings!$A$4:$A$38,0))="",D$3&lt;YEAR(INDEX(UnitRatings!$D$4:$D$38,MATCH($B103,UnitRatings!$A$4:$A$38,0)))),INDEX(UnitRatings!$B$4:$B$38,MATCH($B103,UnitRatings!$A$4:$A$38,0)),0)</f>
        <v>0</v>
      </c>
      <c r="E103" s="7">
        <f>IF(OR(INDEX(UnitRatings!$D$4:$D$38,MATCH($B103,UnitRatings!$A$4:$A$38,0))="",E$3&lt;YEAR(INDEX(UnitRatings!$D$4:$D$38,MATCH($B103,UnitRatings!$A$4:$A$38,0)))),INDEX(UnitRatings!$B$4:$B$38,MATCH($B103,UnitRatings!$A$4:$A$38,0)),0)</f>
        <v>0</v>
      </c>
      <c r="F103" s="7">
        <f>IF(OR(INDEX(UnitRatings!$D$4:$D$38,MATCH($B103,UnitRatings!$A$4:$A$38,0))="",F$3&lt;YEAR(INDEX(UnitRatings!$D$4:$D$38,MATCH($B103,UnitRatings!$A$4:$A$38,0)))),INDEX(UnitRatings!$B$4:$B$38,MATCH($B103,UnitRatings!$A$4:$A$38,0)),0)</f>
        <v>0</v>
      </c>
      <c r="G103" s="7">
        <f>IF(OR(INDEX(UnitRatings!$D$4:$D$38,MATCH($B103,UnitRatings!$A$4:$A$38,0))="",G$3&lt;YEAR(INDEX(UnitRatings!$D$4:$D$38,MATCH($B103,UnitRatings!$A$4:$A$38,0)))),INDEX(UnitRatings!$B$4:$B$38,MATCH($B103,UnitRatings!$A$4:$A$38,0)),0)</f>
        <v>0</v>
      </c>
      <c r="H103" s="7">
        <f>IF(OR(INDEX(UnitRatings!$D$4:$D$38,MATCH($B103,UnitRatings!$A$4:$A$38,0))="",H$3&lt;YEAR(INDEX(UnitRatings!$D$4:$D$38,MATCH($B103,UnitRatings!$A$4:$A$38,0)))),INDEX(UnitRatings!$B$4:$B$38,MATCH($B103,UnitRatings!$A$4:$A$38,0)),0)</f>
        <v>0</v>
      </c>
      <c r="I103" s="7">
        <f>IF(OR(INDEX(UnitRatings!$D$4:$D$38,MATCH($B103,UnitRatings!$A$4:$A$38,0))="",I$3&lt;YEAR(INDEX(UnitRatings!$D$4:$D$38,MATCH($B103,UnitRatings!$A$4:$A$38,0)))),INDEX(UnitRatings!$B$4:$B$38,MATCH($B103,UnitRatings!$A$4:$A$38,0)),0)</f>
        <v>0</v>
      </c>
      <c r="J103" s="7">
        <f>IF(OR(INDEX(UnitRatings!$D$4:$D$38,MATCH($B103,UnitRatings!$A$4:$A$38,0))="",J$3&lt;YEAR(INDEX(UnitRatings!$D$4:$D$38,MATCH($B103,UnitRatings!$A$4:$A$38,0)))),INDEX(UnitRatings!$B$4:$B$38,MATCH($B103,UnitRatings!$A$4:$A$38,0)),0)</f>
        <v>0</v>
      </c>
      <c r="K103" s="7">
        <f>IF(OR(INDEX(UnitRatings!$D$4:$D$38,MATCH($B103,UnitRatings!$A$4:$A$38,0))="",K$3&lt;YEAR(INDEX(UnitRatings!$D$4:$D$38,MATCH($B103,UnitRatings!$A$4:$A$38,0)))),INDEX(UnitRatings!$B$4:$B$38,MATCH($B103,UnitRatings!$A$4:$A$38,0)),0)</f>
        <v>0</v>
      </c>
      <c r="L103" s="7">
        <f>IF(OR(INDEX(UnitRatings!$D$4:$D$38,MATCH($B103,UnitRatings!$A$4:$A$38,0))="",L$3&lt;YEAR(INDEX(UnitRatings!$D$4:$D$38,MATCH($B103,UnitRatings!$A$4:$A$38,0)))),INDEX(UnitRatings!$B$4:$B$38,MATCH($B103,UnitRatings!$A$4:$A$38,0)),0)</f>
        <v>0</v>
      </c>
      <c r="M103" s="7">
        <f>IF(OR(INDEX(UnitRatings!$D$4:$D$38,MATCH($B103,UnitRatings!$A$4:$A$38,0))="",M$3&lt;YEAR(INDEX(UnitRatings!$D$4:$D$38,MATCH($B103,UnitRatings!$A$4:$A$38,0)))),INDEX(UnitRatings!$B$4:$B$38,MATCH($B103,UnitRatings!$A$4:$A$38,0)),0)</f>
        <v>0</v>
      </c>
      <c r="N103" s="7">
        <f>IF(OR(INDEX(UnitRatings!$D$4:$D$38,MATCH($B103,UnitRatings!$A$4:$A$38,0))="",N$3&lt;YEAR(INDEX(UnitRatings!$D$4:$D$38,MATCH($B103,UnitRatings!$A$4:$A$38,0)))),INDEX(UnitRatings!$B$4:$B$38,MATCH($B103,UnitRatings!$A$4:$A$38,0)),0)</f>
        <v>0</v>
      </c>
      <c r="O103" s="7">
        <f>IF(OR(INDEX(UnitRatings!$D$4:$D$38,MATCH($B103,UnitRatings!$A$4:$A$38,0))="",O$3&lt;YEAR(INDEX(UnitRatings!$D$4:$D$38,MATCH($B103,UnitRatings!$A$4:$A$38,0)))),INDEX(UnitRatings!$B$4:$B$38,MATCH($B103,UnitRatings!$A$4:$A$38,0)),0)</f>
        <v>0</v>
      </c>
      <c r="P103" s="7">
        <f>IF(OR(INDEX(UnitRatings!$D$4:$D$38,MATCH($B103,UnitRatings!$A$4:$A$38,0))="",P$3&lt;YEAR(INDEX(UnitRatings!$D$4:$D$38,MATCH($B103,UnitRatings!$A$4:$A$38,0)))),INDEX(UnitRatings!$B$4:$B$38,MATCH($B103,UnitRatings!$A$4:$A$38,0)),0)</f>
        <v>0</v>
      </c>
      <c r="Q103" s="4"/>
    </row>
    <row r="104" spans="1:17" x14ac:dyDescent="0.35">
      <c r="A104" s="36"/>
      <c r="B104" s="4" t="s">
        <v>61</v>
      </c>
      <c r="C104" s="16">
        <f>C43</f>
        <v>127.6</v>
      </c>
      <c r="D104" s="17">
        <f>C104</f>
        <v>127.6</v>
      </c>
      <c r="E104" s="17">
        <f t="shared" ref="E104:P105" si="5">D104</f>
        <v>127.6</v>
      </c>
      <c r="F104" s="17">
        <f t="shared" si="5"/>
        <v>127.6</v>
      </c>
      <c r="G104" s="17">
        <f t="shared" si="5"/>
        <v>127.6</v>
      </c>
      <c r="H104" s="17">
        <f t="shared" si="5"/>
        <v>127.6</v>
      </c>
      <c r="I104" s="17">
        <f t="shared" si="5"/>
        <v>127.6</v>
      </c>
      <c r="J104" s="17">
        <f t="shared" si="5"/>
        <v>127.6</v>
      </c>
      <c r="K104" s="17">
        <f t="shared" si="5"/>
        <v>127.6</v>
      </c>
      <c r="L104" s="17">
        <f t="shared" si="5"/>
        <v>127.6</v>
      </c>
      <c r="M104" s="17">
        <f t="shared" si="5"/>
        <v>127.6</v>
      </c>
      <c r="N104" s="17">
        <f t="shared" si="5"/>
        <v>127.6</v>
      </c>
      <c r="O104" s="17">
        <f t="shared" si="5"/>
        <v>127.6</v>
      </c>
      <c r="P104" s="17">
        <f t="shared" si="5"/>
        <v>127.6</v>
      </c>
      <c r="Q104" s="4"/>
    </row>
    <row r="105" spans="1:17" x14ac:dyDescent="0.35">
      <c r="A105" s="36"/>
      <c r="B105" s="4" t="s">
        <v>62</v>
      </c>
      <c r="C105" s="5">
        <v>21.595744680851066</v>
      </c>
      <c r="D105" s="17">
        <f>C105</f>
        <v>21.595744680851066</v>
      </c>
      <c r="E105" s="17">
        <f t="shared" si="5"/>
        <v>21.595744680851066</v>
      </c>
      <c r="F105" s="17">
        <f t="shared" si="5"/>
        <v>21.595744680851066</v>
      </c>
      <c r="G105" s="17">
        <f t="shared" si="5"/>
        <v>21.595744680851066</v>
      </c>
      <c r="H105" s="17">
        <f t="shared" si="5"/>
        <v>21.595744680851066</v>
      </c>
      <c r="I105" s="17">
        <f t="shared" si="5"/>
        <v>21.595744680851066</v>
      </c>
      <c r="J105" s="17">
        <f t="shared" si="5"/>
        <v>21.595744680851066</v>
      </c>
      <c r="K105" s="17">
        <f t="shared" si="5"/>
        <v>21.595744680851066</v>
      </c>
      <c r="L105" s="17">
        <f t="shared" si="5"/>
        <v>21.595744680851066</v>
      </c>
      <c r="M105" s="17">
        <f t="shared" si="5"/>
        <v>21.595744680851066</v>
      </c>
      <c r="N105" s="17">
        <f t="shared" si="5"/>
        <v>21.595744680851066</v>
      </c>
      <c r="O105" s="17">
        <f t="shared" si="5"/>
        <v>21.595744680851066</v>
      </c>
      <c r="P105" s="17">
        <f t="shared" si="5"/>
        <v>21.595744680851066</v>
      </c>
      <c r="Q105" s="4"/>
    </row>
    <row r="106" spans="1:17" x14ac:dyDescent="0.35">
      <c r="B106" s="1" t="s">
        <v>40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7" x14ac:dyDescent="0.35">
      <c r="A107" s="36" t="s">
        <v>69</v>
      </c>
      <c r="B107" s="8" t="s">
        <v>51</v>
      </c>
      <c r="C107" s="7">
        <f>IF(OR(INDEX(UnitRatings!$D$43:$D$53,MATCH($B107,UnitRatings!$A$43:$A$53,0))="",C$3&lt;YEAR(INDEX(UnitRatings!$D$43:$D$53,MATCH($B107,UnitRatings!$A$43:$A$53,0)))),0,INDEX(UnitRatings!$B$43:$B$53,MATCH($B107,UnitRatings!$A$43:$A$53,0)))</f>
        <v>0</v>
      </c>
      <c r="D107" s="7">
        <f>IF(OR(INDEX(UnitRatings!$D$43:$D$53,MATCH($B107,UnitRatings!$A$43:$A$53,0))="",D$3&lt;YEAR(INDEX(UnitRatings!$D$43:$D$53,MATCH($B107,UnitRatings!$A$43:$A$53,0)))),0,INDEX(UnitRatings!$B$43:$B$53,MATCH($B107,UnitRatings!$A$43:$A$53,0)))</f>
        <v>0</v>
      </c>
      <c r="E107" s="7">
        <f>IF(OR(INDEX(UnitRatings!$D$43:$D$53,MATCH($B107,UnitRatings!$A$43:$A$53,0))="",E$3&lt;YEAR(INDEX(UnitRatings!$D$43:$D$53,MATCH($B107,UnitRatings!$A$43:$A$53,0)))),0,INDEX(UnitRatings!$B$43:$B$53,MATCH($B107,UnitRatings!$A$43:$A$53,0)))</f>
        <v>0</v>
      </c>
      <c r="F107" s="7">
        <f>IF(OR(INDEX(UnitRatings!$D$43:$D$53,MATCH($B107,UnitRatings!$A$43:$A$53,0))="",F$3&lt;YEAR(INDEX(UnitRatings!$D$43:$D$53,MATCH($B107,UnitRatings!$A$43:$A$53,0)))),0,INDEX(UnitRatings!$B$43:$B$53,MATCH($B107,UnitRatings!$A$43:$A$53,0)))</f>
        <v>0</v>
      </c>
      <c r="G107" s="7">
        <f>IF(OR(INDEX(UnitRatings!$D$43:$D$53,MATCH($B107,UnitRatings!$A$43:$A$53,0))="",G$3&lt;YEAR(INDEX(UnitRatings!$D$43:$D$53,MATCH($B107,UnitRatings!$A$43:$A$53,0)))),0,INDEX(UnitRatings!$B$43:$B$53,MATCH($B107,UnitRatings!$A$43:$A$53,0)))</f>
        <v>641</v>
      </c>
      <c r="H107" s="7">
        <f>IF(OR(INDEX(UnitRatings!$D$43:$D$53,MATCH($B107,UnitRatings!$A$43:$A$53,0))="",H$3&lt;YEAR(INDEX(UnitRatings!$D$43:$D$53,MATCH($B107,UnitRatings!$A$43:$A$53,0)))),0,INDEX(UnitRatings!$B$43:$B$53,MATCH($B107,UnitRatings!$A$43:$A$53,0)))</f>
        <v>641</v>
      </c>
      <c r="I107" s="7">
        <f>IF(OR(INDEX(UnitRatings!$D$43:$D$53,MATCH($B107,UnitRatings!$A$43:$A$53,0))="",I$3&lt;YEAR(INDEX(UnitRatings!$D$43:$D$53,MATCH($B107,UnitRatings!$A$43:$A$53,0)))),0,INDEX(UnitRatings!$B$43:$B$53,MATCH($B107,UnitRatings!$A$43:$A$53,0)))</f>
        <v>641</v>
      </c>
      <c r="J107" s="7">
        <f>IF(OR(INDEX(UnitRatings!$D$43:$D$53,MATCH($B107,UnitRatings!$A$43:$A$53,0))="",J$3&lt;YEAR(INDEX(UnitRatings!$D$43:$D$53,MATCH($B107,UnitRatings!$A$43:$A$53,0)))),0,INDEX(UnitRatings!$B$43:$B$53,MATCH($B107,UnitRatings!$A$43:$A$53,0)))</f>
        <v>641</v>
      </c>
      <c r="K107" s="7">
        <f>IF(OR(INDEX(UnitRatings!$D$43:$D$53,MATCH($B107,UnitRatings!$A$43:$A$53,0))="",K$3&lt;YEAR(INDEX(UnitRatings!$D$43:$D$53,MATCH($B107,UnitRatings!$A$43:$A$53,0)))),0,INDEX(UnitRatings!$B$43:$B$53,MATCH($B107,UnitRatings!$A$43:$A$53,0)))</f>
        <v>641</v>
      </c>
      <c r="L107" s="7">
        <f>IF(OR(INDEX(UnitRatings!$D$43:$D$53,MATCH($B107,UnitRatings!$A$43:$A$53,0))="",L$3&lt;YEAR(INDEX(UnitRatings!$D$43:$D$53,MATCH($B107,UnitRatings!$A$43:$A$53,0)))),0,INDEX(UnitRatings!$B$43:$B$53,MATCH($B107,UnitRatings!$A$43:$A$53,0)))</f>
        <v>641</v>
      </c>
      <c r="M107" s="7">
        <f>IF(OR(INDEX(UnitRatings!$D$43:$D$53,MATCH($B107,UnitRatings!$A$43:$A$53,0))="",M$3&lt;YEAR(INDEX(UnitRatings!$D$43:$D$53,MATCH($B107,UnitRatings!$A$43:$A$53,0)))),0,INDEX(UnitRatings!$B$43:$B$53,MATCH($B107,UnitRatings!$A$43:$A$53,0)))</f>
        <v>641</v>
      </c>
      <c r="N107" s="7">
        <f>IF(OR(INDEX(UnitRatings!$D$43:$D$53,MATCH($B107,UnitRatings!$A$43:$A$53,0))="",N$3&lt;YEAR(INDEX(UnitRatings!$D$43:$D$53,MATCH($B107,UnitRatings!$A$43:$A$53,0)))),0,INDEX(UnitRatings!$B$43:$B$53,MATCH($B107,UnitRatings!$A$43:$A$53,0)))</f>
        <v>641</v>
      </c>
      <c r="O107" s="7">
        <f>IF(OR(INDEX(UnitRatings!$D$43:$D$53,MATCH($B107,UnitRatings!$A$43:$A$53,0))="",O$3&lt;YEAR(INDEX(UnitRatings!$D$43:$D$53,MATCH($B107,UnitRatings!$A$43:$A$53,0)))),0,INDEX(UnitRatings!$B$43:$B$53,MATCH($B107,UnitRatings!$A$43:$A$53,0)))</f>
        <v>641</v>
      </c>
      <c r="P107" s="7">
        <f>IF(OR(INDEX(UnitRatings!$D$43:$D$53,MATCH($B107,UnitRatings!$A$43:$A$53,0))="",P$3&lt;YEAR(INDEX(UnitRatings!$D$43:$D$53,MATCH($B107,UnitRatings!$A$43:$A$53,0)))),0,INDEX(UnitRatings!$B$43:$B$53,MATCH($B107,UnitRatings!$A$43:$A$53,0)))</f>
        <v>641</v>
      </c>
    </row>
    <row r="108" spans="1:17" x14ac:dyDescent="0.35">
      <c r="A108" s="36"/>
      <c r="B108" s="8" t="s">
        <v>52</v>
      </c>
      <c r="C108" s="7">
        <f>IF(OR(INDEX(UnitRatings!$D$43:$D$53,MATCH($B108,UnitRatings!$A$43:$A$53,0))="",C$3&lt;YEAR(INDEX(UnitRatings!$D$43:$D$53,MATCH($B108,UnitRatings!$A$43:$A$53,0)))),0,INDEX(UnitRatings!$B$43:$B$53,MATCH($B108,UnitRatings!$A$43:$A$53,0)))</f>
        <v>0</v>
      </c>
      <c r="D108" s="7">
        <f>IF(OR(INDEX(UnitRatings!$D$43:$D$53,MATCH($B108,UnitRatings!$A$43:$A$53,0))="",D$3&lt;YEAR(INDEX(UnitRatings!$D$43:$D$53,MATCH($B108,UnitRatings!$A$43:$A$53,0)))),0,INDEX(UnitRatings!$B$43:$B$53,MATCH($B108,UnitRatings!$A$43:$A$53,0)))</f>
        <v>0</v>
      </c>
      <c r="E108" s="7">
        <f>IF(OR(INDEX(UnitRatings!$D$43:$D$53,MATCH($B108,UnitRatings!$A$43:$A$53,0))="",E$3&lt;YEAR(INDEX(UnitRatings!$D$43:$D$53,MATCH($B108,UnitRatings!$A$43:$A$53,0)))),0,INDEX(UnitRatings!$B$43:$B$53,MATCH($B108,UnitRatings!$A$43:$A$53,0)))</f>
        <v>0</v>
      </c>
      <c r="F108" s="7">
        <f>IF(OR(INDEX(UnitRatings!$D$43:$D$53,MATCH($B108,UnitRatings!$A$43:$A$53,0))="",F$3&lt;YEAR(INDEX(UnitRatings!$D$43:$D$53,MATCH($B108,UnitRatings!$A$43:$A$53,0)))),0,INDEX(UnitRatings!$B$43:$B$53,MATCH($B108,UnitRatings!$A$43:$A$53,0)))</f>
        <v>0</v>
      </c>
      <c r="G108" s="7">
        <f>IF(OR(INDEX(UnitRatings!$D$43:$D$53,MATCH($B108,UnitRatings!$A$43:$A$53,0))="",G$3&lt;YEAR(INDEX(UnitRatings!$D$43:$D$53,MATCH($B108,UnitRatings!$A$43:$A$53,0)))),0,INDEX(UnitRatings!$B$43:$B$53,MATCH($B108,UnitRatings!$A$43:$A$53,0)))</f>
        <v>0</v>
      </c>
      <c r="H108" s="7">
        <f>IF(OR(INDEX(UnitRatings!$D$43:$D$53,MATCH($B108,UnitRatings!$A$43:$A$53,0))="",H$3&lt;YEAR(INDEX(UnitRatings!$D$43:$D$53,MATCH($B108,UnitRatings!$A$43:$A$53,0)))),0,INDEX(UnitRatings!$B$43:$B$53,MATCH($B108,UnitRatings!$A$43:$A$53,0)))</f>
        <v>641</v>
      </c>
      <c r="I108" s="7">
        <f>IF(OR(INDEX(UnitRatings!$D$43:$D$53,MATCH($B108,UnitRatings!$A$43:$A$53,0))="",I$3&lt;YEAR(INDEX(UnitRatings!$D$43:$D$53,MATCH($B108,UnitRatings!$A$43:$A$53,0)))),0,INDEX(UnitRatings!$B$43:$B$53,MATCH($B108,UnitRatings!$A$43:$A$53,0)))</f>
        <v>641</v>
      </c>
      <c r="J108" s="7">
        <f>IF(OR(INDEX(UnitRatings!$D$43:$D$53,MATCH($B108,UnitRatings!$A$43:$A$53,0))="",J$3&lt;YEAR(INDEX(UnitRatings!$D$43:$D$53,MATCH($B108,UnitRatings!$A$43:$A$53,0)))),0,INDEX(UnitRatings!$B$43:$B$53,MATCH($B108,UnitRatings!$A$43:$A$53,0)))</f>
        <v>641</v>
      </c>
      <c r="K108" s="7">
        <f>IF(OR(INDEX(UnitRatings!$D$43:$D$53,MATCH($B108,UnitRatings!$A$43:$A$53,0))="",K$3&lt;YEAR(INDEX(UnitRatings!$D$43:$D$53,MATCH($B108,UnitRatings!$A$43:$A$53,0)))),0,INDEX(UnitRatings!$B$43:$B$53,MATCH($B108,UnitRatings!$A$43:$A$53,0)))</f>
        <v>641</v>
      </c>
      <c r="L108" s="7">
        <f>IF(OR(INDEX(UnitRatings!$D$43:$D$53,MATCH($B108,UnitRatings!$A$43:$A$53,0))="",L$3&lt;YEAR(INDEX(UnitRatings!$D$43:$D$53,MATCH($B108,UnitRatings!$A$43:$A$53,0)))),0,INDEX(UnitRatings!$B$43:$B$53,MATCH($B108,UnitRatings!$A$43:$A$53,0)))</f>
        <v>641</v>
      </c>
      <c r="M108" s="7">
        <f>IF(OR(INDEX(UnitRatings!$D$43:$D$53,MATCH($B108,UnitRatings!$A$43:$A$53,0))="",M$3&lt;YEAR(INDEX(UnitRatings!$D$43:$D$53,MATCH($B108,UnitRatings!$A$43:$A$53,0)))),0,INDEX(UnitRatings!$B$43:$B$53,MATCH($B108,UnitRatings!$A$43:$A$53,0)))</f>
        <v>641</v>
      </c>
      <c r="N108" s="7">
        <f>IF(OR(INDEX(UnitRatings!$D$43:$D$53,MATCH($B108,UnitRatings!$A$43:$A$53,0))="",N$3&lt;YEAR(INDEX(UnitRatings!$D$43:$D$53,MATCH($B108,UnitRatings!$A$43:$A$53,0)))),0,INDEX(UnitRatings!$B$43:$B$53,MATCH($B108,UnitRatings!$A$43:$A$53,0)))</f>
        <v>641</v>
      </c>
      <c r="O108" s="7">
        <f>IF(OR(INDEX(UnitRatings!$D$43:$D$53,MATCH($B108,UnitRatings!$A$43:$A$53,0))="",O$3&lt;YEAR(INDEX(UnitRatings!$D$43:$D$53,MATCH($B108,UnitRatings!$A$43:$A$53,0)))),0,INDEX(UnitRatings!$B$43:$B$53,MATCH($B108,UnitRatings!$A$43:$A$53,0)))</f>
        <v>641</v>
      </c>
      <c r="P108" s="7">
        <f>IF(OR(INDEX(UnitRatings!$D$43:$D$53,MATCH($B108,UnitRatings!$A$43:$A$53,0))="",P$3&lt;YEAR(INDEX(UnitRatings!$D$43:$D$53,MATCH($B108,UnitRatings!$A$43:$A$53,0)))),0,INDEX(UnitRatings!$B$43:$B$53,MATCH($B108,UnitRatings!$A$43:$A$53,0)))</f>
        <v>641</v>
      </c>
    </row>
    <row r="109" spans="1:17" x14ac:dyDescent="0.35">
      <c r="A109" s="36" t="s">
        <v>65</v>
      </c>
      <c r="B109" s="8" t="s">
        <v>42</v>
      </c>
      <c r="C109" s="9">
        <f>IF(OR(INDEX(UnitRatings!$D$43:$D$53,MATCH($B109,UnitRatings!$A$43:$A$53,0))="",C$3&lt;YEAR(INDEX(UnitRatings!$D$43:$D$53,MATCH($B109,UnitRatings!$A$43:$A$53,0)))),0,INDEX(UnitRatings!$B$43:$B$53,MATCH($B109,UnitRatings!$A$43:$A$53,0))*UnitRatings!$B$55)</f>
        <v>0</v>
      </c>
      <c r="D109" s="9">
        <f>IF(OR(INDEX(UnitRatings!$D$43:$D$53,MATCH($B109,UnitRatings!$A$43:$A$53,0))="",D$3&lt;YEAR(INDEX(UnitRatings!$D$43:$D$53,MATCH($B109,UnitRatings!$A$43:$A$53,0)))),0,INDEX(UnitRatings!$B$43:$B$53,MATCH($B109,UnitRatings!$A$43:$A$53,0))*UnitRatings!$B$55)</f>
        <v>0</v>
      </c>
      <c r="E109" s="9">
        <f>IF(OR(INDEX(UnitRatings!$D$43:$D$53,MATCH($B109,UnitRatings!$A$43:$A$53,0))="",E$3&lt;YEAR(INDEX(UnitRatings!$D$43:$D$53,MATCH($B109,UnitRatings!$A$43:$A$53,0)))),0,INDEX(UnitRatings!$B$43:$B$53,MATCH($B109,UnitRatings!$A$43:$A$53,0))*UnitRatings!$B$55)</f>
        <v>0</v>
      </c>
      <c r="F109" s="9">
        <f>IF(OR(INDEX(UnitRatings!$D$43:$D$53,MATCH($B109,UnitRatings!$A$43:$A$53,0))="",F$3&lt;YEAR(INDEX(UnitRatings!$D$43:$D$53,MATCH($B109,UnitRatings!$A$43:$A$53,0)))),0,INDEX(UnitRatings!$B$43:$B$53,MATCH($B109,UnitRatings!$A$43:$A$53,0))*UnitRatings!$B$55)</f>
        <v>0</v>
      </c>
      <c r="G109" s="9">
        <f>IF(OR(INDEX(UnitRatings!$D$43:$D$53,MATCH($B109,UnitRatings!$A$43:$A$53,0))="",G$3&lt;YEAR(INDEX(UnitRatings!$D$43:$D$53,MATCH($B109,UnitRatings!$A$43:$A$53,0)))),0,INDEX(UnitRatings!$B$43:$B$53,MATCH($B109,UnitRatings!$A$43:$A$53,0))*UnitRatings!$B$55)</f>
        <v>0</v>
      </c>
      <c r="H109" s="9">
        <f>IF(OR(INDEX(UnitRatings!$D$43:$D$53,MATCH($B109,UnitRatings!$A$43:$A$53,0))="",H$3&lt;YEAR(INDEX(UnitRatings!$D$43:$D$53,MATCH($B109,UnitRatings!$A$43:$A$53,0)))),0,INDEX(UnitRatings!$B$43:$B$53,MATCH($B109,UnitRatings!$A$43:$A$53,0))*UnitRatings!$B$55)</f>
        <v>0</v>
      </c>
      <c r="I109" s="9">
        <f>IF(OR(INDEX(UnitRatings!$D$43:$D$53,MATCH($B109,UnitRatings!$A$43:$A$53,0))="",I$3&lt;YEAR(INDEX(UnitRatings!$D$43:$D$53,MATCH($B109,UnitRatings!$A$43:$A$53,0)))),0,INDEX(UnitRatings!$B$43:$B$53,MATCH($B109,UnitRatings!$A$43:$A$53,0))*UnitRatings!$B$55)</f>
        <v>0</v>
      </c>
      <c r="J109" s="9">
        <f>IF(OR(INDEX(UnitRatings!$D$43:$D$53,MATCH($B109,UnitRatings!$A$43:$A$53,0))="",J$3&lt;YEAR(INDEX(UnitRatings!$D$43:$D$53,MATCH($B109,UnitRatings!$A$43:$A$53,0)))),0,INDEX(UnitRatings!$B$43:$B$53,MATCH($B109,UnitRatings!$A$43:$A$53,0))*UnitRatings!$B$55)</f>
        <v>0</v>
      </c>
      <c r="K109" s="9">
        <f>IF(OR(INDEX(UnitRatings!$D$43:$D$53,MATCH($B109,UnitRatings!$A$43:$A$53,0))="",K$3&lt;YEAR(INDEX(UnitRatings!$D$43:$D$53,MATCH($B109,UnitRatings!$A$43:$A$53,0)))),0,INDEX(UnitRatings!$B$43:$B$53,MATCH($B109,UnitRatings!$A$43:$A$53,0))*UnitRatings!$B$55)</f>
        <v>0</v>
      </c>
      <c r="L109" s="9">
        <f>IF(OR(INDEX(UnitRatings!$D$43:$D$53,MATCH($B109,UnitRatings!$A$43:$A$53,0))="",L$3&lt;YEAR(INDEX(UnitRatings!$D$43:$D$53,MATCH($B109,UnitRatings!$A$43:$A$53,0)))),0,INDEX(UnitRatings!$B$43:$B$53,MATCH($B109,UnitRatings!$A$43:$A$53,0))*UnitRatings!$B$55)</f>
        <v>0</v>
      </c>
      <c r="M109" s="9">
        <f>IF(OR(INDEX(UnitRatings!$D$43:$D$53,MATCH($B109,UnitRatings!$A$43:$A$53,0))="",M$3&lt;YEAR(INDEX(UnitRatings!$D$43:$D$53,MATCH($B109,UnitRatings!$A$43:$A$53,0)))),0,INDEX(UnitRatings!$B$43:$B$53,MATCH($B109,UnitRatings!$A$43:$A$53,0))*UnitRatings!$B$55)</f>
        <v>0</v>
      </c>
      <c r="N109" s="9">
        <f>IF(OR(INDEX(UnitRatings!$D$43:$D$53,MATCH($B109,UnitRatings!$A$43:$A$53,0))="",N$3&lt;YEAR(INDEX(UnitRatings!$D$43:$D$53,MATCH($B109,UnitRatings!$A$43:$A$53,0)))),0,INDEX(UnitRatings!$B$43:$B$53,MATCH($B109,UnitRatings!$A$43:$A$53,0))*UnitRatings!$B$55)</f>
        <v>0</v>
      </c>
      <c r="O109" s="9">
        <f>IF(OR(INDEX(UnitRatings!$D$43:$D$53,MATCH($B109,UnitRatings!$A$43:$A$53,0))="",O$3&lt;YEAR(INDEX(UnitRatings!$D$43:$D$53,MATCH($B109,UnitRatings!$A$43:$A$53,0)))),0,INDEX(UnitRatings!$B$43:$B$53,MATCH($B109,UnitRatings!$A$43:$A$53,0))*UnitRatings!$B$55)</f>
        <v>0</v>
      </c>
      <c r="P109" s="9">
        <f>IF(OR(INDEX(UnitRatings!$D$43:$D$53,MATCH($B109,UnitRatings!$A$43:$A$53,0))="",P$3&lt;YEAR(INDEX(UnitRatings!$D$43:$D$53,MATCH($B109,UnitRatings!$A$43:$A$53,0)))),0,INDEX(UnitRatings!$B$43:$B$53,MATCH($B109,UnitRatings!$A$43:$A$53,0))*UnitRatings!$B$55)</f>
        <v>0</v>
      </c>
    </row>
    <row r="110" spans="1:17" x14ac:dyDescent="0.35">
      <c r="A110" s="36"/>
      <c r="B110" s="8" t="s">
        <v>43</v>
      </c>
      <c r="C110" s="9">
        <f>IF(OR(INDEX(UnitRatings!$D$43:$D$53,MATCH($B110,UnitRatings!$A$43:$A$53,0))="",C$3&lt;YEAR(INDEX(UnitRatings!$D$43:$D$53,MATCH($B110,UnitRatings!$A$43:$A$53,0)))),0,INDEX(UnitRatings!$B$43:$B$53,MATCH($B110,UnitRatings!$A$43:$A$53,0))*UnitRatings!$B$55)</f>
        <v>0</v>
      </c>
      <c r="D110" s="9">
        <f>IF(OR(INDEX(UnitRatings!$D$43:$D$53,MATCH($B110,UnitRatings!$A$43:$A$53,0))="",D$3&lt;YEAR(INDEX(UnitRatings!$D$43:$D$53,MATCH($B110,UnitRatings!$A$43:$A$53,0)))),0,INDEX(UnitRatings!$B$43:$B$53,MATCH($B110,UnitRatings!$A$43:$A$53,0))*UnitRatings!$B$55)</f>
        <v>0</v>
      </c>
      <c r="E110" s="9">
        <f>IF(OR(INDEX(UnitRatings!$D$43:$D$53,MATCH($B110,UnitRatings!$A$43:$A$53,0))="",E$3&lt;YEAR(INDEX(UnitRatings!$D$43:$D$53,MATCH($B110,UnitRatings!$A$43:$A$53,0)))),0,INDEX(UnitRatings!$B$43:$B$53,MATCH($B110,UnitRatings!$A$43:$A$53,0))*UnitRatings!$B$55)</f>
        <v>0</v>
      </c>
      <c r="F110" s="9">
        <f>IF(OR(INDEX(UnitRatings!$D$43:$D$53,MATCH($B110,UnitRatings!$A$43:$A$53,0))="",F$3&lt;YEAR(INDEX(UnitRatings!$D$43:$D$53,MATCH($B110,UnitRatings!$A$43:$A$53,0)))),0,INDEX(UnitRatings!$B$43:$B$53,MATCH($B110,UnitRatings!$A$43:$A$53,0))*UnitRatings!$B$55)</f>
        <v>0</v>
      </c>
      <c r="G110" s="9">
        <f>IF(OR(INDEX(UnitRatings!$D$43:$D$53,MATCH($B110,UnitRatings!$A$43:$A$53,0))="",G$3&lt;YEAR(INDEX(UnitRatings!$D$43:$D$53,MATCH($B110,UnitRatings!$A$43:$A$53,0)))),0,INDEX(UnitRatings!$B$43:$B$53,MATCH($B110,UnitRatings!$A$43:$A$53,0))*UnitRatings!$B$55)</f>
        <v>0</v>
      </c>
      <c r="H110" s="9">
        <f>IF(OR(INDEX(UnitRatings!$D$43:$D$53,MATCH($B110,UnitRatings!$A$43:$A$53,0))="",H$3&lt;YEAR(INDEX(UnitRatings!$D$43:$D$53,MATCH($B110,UnitRatings!$A$43:$A$53,0)))),0,INDEX(UnitRatings!$B$43:$B$53,MATCH($B110,UnitRatings!$A$43:$A$53,0))*UnitRatings!$B$55)</f>
        <v>0</v>
      </c>
      <c r="I110" s="9">
        <f>IF(OR(INDEX(UnitRatings!$D$43:$D$53,MATCH($B110,UnitRatings!$A$43:$A$53,0))="",I$3&lt;YEAR(INDEX(UnitRatings!$D$43:$D$53,MATCH($B110,UnitRatings!$A$43:$A$53,0)))),0,INDEX(UnitRatings!$B$43:$B$53,MATCH($B110,UnitRatings!$A$43:$A$53,0))*UnitRatings!$B$55)</f>
        <v>0</v>
      </c>
      <c r="J110" s="9">
        <f>IF(OR(INDEX(UnitRatings!$D$43:$D$53,MATCH($B110,UnitRatings!$A$43:$A$53,0))="",J$3&lt;YEAR(INDEX(UnitRatings!$D$43:$D$53,MATCH($B110,UnitRatings!$A$43:$A$53,0)))),0,INDEX(UnitRatings!$B$43:$B$53,MATCH($B110,UnitRatings!$A$43:$A$53,0))*UnitRatings!$B$55)</f>
        <v>0</v>
      </c>
      <c r="K110" s="9">
        <f>IF(OR(INDEX(UnitRatings!$D$43:$D$53,MATCH($B110,UnitRatings!$A$43:$A$53,0))="",K$3&lt;YEAR(INDEX(UnitRatings!$D$43:$D$53,MATCH($B110,UnitRatings!$A$43:$A$53,0)))),0,INDEX(UnitRatings!$B$43:$B$53,MATCH($B110,UnitRatings!$A$43:$A$53,0))*UnitRatings!$B$55)</f>
        <v>0</v>
      </c>
      <c r="L110" s="9">
        <f>IF(OR(INDEX(UnitRatings!$D$43:$D$53,MATCH($B110,UnitRatings!$A$43:$A$53,0))="",L$3&lt;YEAR(INDEX(UnitRatings!$D$43:$D$53,MATCH($B110,UnitRatings!$A$43:$A$53,0)))),0,INDEX(UnitRatings!$B$43:$B$53,MATCH($B110,UnitRatings!$A$43:$A$53,0))*UnitRatings!$B$55)</f>
        <v>0</v>
      </c>
      <c r="M110" s="9">
        <f>IF(OR(INDEX(UnitRatings!$D$43:$D$53,MATCH($B110,UnitRatings!$A$43:$A$53,0))="",M$3&lt;YEAR(INDEX(UnitRatings!$D$43:$D$53,MATCH($B110,UnitRatings!$A$43:$A$53,0)))),0,INDEX(UnitRatings!$B$43:$B$53,MATCH($B110,UnitRatings!$A$43:$A$53,0))*UnitRatings!$B$55)</f>
        <v>0</v>
      </c>
      <c r="N110" s="9">
        <f>IF(OR(INDEX(UnitRatings!$D$43:$D$53,MATCH($B110,UnitRatings!$A$43:$A$53,0))="",N$3&lt;YEAR(INDEX(UnitRatings!$D$43:$D$53,MATCH($B110,UnitRatings!$A$43:$A$53,0)))),0,INDEX(UnitRatings!$B$43:$B$53,MATCH($B110,UnitRatings!$A$43:$A$53,0))*UnitRatings!$B$55)</f>
        <v>0</v>
      </c>
      <c r="O110" s="9">
        <f>IF(OR(INDEX(UnitRatings!$D$43:$D$53,MATCH($B110,UnitRatings!$A$43:$A$53,0))="",O$3&lt;YEAR(INDEX(UnitRatings!$D$43:$D$53,MATCH($B110,UnitRatings!$A$43:$A$53,0)))),0,INDEX(UnitRatings!$B$43:$B$53,MATCH($B110,UnitRatings!$A$43:$A$53,0))*UnitRatings!$B$55)</f>
        <v>0</v>
      </c>
      <c r="P110" s="9">
        <f>IF(OR(INDEX(UnitRatings!$D$43:$D$53,MATCH($B110,UnitRatings!$A$43:$A$53,0))="",P$3&lt;YEAR(INDEX(UnitRatings!$D$43:$D$53,MATCH($B110,UnitRatings!$A$43:$A$53,0)))),0,INDEX(UnitRatings!$B$43:$B$53,MATCH($B110,UnitRatings!$A$43:$A$53,0))*UnitRatings!$B$55)</f>
        <v>0</v>
      </c>
    </row>
    <row r="111" spans="1:17" x14ac:dyDescent="0.35">
      <c r="A111" s="36"/>
      <c r="B111" s="8" t="s">
        <v>44</v>
      </c>
      <c r="C111" s="9">
        <f>IF(OR(INDEX(UnitRatings!$D$43:$D$53,MATCH($B111,UnitRatings!$A$43:$A$53,0))="",C$3&lt;YEAR(INDEX(UnitRatings!$D$43:$D$53,MATCH($B111,UnitRatings!$A$43:$A$53,0)))),0,INDEX(UnitRatings!$B$43:$B$53,MATCH($B111,UnitRatings!$A$43:$A$53,0))*UnitRatings!$B$55)</f>
        <v>0</v>
      </c>
      <c r="D111" s="9">
        <f>IF(OR(INDEX(UnitRatings!$D$43:$D$53,MATCH($B111,UnitRatings!$A$43:$A$53,0))="",D$3&lt;YEAR(INDEX(UnitRatings!$D$43:$D$53,MATCH($B111,UnitRatings!$A$43:$A$53,0)))),0,INDEX(UnitRatings!$B$43:$B$53,MATCH($B111,UnitRatings!$A$43:$A$53,0))*UnitRatings!$B$55)</f>
        <v>0</v>
      </c>
      <c r="E111" s="9">
        <f>IF(OR(INDEX(UnitRatings!$D$43:$D$53,MATCH($B111,UnitRatings!$A$43:$A$53,0))="",E$3&lt;YEAR(INDEX(UnitRatings!$D$43:$D$53,MATCH($B111,UnitRatings!$A$43:$A$53,0)))),0,INDEX(UnitRatings!$B$43:$B$53,MATCH($B111,UnitRatings!$A$43:$A$53,0))*UnitRatings!$B$55)</f>
        <v>0</v>
      </c>
      <c r="F111" s="9">
        <f>IF(OR(INDEX(UnitRatings!$D$43:$D$53,MATCH($B111,UnitRatings!$A$43:$A$53,0))="",F$3&lt;YEAR(INDEX(UnitRatings!$D$43:$D$53,MATCH($B111,UnitRatings!$A$43:$A$53,0)))),0,INDEX(UnitRatings!$B$43:$B$53,MATCH($B111,UnitRatings!$A$43:$A$53,0))*UnitRatings!$B$55)</f>
        <v>0</v>
      </c>
      <c r="G111" s="9">
        <f>IF(OR(INDEX(UnitRatings!$D$43:$D$53,MATCH($B111,UnitRatings!$A$43:$A$53,0))="",G$3&lt;YEAR(INDEX(UnitRatings!$D$43:$D$53,MATCH($B111,UnitRatings!$A$43:$A$53,0)))),0,INDEX(UnitRatings!$B$43:$B$53,MATCH($B111,UnitRatings!$A$43:$A$53,0))*UnitRatings!$B$55)</f>
        <v>0</v>
      </c>
      <c r="H111" s="9">
        <f>IF(OR(INDEX(UnitRatings!$D$43:$D$53,MATCH($B111,UnitRatings!$A$43:$A$53,0))="",H$3&lt;YEAR(INDEX(UnitRatings!$D$43:$D$53,MATCH($B111,UnitRatings!$A$43:$A$53,0)))),0,INDEX(UnitRatings!$B$43:$B$53,MATCH($B111,UnitRatings!$A$43:$A$53,0))*UnitRatings!$B$55)</f>
        <v>0</v>
      </c>
      <c r="I111" s="9">
        <f>IF(OR(INDEX(UnitRatings!$D$43:$D$53,MATCH($B111,UnitRatings!$A$43:$A$53,0))="",I$3&lt;YEAR(INDEX(UnitRatings!$D$43:$D$53,MATCH($B111,UnitRatings!$A$43:$A$53,0)))),0,INDEX(UnitRatings!$B$43:$B$53,MATCH($B111,UnitRatings!$A$43:$A$53,0))*UnitRatings!$B$55)</f>
        <v>0</v>
      </c>
      <c r="J111" s="9">
        <f>IF(OR(INDEX(UnitRatings!$D$43:$D$53,MATCH($B111,UnitRatings!$A$43:$A$53,0))="",J$3&lt;YEAR(INDEX(UnitRatings!$D$43:$D$53,MATCH($B111,UnitRatings!$A$43:$A$53,0)))),0,INDEX(UnitRatings!$B$43:$B$53,MATCH($B111,UnitRatings!$A$43:$A$53,0))*UnitRatings!$B$55)</f>
        <v>0</v>
      </c>
      <c r="K111" s="9">
        <f>IF(OR(INDEX(UnitRatings!$D$43:$D$53,MATCH($B111,UnitRatings!$A$43:$A$53,0))="",K$3&lt;YEAR(INDEX(UnitRatings!$D$43:$D$53,MATCH($B111,UnitRatings!$A$43:$A$53,0)))),0,INDEX(UnitRatings!$B$43:$B$53,MATCH($B111,UnitRatings!$A$43:$A$53,0))*UnitRatings!$B$55)</f>
        <v>0</v>
      </c>
      <c r="L111" s="9">
        <f>IF(OR(INDEX(UnitRatings!$D$43:$D$53,MATCH($B111,UnitRatings!$A$43:$A$53,0))="",L$3&lt;YEAR(INDEX(UnitRatings!$D$43:$D$53,MATCH($B111,UnitRatings!$A$43:$A$53,0)))),0,INDEX(UnitRatings!$B$43:$B$53,MATCH($B111,UnitRatings!$A$43:$A$53,0))*UnitRatings!$B$55)</f>
        <v>0</v>
      </c>
      <c r="M111" s="9">
        <f>IF(OR(INDEX(UnitRatings!$D$43:$D$53,MATCH($B111,UnitRatings!$A$43:$A$53,0))="",M$3&lt;YEAR(INDEX(UnitRatings!$D$43:$D$53,MATCH($B111,UnitRatings!$A$43:$A$53,0)))),0,INDEX(UnitRatings!$B$43:$B$53,MATCH($B111,UnitRatings!$A$43:$A$53,0))*UnitRatings!$B$55)</f>
        <v>0</v>
      </c>
      <c r="N111" s="9">
        <f>IF(OR(INDEX(UnitRatings!$D$43:$D$53,MATCH($B111,UnitRatings!$A$43:$A$53,0))="",N$3&lt;YEAR(INDEX(UnitRatings!$D$43:$D$53,MATCH($B111,UnitRatings!$A$43:$A$53,0)))),0,INDEX(UnitRatings!$B$43:$B$53,MATCH($B111,UnitRatings!$A$43:$A$53,0))*UnitRatings!$B$55)</f>
        <v>0</v>
      </c>
      <c r="O111" s="9">
        <f>IF(OR(INDEX(UnitRatings!$D$43:$D$53,MATCH($B111,UnitRatings!$A$43:$A$53,0))="",O$3&lt;YEAR(INDEX(UnitRatings!$D$43:$D$53,MATCH($B111,UnitRatings!$A$43:$A$53,0)))),0,INDEX(UnitRatings!$B$43:$B$53,MATCH($B111,UnitRatings!$A$43:$A$53,0))*UnitRatings!$B$55)</f>
        <v>0</v>
      </c>
      <c r="P111" s="9">
        <f>IF(OR(INDEX(UnitRatings!$D$43:$D$53,MATCH($B111,UnitRatings!$A$43:$A$53,0))="",P$3&lt;YEAR(INDEX(UnitRatings!$D$43:$D$53,MATCH($B111,UnitRatings!$A$43:$A$53,0)))),0,INDEX(UnitRatings!$B$43:$B$53,MATCH($B111,UnitRatings!$A$43:$A$53,0))*UnitRatings!$B$55)</f>
        <v>0</v>
      </c>
    </row>
    <row r="112" spans="1:17" x14ac:dyDescent="0.35">
      <c r="A112" s="36"/>
      <c r="B112" s="8" t="s">
        <v>45</v>
      </c>
      <c r="C112" s="9">
        <f>IF(OR(INDEX(UnitRatings!$D$43:$D$53,MATCH($B112,UnitRatings!$A$43:$A$53,0))="",C$3&lt;YEAR(INDEX(UnitRatings!$D$43:$D$53,MATCH($B112,UnitRatings!$A$43:$A$53,0)))),0,INDEX(UnitRatings!$B$43:$B$53,MATCH($B112,UnitRatings!$A$43:$A$53,0))*UnitRatings!$B$55)</f>
        <v>0</v>
      </c>
      <c r="D112" s="9">
        <f>IF(OR(INDEX(UnitRatings!$D$43:$D$53,MATCH($B112,UnitRatings!$A$43:$A$53,0))="",D$3&lt;YEAR(INDEX(UnitRatings!$D$43:$D$53,MATCH($B112,UnitRatings!$A$43:$A$53,0)))),0,INDEX(UnitRatings!$B$43:$B$53,MATCH($B112,UnitRatings!$A$43:$A$53,0))*UnitRatings!$B$55)</f>
        <v>0</v>
      </c>
      <c r="E112" s="9">
        <f>IF(OR(INDEX(UnitRatings!$D$43:$D$53,MATCH($B112,UnitRatings!$A$43:$A$53,0))="",E$3&lt;YEAR(INDEX(UnitRatings!$D$43:$D$53,MATCH($B112,UnitRatings!$A$43:$A$53,0)))),0,INDEX(UnitRatings!$B$43:$B$53,MATCH($B112,UnitRatings!$A$43:$A$53,0))*UnitRatings!$B$55)</f>
        <v>0</v>
      </c>
      <c r="F112" s="9">
        <f>IF(OR(INDEX(UnitRatings!$D$43:$D$53,MATCH($B112,UnitRatings!$A$43:$A$53,0))="",F$3&lt;YEAR(INDEX(UnitRatings!$D$43:$D$53,MATCH($B112,UnitRatings!$A$43:$A$53,0)))),0,INDEX(UnitRatings!$B$43:$B$53,MATCH($B112,UnitRatings!$A$43:$A$53,0))*UnitRatings!$B$55)</f>
        <v>0</v>
      </c>
      <c r="G112" s="9">
        <f>IF(OR(INDEX(UnitRatings!$D$43:$D$53,MATCH($B112,UnitRatings!$A$43:$A$53,0))="",G$3&lt;YEAR(INDEX(UnitRatings!$D$43:$D$53,MATCH($B112,UnitRatings!$A$43:$A$53,0)))),0,INDEX(UnitRatings!$B$43:$B$53,MATCH($B112,UnitRatings!$A$43:$A$53,0))*UnitRatings!$B$55)</f>
        <v>0</v>
      </c>
      <c r="H112" s="9">
        <f>IF(OR(INDEX(UnitRatings!$D$43:$D$53,MATCH($B112,UnitRatings!$A$43:$A$53,0))="",H$3&lt;YEAR(INDEX(UnitRatings!$D$43:$D$53,MATCH($B112,UnitRatings!$A$43:$A$53,0)))),0,INDEX(UnitRatings!$B$43:$B$53,MATCH($B112,UnitRatings!$A$43:$A$53,0))*UnitRatings!$B$55)</f>
        <v>0</v>
      </c>
      <c r="I112" s="9">
        <f>IF(OR(INDEX(UnitRatings!$D$43:$D$53,MATCH($B112,UnitRatings!$A$43:$A$53,0))="",I$3&lt;YEAR(INDEX(UnitRatings!$D$43:$D$53,MATCH($B112,UnitRatings!$A$43:$A$53,0)))),0,INDEX(UnitRatings!$B$43:$B$53,MATCH($B112,UnitRatings!$A$43:$A$53,0))*UnitRatings!$B$55)</f>
        <v>0</v>
      </c>
      <c r="J112" s="9">
        <f>IF(OR(INDEX(UnitRatings!$D$43:$D$53,MATCH($B112,UnitRatings!$A$43:$A$53,0))="",J$3&lt;YEAR(INDEX(UnitRatings!$D$43:$D$53,MATCH($B112,UnitRatings!$A$43:$A$53,0)))),0,INDEX(UnitRatings!$B$43:$B$53,MATCH($B112,UnitRatings!$A$43:$A$53,0))*UnitRatings!$B$55)</f>
        <v>0</v>
      </c>
      <c r="K112" s="9">
        <f>IF(OR(INDEX(UnitRatings!$D$43:$D$53,MATCH($B112,UnitRatings!$A$43:$A$53,0))="",K$3&lt;YEAR(INDEX(UnitRatings!$D$43:$D$53,MATCH($B112,UnitRatings!$A$43:$A$53,0)))),0,INDEX(UnitRatings!$B$43:$B$53,MATCH($B112,UnitRatings!$A$43:$A$53,0))*UnitRatings!$B$55)</f>
        <v>0</v>
      </c>
      <c r="L112" s="9">
        <f>IF(OR(INDEX(UnitRatings!$D$43:$D$53,MATCH($B112,UnitRatings!$A$43:$A$53,0))="",L$3&lt;YEAR(INDEX(UnitRatings!$D$43:$D$53,MATCH($B112,UnitRatings!$A$43:$A$53,0)))),0,INDEX(UnitRatings!$B$43:$B$53,MATCH($B112,UnitRatings!$A$43:$A$53,0))*UnitRatings!$B$55)</f>
        <v>0</v>
      </c>
      <c r="M112" s="9">
        <f>IF(OR(INDEX(UnitRatings!$D$43:$D$53,MATCH($B112,UnitRatings!$A$43:$A$53,0))="",M$3&lt;YEAR(INDEX(UnitRatings!$D$43:$D$53,MATCH($B112,UnitRatings!$A$43:$A$53,0)))),0,INDEX(UnitRatings!$B$43:$B$53,MATCH($B112,UnitRatings!$A$43:$A$53,0))*UnitRatings!$B$55)</f>
        <v>0</v>
      </c>
      <c r="N112" s="9">
        <f>IF(OR(INDEX(UnitRatings!$D$43:$D$53,MATCH($B112,UnitRatings!$A$43:$A$53,0))="",N$3&lt;YEAR(INDEX(UnitRatings!$D$43:$D$53,MATCH($B112,UnitRatings!$A$43:$A$53,0)))),0,INDEX(UnitRatings!$B$43:$B$53,MATCH($B112,UnitRatings!$A$43:$A$53,0))*UnitRatings!$B$55)</f>
        <v>0</v>
      </c>
      <c r="O112" s="9">
        <f>IF(OR(INDEX(UnitRatings!$D$43:$D$53,MATCH($B112,UnitRatings!$A$43:$A$53,0))="",O$3&lt;YEAR(INDEX(UnitRatings!$D$43:$D$53,MATCH($B112,UnitRatings!$A$43:$A$53,0)))),0,INDEX(UnitRatings!$B$43:$B$53,MATCH($B112,UnitRatings!$A$43:$A$53,0))*UnitRatings!$B$55)</f>
        <v>0</v>
      </c>
      <c r="P112" s="9">
        <f>IF(OR(INDEX(UnitRatings!$D$43:$D$53,MATCH($B112,UnitRatings!$A$43:$A$53,0))="",P$3&lt;YEAR(INDEX(UnitRatings!$D$43:$D$53,MATCH($B112,UnitRatings!$A$43:$A$53,0)))),0,INDEX(UnitRatings!$B$43:$B$53,MATCH($B112,UnitRatings!$A$43:$A$53,0))*UnitRatings!$B$55)</f>
        <v>0</v>
      </c>
    </row>
    <row r="113" spans="1:18" x14ac:dyDescent="0.35">
      <c r="A113" s="36"/>
      <c r="B113" s="8" t="s">
        <v>46</v>
      </c>
      <c r="C113" s="9">
        <f>IF(OR(INDEX(UnitRatings!$D$43:$D$53,MATCH($B113,UnitRatings!$A$43:$A$53,0))="",C$3&lt;YEAR(INDEX(UnitRatings!$D$43:$D$53,MATCH($B113,UnitRatings!$A$43:$A$53,0)))),0,INDEX(UnitRatings!$B$43:$B$53,MATCH($B113,UnitRatings!$A$43:$A$53,0))*UnitRatings!$B$55)</f>
        <v>0</v>
      </c>
      <c r="D113" s="9">
        <f>IF(OR(INDEX(UnitRatings!$D$43:$D$53,MATCH($B113,UnitRatings!$A$43:$A$53,0))="",D$3&lt;YEAR(INDEX(UnitRatings!$D$43:$D$53,MATCH($B113,UnitRatings!$A$43:$A$53,0)))),0,INDEX(UnitRatings!$B$43:$B$53,MATCH($B113,UnitRatings!$A$43:$A$53,0))*UnitRatings!$B$55)</f>
        <v>0</v>
      </c>
      <c r="E113" s="9">
        <f>IF(OR(INDEX(UnitRatings!$D$43:$D$53,MATCH($B113,UnitRatings!$A$43:$A$53,0))="",E$3&lt;YEAR(INDEX(UnitRatings!$D$43:$D$53,MATCH($B113,UnitRatings!$A$43:$A$53,0)))),0,INDEX(UnitRatings!$B$43:$B$53,MATCH($B113,UnitRatings!$A$43:$A$53,0))*UnitRatings!$B$55)</f>
        <v>0</v>
      </c>
      <c r="F113" s="9">
        <f>IF(OR(INDEX(UnitRatings!$D$43:$D$53,MATCH($B113,UnitRatings!$A$43:$A$53,0))="",F$3&lt;YEAR(INDEX(UnitRatings!$D$43:$D$53,MATCH($B113,UnitRatings!$A$43:$A$53,0)))),0,INDEX(UnitRatings!$B$43:$B$53,MATCH($B113,UnitRatings!$A$43:$A$53,0))*UnitRatings!$B$55)</f>
        <v>0</v>
      </c>
      <c r="G113" s="9">
        <f>IF(OR(INDEX(UnitRatings!$D$43:$D$53,MATCH($B113,UnitRatings!$A$43:$A$53,0))="",G$3&lt;YEAR(INDEX(UnitRatings!$D$43:$D$53,MATCH($B113,UnitRatings!$A$43:$A$53,0)))),0,INDEX(UnitRatings!$B$43:$B$53,MATCH($B113,UnitRatings!$A$43:$A$53,0))*UnitRatings!$B$55)</f>
        <v>0</v>
      </c>
      <c r="H113" s="9">
        <f>IF(OR(INDEX(UnitRatings!$D$43:$D$53,MATCH($B113,UnitRatings!$A$43:$A$53,0))="",H$3&lt;YEAR(INDEX(UnitRatings!$D$43:$D$53,MATCH($B113,UnitRatings!$A$43:$A$53,0)))),0,INDEX(UnitRatings!$B$43:$B$53,MATCH($B113,UnitRatings!$A$43:$A$53,0))*UnitRatings!$B$55)</f>
        <v>0</v>
      </c>
      <c r="I113" s="9">
        <f>IF(OR(INDEX(UnitRatings!$D$43:$D$53,MATCH($B113,UnitRatings!$A$43:$A$53,0))="",I$3&lt;YEAR(INDEX(UnitRatings!$D$43:$D$53,MATCH($B113,UnitRatings!$A$43:$A$53,0)))),0,INDEX(UnitRatings!$B$43:$B$53,MATCH($B113,UnitRatings!$A$43:$A$53,0))*UnitRatings!$B$55)</f>
        <v>0</v>
      </c>
      <c r="J113" s="9">
        <f>IF(OR(INDEX(UnitRatings!$D$43:$D$53,MATCH($B113,UnitRatings!$A$43:$A$53,0))="",J$3&lt;YEAR(INDEX(UnitRatings!$D$43:$D$53,MATCH($B113,UnitRatings!$A$43:$A$53,0)))),0,INDEX(UnitRatings!$B$43:$B$53,MATCH($B113,UnitRatings!$A$43:$A$53,0))*UnitRatings!$B$55)</f>
        <v>0</v>
      </c>
      <c r="K113" s="9">
        <f>IF(OR(INDEX(UnitRatings!$D$43:$D$53,MATCH($B113,UnitRatings!$A$43:$A$53,0))="",K$3&lt;YEAR(INDEX(UnitRatings!$D$43:$D$53,MATCH($B113,UnitRatings!$A$43:$A$53,0)))),0,INDEX(UnitRatings!$B$43:$B$53,MATCH($B113,UnitRatings!$A$43:$A$53,0))*UnitRatings!$B$55)</f>
        <v>0</v>
      </c>
      <c r="L113" s="9">
        <f>IF(OR(INDEX(UnitRatings!$D$43:$D$53,MATCH($B113,UnitRatings!$A$43:$A$53,0))="",L$3&lt;YEAR(INDEX(UnitRatings!$D$43:$D$53,MATCH($B113,UnitRatings!$A$43:$A$53,0)))),0,INDEX(UnitRatings!$B$43:$B$53,MATCH($B113,UnitRatings!$A$43:$A$53,0))*UnitRatings!$B$55)</f>
        <v>0</v>
      </c>
      <c r="M113" s="9">
        <f>IF(OR(INDEX(UnitRatings!$D$43:$D$53,MATCH($B113,UnitRatings!$A$43:$A$53,0))="",M$3&lt;YEAR(INDEX(UnitRatings!$D$43:$D$53,MATCH($B113,UnitRatings!$A$43:$A$53,0)))),0,INDEX(UnitRatings!$B$43:$B$53,MATCH($B113,UnitRatings!$A$43:$A$53,0))*UnitRatings!$B$55)</f>
        <v>0</v>
      </c>
      <c r="N113" s="9">
        <f>IF(OR(INDEX(UnitRatings!$D$43:$D$53,MATCH($B113,UnitRatings!$A$43:$A$53,0))="",N$3&lt;YEAR(INDEX(UnitRatings!$D$43:$D$53,MATCH($B113,UnitRatings!$A$43:$A$53,0)))),0,INDEX(UnitRatings!$B$43:$B$53,MATCH($B113,UnitRatings!$A$43:$A$53,0))*UnitRatings!$B$55)</f>
        <v>0</v>
      </c>
      <c r="O113" s="9">
        <f>IF(OR(INDEX(UnitRatings!$D$43:$D$53,MATCH($B113,UnitRatings!$A$43:$A$53,0))="",O$3&lt;YEAR(INDEX(UnitRatings!$D$43:$D$53,MATCH($B113,UnitRatings!$A$43:$A$53,0)))),0,INDEX(UnitRatings!$B$43:$B$53,MATCH($B113,UnitRatings!$A$43:$A$53,0))*UnitRatings!$B$55)</f>
        <v>0</v>
      </c>
      <c r="P113" s="9">
        <f>IF(OR(INDEX(UnitRatings!$D$43:$D$53,MATCH($B113,UnitRatings!$A$43:$A$53,0))="",P$3&lt;YEAR(INDEX(UnitRatings!$D$43:$D$53,MATCH($B113,UnitRatings!$A$43:$A$53,0)))),0,INDEX(UnitRatings!$B$43:$B$53,MATCH($B113,UnitRatings!$A$43:$A$53,0))*UnitRatings!$B$55)</f>
        <v>0</v>
      </c>
    </row>
    <row r="114" spans="1:18" x14ac:dyDescent="0.35">
      <c r="A114" s="36"/>
      <c r="B114" s="8" t="s">
        <v>47</v>
      </c>
      <c r="C114" s="9">
        <f>IF(OR(INDEX(UnitRatings!$D$43:$D$53,MATCH($B114,UnitRatings!$A$43:$A$53,0))="",C$3&lt;YEAR(INDEX(UnitRatings!$D$43:$D$53,MATCH($B114,UnitRatings!$A$43:$A$53,0)))),0,INDEX(UnitRatings!$B$43:$B$53,MATCH($B114,UnitRatings!$A$43:$A$53,0))*UnitRatings!$B$55)</f>
        <v>0</v>
      </c>
      <c r="D114" s="9">
        <f>IF(OR(INDEX(UnitRatings!$D$43:$D$53,MATCH($B114,UnitRatings!$A$43:$A$53,0))="",D$3&lt;YEAR(INDEX(UnitRatings!$D$43:$D$53,MATCH($B114,UnitRatings!$A$43:$A$53,0)))),0,INDEX(UnitRatings!$B$43:$B$53,MATCH($B114,UnitRatings!$A$43:$A$53,0))*UnitRatings!$B$55)</f>
        <v>0</v>
      </c>
      <c r="E114" s="9">
        <f>IF(OR(INDEX(UnitRatings!$D$43:$D$53,MATCH($B114,UnitRatings!$A$43:$A$53,0))="",E$3&lt;YEAR(INDEX(UnitRatings!$D$43:$D$53,MATCH($B114,UnitRatings!$A$43:$A$53,0)))),0,INDEX(UnitRatings!$B$43:$B$53,MATCH($B114,UnitRatings!$A$43:$A$53,0))*UnitRatings!$B$55)</f>
        <v>0</v>
      </c>
      <c r="F114" s="9">
        <f>IF(OR(INDEX(UnitRatings!$D$43:$D$53,MATCH($B114,UnitRatings!$A$43:$A$53,0))="",F$3&lt;YEAR(INDEX(UnitRatings!$D$43:$D$53,MATCH($B114,UnitRatings!$A$43:$A$53,0)))),0,INDEX(UnitRatings!$B$43:$B$53,MATCH($B114,UnitRatings!$A$43:$A$53,0))*UnitRatings!$B$55)</f>
        <v>0</v>
      </c>
      <c r="G114" s="9">
        <f>IF(OR(INDEX(UnitRatings!$D$43:$D$53,MATCH($B114,UnitRatings!$A$43:$A$53,0))="",G$3&lt;YEAR(INDEX(UnitRatings!$D$43:$D$53,MATCH($B114,UnitRatings!$A$43:$A$53,0)))),0,INDEX(UnitRatings!$B$43:$B$53,MATCH($B114,UnitRatings!$A$43:$A$53,0))*UnitRatings!$B$55)</f>
        <v>0</v>
      </c>
      <c r="H114" s="9">
        <f>IF(OR(INDEX(UnitRatings!$D$43:$D$53,MATCH($B114,UnitRatings!$A$43:$A$53,0))="",H$3&lt;YEAR(INDEX(UnitRatings!$D$43:$D$53,MATCH($B114,UnitRatings!$A$43:$A$53,0)))),0,INDEX(UnitRatings!$B$43:$B$53,MATCH($B114,UnitRatings!$A$43:$A$53,0))*UnitRatings!$B$55)</f>
        <v>0</v>
      </c>
      <c r="I114" s="9">
        <f>IF(OR(INDEX(UnitRatings!$D$43:$D$53,MATCH($B114,UnitRatings!$A$43:$A$53,0))="",I$3&lt;YEAR(INDEX(UnitRatings!$D$43:$D$53,MATCH($B114,UnitRatings!$A$43:$A$53,0)))),0,INDEX(UnitRatings!$B$43:$B$53,MATCH($B114,UnitRatings!$A$43:$A$53,0))*UnitRatings!$B$55)</f>
        <v>0</v>
      </c>
      <c r="J114" s="9">
        <f>IF(OR(INDEX(UnitRatings!$D$43:$D$53,MATCH($B114,UnitRatings!$A$43:$A$53,0))="",J$3&lt;YEAR(INDEX(UnitRatings!$D$43:$D$53,MATCH($B114,UnitRatings!$A$43:$A$53,0)))),0,INDEX(UnitRatings!$B$43:$B$53,MATCH($B114,UnitRatings!$A$43:$A$53,0))*UnitRatings!$B$55)</f>
        <v>0</v>
      </c>
      <c r="K114" s="9">
        <f>IF(OR(INDEX(UnitRatings!$D$43:$D$53,MATCH($B114,UnitRatings!$A$43:$A$53,0))="",K$3&lt;YEAR(INDEX(UnitRatings!$D$43:$D$53,MATCH($B114,UnitRatings!$A$43:$A$53,0)))),0,INDEX(UnitRatings!$B$43:$B$53,MATCH($B114,UnitRatings!$A$43:$A$53,0))*UnitRatings!$B$55)</f>
        <v>0</v>
      </c>
      <c r="L114" s="9">
        <f>IF(OR(INDEX(UnitRatings!$D$43:$D$53,MATCH($B114,UnitRatings!$A$43:$A$53,0))="",L$3&lt;YEAR(INDEX(UnitRatings!$D$43:$D$53,MATCH($B114,UnitRatings!$A$43:$A$53,0)))),0,INDEX(UnitRatings!$B$43:$B$53,MATCH($B114,UnitRatings!$A$43:$A$53,0))*UnitRatings!$B$55)</f>
        <v>0</v>
      </c>
      <c r="M114" s="9">
        <f>IF(OR(INDEX(UnitRatings!$D$43:$D$53,MATCH($B114,UnitRatings!$A$43:$A$53,0))="",M$3&lt;YEAR(INDEX(UnitRatings!$D$43:$D$53,MATCH($B114,UnitRatings!$A$43:$A$53,0)))),0,INDEX(UnitRatings!$B$43:$B$53,MATCH($B114,UnitRatings!$A$43:$A$53,0))*UnitRatings!$B$55)</f>
        <v>0</v>
      </c>
      <c r="N114" s="9">
        <f>IF(OR(INDEX(UnitRatings!$D$43:$D$53,MATCH($B114,UnitRatings!$A$43:$A$53,0))="",N$3&lt;YEAR(INDEX(UnitRatings!$D$43:$D$53,MATCH($B114,UnitRatings!$A$43:$A$53,0)))),0,INDEX(UnitRatings!$B$43:$B$53,MATCH($B114,UnitRatings!$A$43:$A$53,0))*UnitRatings!$B$55)</f>
        <v>0</v>
      </c>
      <c r="O114" s="9">
        <f>IF(OR(INDEX(UnitRatings!$D$43:$D$53,MATCH($B114,UnitRatings!$A$43:$A$53,0))="",O$3&lt;YEAR(INDEX(UnitRatings!$D$43:$D$53,MATCH($B114,UnitRatings!$A$43:$A$53,0)))),0,INDEX(UnitRatings!$B$43:$B$53,MATCH($B114,UnitRatings!$A$43:$A$53,0))*UnitRatings!$B$55)</f>
        <v>0</v>
      </c>
      <c r="P114" s="9">
        <f>IF(OR(INDEX(UnitRatings!$D$43:$D$53,MATCH($B114,UnitRatings!$A$43:$A$53,0))="",P$3&lt;YEAR(INDEX(UnitRatings!$D$43:$D$53,MATCH($B114,UnitRatings!$A$43:$A$53,0)))),0,INDEX(UnitRatings!$B$43:$B$53,MATCH($B114,UnitRatings!$A$43:$A$53,0))*UnitRatings!$B$55)</f>
        <v>0</v>
      </c>
    </row>
    <row r="115" spans="1:18" x14ac:dyDescent="0.35">
      <c r="A115" s="36"/>
      <c r="B115" s="8" t="s">
        <v>48</v>
      </c>
      <c r="C115" s="9">
        <f>IF(OR(INDEX(UnitRatings!$D$43:$D$53,MATCH($B115,UnitRatings!$A$43:$A$53,0))="",C$3&lt;YEAR(INDEX(UnitRatings!$D$43:$D$53,MATCH($B115,UnitRatings!$A$43:$A$53,0)))),0,INDEX(UnitRatings!$B$43:$B$53,MATCH($B115,UnitRatings!$A$43:$A$53,0))*UnitRatings!$B$55)</f>
        <v>0</v>
      </c>
      <c r="D115" s="9">
        <f>IF(OR(INDEX(UnitRatings!$D$43:$D$53,MATCH($B115,UnitRatings!$A$43:$A$53,0))="",D$3&lt;YEAR(INDEX(UnitRatings!$D$43:$D$53,MATCH($B115,UnitRatings!$A$43:$A$53,0)))),0,INDEX(UnitRatings!$B$43:$B$53,MATCH($B115,UnitRatings!$A$43:$A$53,0))*UnitRatings!$B$55)</f>
        <v>0</v>
      </c>
      <c r="E115" s="9">
        <f>IF(OR(INDEX(UnitRatings!$D$43:$D$53,MATCH($B115,UnitRatings!$A$43:$A$53,0))="",E$3&lt;YEAR(INDEX(UnitRatings!$D$43:$D$53,MATCH($B115,UnitRatings!$A$43:$A$53,0)))),0,INDEX(UnitRatings!$B$43:$B$53,MATCH($B115,UnitRatings!$A$43:$A$53,0))*UnitRatings!$B$55)</f>
        <v>0</v>
      </c>
      <c r="F115" s="9">
        <f>IF(OR(INDEX(UnitRatings!$D$43:$D$53,MATCH($B115,UnitRatings!$A$43:$A$53,0))="",F$3&lt;YEAR(INDEX(UnitRatings!$D$43:$D$53,MATCH($B115,UnitRatings!$A$43:$A$53,0)))),0,INDEX(UnitRatings!$B$43:$B$53,MATCH($B115,UnitRatings!$A$43:$A$53,0))*UnitRatings!$B$55)</f>
        <v>0</v>
      </c>
      <c r="G115" s="9">
        <f>IF(OR(INDEX(UnitRatings!$D$43:$D$53,MATCH($B115,UnitRatings!$A$43:$A$53,0))="",G$3&lt;YEAR(INDEX(UnitRatings!$D$43:$D$53,MATCH($B115,UnitRatings!$A$43:$A$53,0)))),0,INDEX(UnitRatings!$B$43:$B$53,MATCH($B115,UnitRatings!$A$43:$A$53,0))*UnitRatings!$B$55)</f>
        <v>0</v>
      </c>
      <c r="H115" s="9">
        <f>IF(OR(INDEX(UnitRatings!$D$43:$D$53,MATCH($B115,UnitRatings!$A$43:$A$53,0))="",H$3&lt;YEAR(INDEX(UnitRatings!$D$43:$D$53,MATCH($B115,UnitRatings!$A$43:$A$53,0)))),0,INDEX(UnitRatings!$B$43:$B$53,MATCH($B115,UnitRatings!$A$43:$A$53,0))*UnitRatings!$B$55)</f>
        <v>0</v>
      </c>
      <c r="I115" s="9">
        <f>IF(OR(INDEX(UnitRatings!$D$43:$D$53,MATCH($B115,UnitRatings!$A$43:$A$53,0))="",I$3&lt;YEAR(INDEX(UnitRatings!$D$43:$D$53,MATCH($B115,UnitRatings!$A$43:$A$53,0)))),0,INDEX(UnitRatings!$B$43:$B$53,MATCH($B115,UnitRatings!$A$43:$A$53,0))*UnitRatings!$B$55)</f>
        <v>0</v>
      </c>
      <c r="J115" s="9">
        <f>IF(OR(INDEX(UnitRatings!$D$43:$D$53,MATCH($B115,UnitRatings!$A$43:$A$53,0))="",J$3&lt;YEAR(INDEX(UnitRatings!$D$43:$D$53,MATCH($B115,UnitRatings!$A$43:$A$53,0)))),0,INDEX(UnitRatings!$B$43:$B$53,MATCH($B115,UnitRatings!$A$43:$A$53,0))*UnitRatings!$B$55)</f>
        <v>0</v>
      </c>
      <c r="K115" s="9">
        <f>IF(OR(INDEX(UnitRatings!$D$43:$D$53,MATCH($B115,UnitRatings!$A$43:$A$53,0))="",K$3&lt;YEAR(INDEX(UnitRatings!$D$43:$D$53,MATCH($B115,UnitRatings!$A$43:$A$53,0)))),0,INDEX(UnitRatings!$B$43:$B$53,MATCH($B115,UnitRatings!$A$43:$A$53,0))*UnitRatings!$B$55)</f>
        <v>0</v>
      </c>
      <c r="L115" s="9">
        <f>IF(OR(INDEX(UnitRatings!$D$43:$D$53,MATCH($B115,UnitRatings!$A$43:$A$53,0))="",L$3&lt;YEAR(INDEX(UnitRatings!$D$43:$D$53,MATCH($B115,UnitRatings!$A$43:$A$53,0)))),0,INDEX(UnitRatings!$B$43:$B$53,MATCH($B115,UnitRatings!$A$43:$A$53,0))*UnitRatings!$B$55)</f>
        <v>0</v>
      </c>
      <c r="M115" s="9">
        <f>IF(OR(INDEX(UnitRatings!$D$43:$D$53,MATCH($B115,UnitRatings!$A$43:$A$53,0))="",M$3&lt;YEAR(INDEX(UnitRatings!$D$43:$D$53,MATCH($B115,UnitRatings!$A$43:$A$53,0)))),0,INDEX(UnitRatings!$B$43:$B$53,MATCH($B115,UnitRatings!$A$43:$A$53,0))*UnitRatings!$B$55)</f>
        <v>0</v>
      </c>
      <c r="N115" s="9">
        <f>IF(OR(INDEX(UnitRatings!$D$43:$D$53,MATCH($B115,UnitRatings!$A$43:$A$53,0))="",N$3&lt;YEAR(INDEX(UnitRatings!$D$43:$D$53,MATCH($B115,UnitRatings!$A$43:$A$53,0)))),0,INDEX(UnitRatings!$B$43:$B$53,MATCH($B115,UnitRatings!$A$43:$A$53,0))*UnitRatings!$B$55)</f>
        <v>0</v>
      </c>
      <c r="O115" s="9">
        <f>IF(OR(INDEX(UnitRatings!$D$43:$D$53,MATCH($B115,UnitRatings!$A$43:$A$53,0))="",O$3&lt;YEAR(INDEX(UnitRatings!$D$43:$D$53,MATCH($B115,UnitRatings!$A$43:$A$53,0)))),0,INDEX(UnitRatings!$B$43:$B$53,MATCH($B115,UnitRatings!$A$43:$A$53,0))*UnitRatings!$B$55)</f>
        <v>0</v>
      </c>
      <c r="P115" s="9">
        <f>IF(OR(INDEX(UnitRatings!$D$43:$D$53,MATCH($B115,UnitRatings!$A$43:$A$53,0))="",P$3&lt;YEAR(INDEX(UnitRatings!$D$43:$D$53,MATCH($B115,UnitRatings!$A$43:$A$53,0)))),0,INDEX(UnitRatings!$B$43:$B$53,MATCH($B115,UnitRatings!$A$43:$A$53,0))*UnitRatings!$B$55)</f>
        <v>0</v>
      </c>
    </row>
    <row r="116" spans="1:18" x14ac:dyDescent="0.35">
      <c r="A116" s="36"/>
      <c r="B116" s="8" t="s">
        <v>49</v>
      </c>
      <c r="C116" s="9">
        <f>IF(OR(INDEX(UnitRatings!$D$43:$D$53,MATCH($B116,UnitRatings!$A$43:$A$53,0))="",C$3&lt;YEAR(INDEX(UnitRatings!$D$43:$D$53,MATCH($B116,UnitRatings!$A$43:$A$53,0)))),0,INDEX(UnitRatings!$B$43:$B$53,MATCH($B116,UnitRatings!$A$43:$A$53,0))*UnitRatings!$B$55)</f>
        <v>0</v>
      </c>
      <c r="D116" s="9">
        <f>IF(OR(INDEX(UnitRatings!$D$43:$D$53,MATCH($B116,UnitRatings!$A$43:$A$53,0))="",D$3&lt;YEAR(INDEX(UnitRatings!$D$43:$D$53,MATCH($B116,UnitRatings!$A$43:$A$53,0)))),0,INDEX(UnitRatings!$B$43:$B$53,MATCH($B116,UnitRatings!$A$43:$A$53,0))*UnitRatings!$B$55)</f>
        <v>0</v>
      </c>
      <c r="E116" s="9">
        <f>IF(OR(INDEX(UnitRatings!$D$43:$D$53,MATCH($B116,UnitRatings!$A$43:$A$53,0))="",E$3&lt;YEAR(INDEX(UnitRatings!$D$43:$D$53,MATCH($B116,UnitRatings!$A$43:$A$53,0)))),0,INDEX(UnitRatings!$B$43:$B$53,MATCH($B116,UnitRatings!$A$43:$A$53,0))*UnitRatings!$B$55)</f>
        <v>0</v>
      </c>
      <c r="F116" s="9">
        <f>IF(OR(INDEX(UnitRatings!$D$43:$D$53,MATCH($B116,UnitRatings!$A$43:$A$53,0))="",F$3&lt;YEAR(INDEX(UnitRatings!$D$43:$D$53,MATCH($B116,UnitRatings!$A$43:$A$53,0)))),0,INDEX(UnitRatings!$B$43:$B$53,MATCH($B116,UnitRatings!$A$43:$A$53,0))*UnitRatings!$B$55)</f>
        <v>0</v>
      </c>
      <c r="G116" s="9">
        <f>IF(OR(INDEX(UnitRatings!$D$43:$D$53,MATCH($B116,UnitRatings!$A$43:$A$53,0))="",G$3&lt;YEAR(INDEX(UnitRatings!$D$43:$D$53,MATCH($B116,UnitRatings!$A$43:$A$53,0)))),0,INDEX(UnitRatings!$B$43:$B$53,MATCH($B116,UnitRatings!$A$43:$A$53,0))*UnitRatings!$B$55)</f>
        <v>0</v>
      </c>
      <c r="H116" s="9">
        <f>IF(OR(INDEX(UnitRatings!$D$43:$D$53,MATCH($B116,UnitRatings!$A$43:$A$53,0))="",H$3&lt;YEAR(INDEX(UnitRatings!$D$43:$D$53,MATCH($B116,UnitRatings!$A$43:$A$53,0)))),0,INDEX(UnitRatings!$B$43:$B$53,MATCH($B116,UnitRatings!$A$43:$A$53,0))*UnitRatings!$B$55)</f>
        <v>0</v>
      </c>
      <c r="I116" s="9">
        <f>IF(OR(INDEX(UnitRatings!$D$43:$D$53,MATCH($B116,UnitRatings!$A$43:$A$53,0))="",I$3&lt;YEAR(INDEX(UnitRatings!$D$43:$D$53,MATCH($B116,UnitRatings!$A$43:$A$53,0)))),0,INDEX(UnitRatings!$B$43:$B$53,MATCH($B116,UnitRatings!$A$43:$A$53,0))*UnitRatings!$B$55)</f>
        <v>0</v>
      </c>
      <c r="J116" s="9">
        <f>IF(OR(INDEX(UnitRatings!$D$43:$D$53,MATCH($B116,UnitRatings!$A$43:$A$53,0))="",J$3&lt;YEAR(INDEX(UnitRatings!$D$43:$D$53,MATCH($B116,UnitRatings!$A$43:$A$53,0)))),0,INDEX(UnitRatings!$B$43:$B$53,MATCH($B116,UnitRatings!$A$43:$A$53,0))*UnitRatings!$B$55)</f>
        <v>0</v>
      </c>
      <c r="K116" s="9">
        <f>IF(OR(INDEX(UnitRatings!$D$43:$D$53,MATCH($B116,UnitRatings!$A$43:$A$53,0))="",K$3&lt;YEAR(INDEX(UnitRatings!$D$43:$D$53,MATCH($B116,UnitRatings!$A$43:$A$53,0)))),0,INDEX(UnitRatings!$B$43:$B$53,MATCH($B116,UnitRatings!$A$43:$A$53,0))*UnitRatings!$B$55)</f>
        <v>0</v>
      </c>
      <c r="L116" s="9">
        <f>IF(OR(INDEX(UnitRatings!$D$43:$D$53,MATCH($B116,UnitRatings!$A$43:$A$53,0))="",L$3&lt;YEAR(INDEX(UnitRatings!$D$43:$D$53,MATCH($B116,UnitRatings!$A$43:$A$53,0)))),0,INDEX(UnitRatings!$B$43:$B$53,MATCH($B116,UnitRatings!$A$43:$A$53,0))*UnitRatings!$B$55)</f>
        <v>0</v>
      </c>
      <c r="M116" s="9">
        <f>IF(OR(INDEX(UnitRatings!$D$43:$D$53,MATCH($B116,UnitRatings!$A$43:$A$53,0))="",M$3&lt;YEAR(INDEX(UnitRatings!$D$43:$D$53,MATCH($B116,UnitRatings!$A$43:$A$53,0)))),0,INDEX(UnitRatings!$B$43:$B$53,MATCH($B116,UnitRatings!$A$43:$A$53,0))*UnitRatings!$B$55)</f>
        <v>0</v>
      </c>
      <c r="N116" s="9">
        <f>IF(OR(INDEX(UnitRatings!$D$43:$D$53,MATCH($B116,UnitRatings!$A$43:$A$53,0))="",N$3&lt;YEAR(INDEX(UnitRatings!$D$43:$D$53,MATCH($B116,UnitRatings!$A$43:$A$53,0)))),0,INDEX(UnitRatings!$B$43:$B$53,MATCH($B116,UnitRatings!$A$43:$A$53,0))*UnitRatings!$B$55)</f>
        <v>0</v>
      </c>
      <c r="O116" s="9">
        <f>IF(OR(INDEX(UnitRatings!$D$43:$D$53,MATCH($B116,UnitRatings!$A$43:$A$53,0))="",O$3&lt;YEAR(INDEX(UnitRatings!$D$43:$D$53,MATCH($B116,UnitRatings!$A$43:$A$53,0)))),0,INDEX(UnitRatings!$B$43:$B$53,MATCH($B116,UnitRatings!$A$43:$A$53,0))*UnitRatings!$B$55)</f>
        <v>0</v>
      </c>
      <c r="P116" s="9">
        <f>IF(OR(INDEX(UnitRatings!$D$43:$D$53,MATCH($B116,UnitRatings!$A$43:$A$53,0))="",P$3&lt;YEAR(INDEX(UnitRatings!$D$43:$D$53,MATCH($B116,UnitRatings!$A$43:$A$53,0)))),0,INDEX(UnitRatings!$B$43:$B$53,MATCH($B116,UnitRatings!$A$43:$A$53,0))*UnitRatings!$B$55)</f>
        <v>0</v>
      </c>
    </row>
    <row r="117" spans="1:18" x14ac:dyDescent="0.35">
      <c r="A117" s="36"/>
      <c r="B117" s="8" t="s">
        <v>50</v>
      </c>
      <c r="C117" s="7">
        <f>IF(OR(INDEX(UnitRatings!$D$43:$D$53,MATCH($B117,UnitRatings!$A$43:$A$53,0))="",C$3&lt;YEAR(INDEX(UnitRatings!$D$43:$D$53,MATCH($B117,UnitRatings!$A$43:$A$53,0)))),0,INDEX(UnitRatings!$B$43:$B$53,MATCH($B117,UnitRatings!$A$43:$A$53,0)))</f>
        <v>0</v>
      </c>
      <c r="D117" s="7">
        <f>IF(OR(INDEX(UnitRatings!$D$43:$D$53,MATCH($B117,UnitRatings!$A$43:$A$53,0))="",D$3&lt;YEAR(INDEX(UnitRatings!$D$43:$D$53,MATCH($B117,UnitRatings!$A$43:$A$53,0)))),0,INDEX(UnitRatings!$B$43:$B$53,MATCH($B117,UnitRatings!$A$43:$A$53,0)))</f>
        <v>0</v>
      </c>
      <c r="E117" s="7">
        <f>IF(OR(INDEX(UnitRatings!$D$43:$D$53,MATCH($B117,UnitRatings!$A$43:$A$53,0))="",E$3&lt;YEAR(INDEX(UnitRatings!$D$43:$D$53,MATCH($B117,UnitRatings!$A$43:$A$53,0)))),0,INDEX(UnitRatings!$B$43:$B$53,MATCH($B117,UnitRatings!$A$43:$A$53,0)))</f>
        <v>0</v>
      </c>
      <c r="F117" s="7">
        <f>IF(OR(INDEX(UnitRatings!$D$43:$D$53,MATCH($B117,UnitRatings!$A$43:$A$53,0))="",F$3&lt;YEAR(INDEX(UnitRatings!$D$43:$D$53,MATCH($B117,UnitRatings!$A$43:$A$53,0)))),0,INDEX(UnitRatings!$B$43:$B$53,MATCH($B117,UnitRatings!$A$43:$A$53,0)))</f>
        <v>125</v>
      </c>
      <c r="G117" s="7">
        <f>IF(OR(INDEX(UnitRatings!$D$43:$D$53,MATCH($B117,UnitRatings!$A$43:$A$53,0))="",G$3&lt;YEAR(INDEX(UnitRatings!$D$43:$D$53,MATCH($B117,UnitRatings!$A$43:$A$53,0)))),0,INDEX(UnitRatings!$B$43:$B$53,MATCH($B117,UnitRatings!$A$43:$A$53,0)))</f>
        <v>125</v>
      </c>
      <c r="H117" s="7">
        <f>IF(OR(INDEX(UnitRatings!$D$43:$D$53,MATCH($B117,UnitRatings!$A$43:$A$53,0))="",H$3&lt;YEAR(INDEX(UnitRatings!$D$43:$D$53,MATCH($B117,UnitRatings!$A$43:$A$53,0)))),0,INDEX(UnitRatings!$B$43:$B$53,MATCH($B117,UnitRatings!$A$43:$A$53,0)))</f>
        <v>125</v>
      </c>
      <c r="I117" s="7">
        <f>IF(OR(INDEX(UnitRatings!$D$43:$D$53,MATCH($B117,UnitRatings!$A$43:$A$53,0))="",I$3&lt;YEAR(INDEX(UnitRatings!$D$43:$D$53,MATCH($B117,UnitRatings!$A$43:$A$53,0)))),0,INDEX(UnitRatings!$B$43:$B$53,MATCH($B117,UnitRatings!$A$43:$A$53,0)))</f>
        <v>125</v>
      </c>
      <c r="J117" s="7">
        <f>IF(OR(INDEX(UnitRatings!$D$43:$D$53,MATCH($B117,UnitRatings!$A$43:$A$53,0))="",J$3&lt;YEAR(INDEX(UnitRatings!$D$43:$D$53,MATCH($B117,UnitRatings!$A$43:$A$53,0)))),0,INDEX(UnitRatings!$B$43:$B$53,MATCH($B117,UnitRatings!$A$43:$A$53,0)))</f>
        <v>125</v>
      </c>
      <c r="K117" s="7">
        <f>IF(OR(INDEX(UnitRatings!$D$43:$D$53,MATCH($B117,UnitRatings!$A$43:$A$53,0))="",K$3&lt;YEAR(INDEX(UnitRatings!$D$43:$D$53,MATCH($B117,UnitRatings!$A$43:$A$53,0)))),0,INDEX(UnitRatings!$B$43:$B$53,MATCH($B117,UnitRatings!$A$43:$A$53,0)))</f>
        <v>125</v>
      </c>
      <c r="L117" s="7">
        <f>IF(OR(INDEX(UnitRatings!$D$43:$D$53,MATCH($B117,UnitRatings!$A$43:$A$53,0))="",L$3&lt;YEAR(INDEX(UnitRatings!$D$43:$D$53,MATCH($B117,UnitRatings!$A$43:$A$53,0)))),0,INDEX(UnitRatings!$B$43:$B$53,MATCH($B117,UnitRatings!$A$43:$A$53,0)))</f>
        <v>125</v>
      </c>
      <c r="M117" s="7">
        <f>IF(OR(INDEX(UnitRatings!$D$43:$D$53,MATCH($B117,UnitRatings!$A$43:$A$53,0))="",M$3&lt;YEAR(INDEX(UnitRatings!$D$43:$D$53,MATCH($B117,UnitRatings!$A$43:$A$53,0)))),0,INDEX(UnitRatings!$B$43:$B$53,MATCH($B117,UnitRatings!$A$43:$A$53,0)))</f>
        <v>125</v>
      </c>
      <c r="N117" s="7">
        <f>IF(OR(INDEX(UnitRatings!$D$43:$D$53,MATCH($B117,UnitRatings!$A$43:$A$53,0))="",N$3&lt;YEAR(INDEX(UnitRatings!$D$43:$D$53,MATCH($B117,UnitRatings!$A$43:$A$53,0)))),0,INDEX(UnitRatings!$B$43:$B$53,MATCH($B117,UnitRatings!$A$43:$A$53,0)))</f>
        <v>125</v>
      </c>
      <c r="O117" s="7">
        <f>IF(OR(INDEX(UnitRatings!$D$43:$D$53,MATCH($B117,UnitRatings!$A$43:$A$53,0))="",O$3&lt;YEAR(INDEX(UnitRatings!$D$43:$D$53,MATCH($B117,UnitRatings!$A$43:$A$53,0)))),0,INDEX(UnitRatings!$B$43:$B$53,MATCH($B117,UnitRatings!$A$43:$A$53,0)))</f>
        <v>125</v>
      </c>
      <c r="P117" s="7">
        <f>IF(OR(INDEX(UnitRatings!$D$43:$D$53,MATCH($B117,UnitRatings!$A$43:$A$53,0))="",P$3&lt;YEAR(INDEX(UnitRatings!$D$43:$D$53,MATCH($B117,UnitRatings!$A$43:$A$53,0)))),0,INDEX(UnitRatings!$B$43:$B$53,MATCH($B117,UnitRatings!$A$43:$A$53,0)))</f>
        <v>125</v>
      </c>
    </row>
    <row r="118" spans="1:18" x14ac:dyDescent="0.35">
      <c r="A118" s="36"/>
      <c r="B118" s="8" t="s">
        <v>59</v>
      </c>
      <c r="C118" s="10">
        <v>0</v>
      </c>
      <c r="D118" s="10">
        <v>13.040425531914895</v>
      </c>
      <c r="E118" s="10">
        <v>25.594680851063831</v>
      </c>
      <c r="F118" s="10">
        <v>39.644680851063839</v>
      </c>
      <c r="G118" s="10">
        <v>61.371276595744689</v>
      </c>
      <c r="H118" s="10">
        <v>89.144680851063839</v>
      </c>
      <c r="I118" s="10">
        <v>102.82659574468084</v>
      </c>
      <c r="J118" s="10">
        <v>104.21170212765958</v>
      </c>
      <c r="K118" s="10">
        <v>104.21170212765958</v>
      </c>
      <c r="L118" s="10">
        <v>104.21170212765958</v>
      </c>
      <c r="M118" s="10">
        <v>104.21170212765958</v>
      </c>
      <c r="N118" s="10">
        <v>104.21170212765958</v>
      </c>
      <c r="O118" s="10">
        <v>104.21170212765958</v>
      </c>
      <c r="P118" s="10">
        <v>104.21170212765958</v>
      </c>
    </row>
    <row r="119" spans="1:18" x14ac:dyDescent="0.35">
      <c r="B119" s="1" t="s">
        <v>1</v>
      </c>
      <c r="C119" s="13">
        <f>SUM(C69:C118)</f>
        <v>8121.7790780141841</v>
      </c>
      <c r="D119" s="13">
        <f t="shared" ref="D119:P119" si="6">SUM(D69:D118)</f>
        <v>8142.8195035460985</v>
      </c>
      <c r="E119" s="13">
        <f t="shared" si="6"/>
        <v>7800.0404255319145</v>
      </c>
      <c r="F119" s="13">
        <f t="shared" si="6"/>
        <v>7939.0904255319147</v>
      </c>
      <c r="G119" s="13">
        <f t="shared" si="6"/>
        <v>8304.8170212765963</v>
      </c>
      <c r="H119" s="13">
        <f t="shared" si="6"/>
        <v>8071.5904255319147</v>
      </c>
      <c r="I119" s="13">
        <f t="shared" si="6"/>
        <v>8085.2723404255321</v>
      </c>
      <c r="J119" s="13">
        <f t="shared" si="6"/>
        <v>8086.6574468085109</v>
      </c>
      <c r="K119" s="13">
        <f t="shared" si="6"/>
        <v>8086.6574468085109</v>
      </c>
      <c r="L119" s="13">
        <f t="shared" si="6"/>
        <v>8086.6574468085109</v>
      </c>
      <c r="M119" s="13">
        <f t="shared" si="6"/>
        <v>8086.6574468085109</v>
      </c>
      <c r="N119" s="13">
        <f t="shared" si="6"/>
        <v>8086.6574468085109</v>
      </c>
      <c r="O119" s="13">
        <f t="shared" si="6"/>
        <v>8086.6574468085109</v>
      </c>
      <c r="P119" s="13">
        <f t="shared" si="6"/>
        <v>8086.6574468085109</v>
      </c>
    </row>
    <row r="120" spans="1:18" x14ac:dyDescent="0.3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8" x14ac:dyDescent="0.35">
      <c r="B121" s="1" t="s">
        <v>3</v>
      </c>
      <c r="C121" s="18">
        <f t="shared" ref="C121:P121" si="7">C119-C66</f>
        <v>2248.1274111701541</v>
      </c>
      <c r="D121" s="18">
        <f t="shared" si="7"/>
        <v>2283.5105431319689</v>
      </c>
      <c r="E121" s="18">
        <f t="shared" si="7"/>
        <v>1838.6769966600104</v>
      </c>
      <c r="F121" s="18">
        <f t="shared" si="7"/>
        <v>1869.9197108933313</v>
      </c>
      <c r="G121" s="18">
        <f t="shared" si="7"/>
        <v>2242.4404387425484</v>
      </c>
      <c r="H121" s="18">
        <f t="shared" si="7"/>
        <v>2022.0232845898172</v>
      </c>
      <c r="I121" s="18">
        <f t="shared" si="7"/>
        <v>2064.9788205523464</v>
      </c>
      <c r="J121" s="18">
        <f t="shared" si="7"/>
        <v>2078.6516796694841</v>
      </c>
      <c r="K121" s="18">
        <f t="shared" si="7"/>
        <v>2089.962154793202</v>
      </c>
      <c r="L121" s="18">
        <f t="shared" si="7"/>
        <v>2085.4268953992969</v>
      </c>
      <c r="M121" s="18">
        <f t="shared" si="7"/>
        <v>2088.0773859584833</v>
      </c>
      <c r="N121" s="18">
        <f t="shared" si="7"/>
        <v>2108.0818337299761</v>
      </c>
      <c r="O121" s="18">
        <f t="shared" si="7"/>
        <v>2104.671084309045</v>
      </c>
      <c r="P121" s="18">
        <f t="shared" si="7"/>
        <v>2091.1367855270637</v>
      </c>
    </row>
    <row r="122" spans="1:18" x14ac:dyDescent="0.35">
      <c r="B122" s="1" t="s">
        <v>2</v>
      </c>
      <c r="C122" s="14">
        <f t="shared" ref="C122:P122" si="8">C121/C66</f>
        <v>0.3827478268519956</v>
      </c>
      <c r="D122" s="14">
        <f t="shared" si="8"/>
        <v>0.38972352517327791</v>
      </c>
      <c r="E122" s="14">
        <f t="shared" si="8"/>
        <v>0.3084322938197297</v>
      </c>
      <c r="F122" s="14">
        <f t="shared" si="8"/>
        <v>0.30810135335016431</v>
      </c>
      <c r="G122" s="14">
        <f t="shared" si="8"/>
        <v>0.3698946128162196</v>
      </c>
      <c r="H122" s="14">
        <f t="shared" si="8"/>
        <v>0.33424263876752808</v>
      </c>
      <c r="I122" s="14">
        <f t="shared" si="8"/>
        <v>0.34300301367961278</v>
      </c>
      <c r="J122" s="14">
        <f t="shared" si="8"/>
        <v>0.34598030698284843</v>
      </c>
      <c r="K122" s="14">
        <f t="shared" si="8"/>
        <v>0.34851898471079867</v>
      </c>
      <c r="L122" s="14">
        <f t="shared" si="8"/>
        <v>0.34749987982208003</v>
      </c>
      <c r="M122" s="14">
        <f t="shared" si="8"/>
        <v>0.34809527667829321</v>
      </c>
      <c r="N122" s="14">
        <f t="shared" si="8"/>
        <v>0.35260603363757848</v>
      </c>
      <c r="O122" s="14">
        <f t="shared" si="8"/>
        <v>0.35183481819735307</v>
      </c>
      <c r="P122" s="14">
        <f t="shared" si="8"/>
        <v>0.34878318392453284</v>
      </c>
    </row>
    <row r="123" spans="1:18" x14ac:dyDescent="0.3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</sheetData>
  <mergeCells count="8">
    <mergeCell ref="A98:A105"/>
    <mergeCell ref="A107:A108"/>
    <mergeCell ref="A109:A118"/>
    <mergeCell ref="A8:A36"/>
    <mergeCell ref="A46:A47"/>
    <mergeCell ref="A48:A57"/>
    <mergeCell ref="A37:A44"/>
    <mergeCell ref="A69:A97"/>
  </mergeCells>
  <pageMargins left="0.7" right="0.7" top="0.75" bottom="0.75" header="0.3" footer="0.3"/>
  <pageSetup orientation="portrait" r:id="rId1"/>
  <headerFooter>
    <oddFooter>&amp;L&amp;1#&amp;"Calibri"&amp;14&amp;K000000Business Use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16B10-BB89-4D3A-B0D2-32E006D03E27}">
  <dimension ref="A2:E5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1640625" defaultRowHeight="15.5" x14ac:dyDescent="0.35"/>
  <cols>
    <col min="1" max="1" width="42.81640625" style="19" customWidth="1"/>
    <col min="2" max="2" width="9.1796875" style="19" bestFit="1" customWidth="1"/>
    <col min="3" max="3" width="11.1796875" style="19" bestFit="1" customWidth="1"/>
    <col min="4" max="4" width="16" style="19" bestFit="1" customWidth="1"/>
    <col min="5" max="16384" width="8.81640625" style="19"/>
  </cols>
  <sheetData>
    <row r="2" spans="1:4" x14ac:dyDescent="0.35">
      <c r="B2" s="37" t="s">
        <v>66</v>
      </c>
      <c r="C2" s="37" t="s">
        <v>67</v>
      </c>
    </row>
    <row r="3" spans="1:4" ht="17.5" x14ac:dyDescent="0.35">
      <c r="A3" s="20" t="s">
        <v>68</v>
      </c>
      <c r="B3" s="37"/>
      <c r="C3" s="37"/>
      <c r="D3" s="35" t="s">
        <v>55</v>
      </c>
    </row>
    <row r="4" spans="1:4" x14ac:dyDescent="0.35">
      <c r="A4" s="19" t="s">
        <v>8</v>
      </c>
      <c r="B4" s="22">
        <v>416</v>
      </c>
      <c r="C4" s="22">
        <v>412</v>
      </c>
      <c r="D4" s="23">
        <v>46813</v>
      </c>
    </row>
    <row r="5" spans="1:4" x14ac:dyDescent="0.35">
      <c r="A5" s="24" t="s">
        <v>20</v>
      </c>
      <c r="B5" s="22">
        <v>130</v>
      </c>
      <c r="C5" s="22">
        <v>130</v>
      </c>
      <c r="D5" s="23"/>
    </row>
    <row r="6" spans="1:4" x14ac:dyDescent="0.35">
      <c r="A6" s="24" t="s">
        <v>9</v>
      </c>
      <c r="B6" s="22">
        <v>171</v>
      </c>
      <c r="C6" s="22">
        <v>146</v>
      </c>
      <c r="D6" s="23"/>
    </row>
    <row r="7" spans="1:4" x14ac:dyDescent="0.35">
      <c r="A7" s="24" t="s">
        <v>10</v>
      </c>
      <c r="B7" s="22">
        <v>171</v>
      </c>
      <c r="C7" s="22">
        <v>146</v>
      </c>
      <c r="D7" s="23"/>
    </row>
    <row r="8" spans="1:4" x14ac:dyDescent="0.35">
      <c r="A8" s="24" t="s">
        <v>21</v>
      </c>
      <c r="B8" s="22">
        <v>128</v>
      </c>
      <c r="C8" s="22">
        <f>102+19</f>
        <v>121</v>
      </c>
      <c r="D8" s="23"/>
    </row>
    <row r="9" spans="1:4" x14ac:dyDescent="0.35">
      <c r="A9" s="24" t="s">
        <v>22</v>
      </c>
      <c r="B9" s="22">
        <v>138</v>
      </c>
      <c r="C9" s="22">
        <f>102+19</f>
        <v>121</v>
      </c>
      <c r="D9" s="23"/>
    </row>
    <row r="10" spans="1:4" x14ac:dyDescent="0.35">
      <c r="A10" s="24" t="s">
        <v>23</v>
      </c>
      <c r="B10" s="22">
        <v>138</v>
      </c>
      <c r="C10" s="22">
        <f>102+19</f>
        <v>121</v>
      </c>
      <c r="D10" s="23"/>
    </row>
    <row r="11" spans="1:4" x14ac:dyDescent="0.35">
      <c r="A11" s="24" t="s">
        <v>24</v>
      </c>
      <c r="B11" s="22">
        <v>128</v>
      </c>
      <c r="C11" s="22">
        <f>102+19</f>
        <v>121</v>
      </c>
      <c r="D11" s="23"/>
    </row>
    <row r="12" spans="1:4" x14ac:dyDescent="0.35">
      <c r="A12" s="25" t="s">
        <v>25</v>
      </c>
      <c r="B12" s="22">
        <v>0</v>
      </c>
      <c r="C12" s="22">
        <v>8</v>
      </c>
      <c r="D12" s="23"/>
    </row>
    <row r="13" spans="1:4" x14ac:dyDescent="0.35">
      <c r="A13" s="25" t="s">
        <v>26</v>
      </c>
      <c r="B13" s="22">
        <v>0</v>
      </c>
      <c r="C13" s="26">
        <v>2.4E-2</v>
      </c>
      <c r="D13" s="23"/>
    </row>
    <row r="14" spans="1:4" x14ac:dyDescent="0.35">
      <c r="A14" s="25" t="s">
        <v>27</v>
      </c>
      <c r="B14" s="22">
        <v>0</v>
      </c>
      <c r="C14" s="26">
        <v>0.16</v>
      </c>
      <c r="D14" s="23"/>
    </row>
    <row r="15" spans="1:4" x14ac:dyDescent="0.35">
      <c r="A15" s="25" t="s">
        <v>28</v>
      </c>
      <c r="B15" s="22">
        <v>691</v>
      </c>
      <c r="C15" s="22">
        <v>691</v>
      </c>
      <c r="D15" s="23"/>
    </row>
    <row r="16" spans="1:4" x14ac:dyDescent="0.35">
      <c r="A16" s="19" t="s">
        <v>37</v>
      </c>
      <c r="B16" s="22">
        <f>10.5*3</f>
        <v>31.5</v>
      </c>
      <c r="C16" s="22">
        <f>10.5*3</f>
        <v>31.5</v>
      </c>
      <c r="D16" s="23"/>
    </row>
    <row r="17" spans="1:4" x14ac:dyDescent="0.35">
      <c r="A17" s="19" t="s">
        <v>11</v>
      </c>
      <c r="B17" s="22">
        <v>479</v>
      </c>
      <c r="C17" s="22">
        <v>475</v>
      </c>
      <c r="D17" s="23"/>
    </row>
    <row r="18" spans="1:4" x14ac:dyDescent="0.35">
      <c r="A18" s="19" t="s">
        <v>12</v>
      </c>
      <c r="B18" s="22">
        <v>486</v>
      </c>
      <c r="C18" s="22">
        <v>485</v>
      </c>
      <c r="D18" s="23">
        <v>46874</v>
      </c>
    </row>
    <row r="19" spans="1:4" x14ac:dyDescent="0.35">
      <c r="A19" s="19" t="s">
        <v>13</v>
      </c>
      <c r="B19" s="22">
        <v>476</v>
      </c>
      <c r="C19" s="22">
        <v>481</v>
      </c>
      <c r="D19" s="23"/>
    </row>
    <row r="20" spans="1:4" x14ac:dyDescent="0.35">
      <c r="A20" s="19" t="s">
        <v>14</v>
      </c>
      <c r="B20" s="22">
        <v>478</v>
      </c>
      <c r="C20" s="22">
        <v>478</v>
      </c>
      <c r="D20" s="23"/>
    </row>
    <row r="21" spans="1:4" x14ac:dyDescent="0.35">
      <c r="A21" s="19" t="s">
        <v>56</v>
      </c>
      <c r="B21" s="22">
        <f>13.6666666666666*2</f>
        <v>27.333333333333201</v>
      </c>
      <c r="C21" s="22">
        <f>12*2</f>
        <v>24</v>
      </c>
      <c r="D21" s="23">
        <v>45658</v>
      </c>
    </row>
    <row r="22" spans="1:4" x14ac:dyDescent="0.35">
      <c r="A22" s="19" t="s">
        <v>6</v>
      </c>
      <c r="B22" s="22">
        <v>300</v>
      </c>
      <c r="C22" s="22">
        <v>300</v>
      </c>
      <c r="D22" s="23">
        <v>45658</v>
      </c>
    </row>
    <row r="23" spans="1:4" x14ac:dyDescent="0.35">
      <c r="A23" s="19" t="s">
        <v>15</v>
      </c>
      <c r="B23" s="22">
        <v>297</v>
      </c>
      <c r="C23" s="22">
        <v>297</v>
      </c>
      <c r="D23" s="23">
        <v>46447</v>
      </c>
    </row>
    <row r="24" spans="1:4" x14ac:dyDescent="0.35">
      <c r="A24" s="19" t="s">
        <v>16</v>
      </c>
      <c r="B24" s="22">
        <v>394</v>
      </c>
      <c r="C24" s="22">
        <f>394-3</f>
        <v>391</v>
      </c>
      <c r="D24" s="23"/>
    </row>
    <row r="25" spans="1:4" x14ac:dyDescent="0.35">
      <c r="A25" s="27" t="s">
        <v>17</v>
      </c>
      <c r="B25" s="22">
        <v>486</v>
      </c>
      <c r="C25" s="22">
        <v>477</v>
      </c>
      <c r="D25" s="23"/>
    </row>
    <row r="26" spans="1:4" x14ac:dyDescent="0.35">
      <c r="A26" s="25" t="s">
        <v>38</v>
      </c>
      <c r="B26" s="22">
        <f>5*8</f>
        <v>40</v>
      </c>
      <c r="C26" s="22">
        <f>8*8</f>
        <v>64</v>
      </c>
      <c r="D26" s="23"/>
    </row>
    <row r="27" spans="1:4" x14ac:dyDescent="0.35">
      <c r="A27" s="27" t="s">
        <v>19</v>
      </c>
      <c r="B27" s="22">
        <v>28</v>
      </c>
      <c r="C27" s="22">
        <v>23</v>
      </c>
      <c r="D27" s="23">
        <v>45658</v>
      </c>
    </row>
    <row r="28" spans="1:4" x14ac:dyDescent="0.35">
      <c r="A28" s="25" t="s">
        <v>18</v>
      </c>
      <c r="B28" s="22">
        <v>175</v>
      </c>
      <c r="C28" s="22">
        <v>147</v>
      </c>
      <c r="D28" s="23"/>
    </row>
    <row r="29" spans="1:4" x14ac:dyDescent="0.35">
      <c r="A29" s="25" t="s">
        <v>39</v>
      </c>
      <c r="B29" s="22">
        <f>0*5</f>
        <v>0</v>
      </c>
      <c r="C29" s="22">
        <f>0.336*5</f>
        <v>1.6800000000000002</v>
      </c>
      <c r="D29" s="23"/>
    </row>
    <row r="30" spans="1:4" x14ac:dyDescent="0.35">
      <c r="A30" s="25" t="s">
        <v>29</v>
      </c>
      <c r="B30" s="22">
        <f>493*0.75</f>
        <v>369.75</v>
      </c>
      <c r="C30" s="22">
        <f>493*0.75</f>
        <v>369.75</v>
      </c>
      <c r="D30" s="23"/>
    </row>
    <row r="31" spans="1:4" x14ac:dyDescent="0.35">
      <c r="A31" s="25" t="s">
        <v>30</v>
      </c>
      <c r="B31" s="22">
        <f>760*0.75</f>
        <v>570</v>
      </c>
      <c r="C31" s="22">
        <f>732*0.75</f>
        <v>549</v>
      </c>
      <c r="D31" s="23"/>
    </row>
    <row r="32" spans="1:4" x14ac:dyDescent="0.35">
      <c r="A32" s="24" t="s">
        <v>31</v>
      </c>
      <c r="B32" s="22">
        <v>179</v>
      </c>
      <c r="C32" s="22">
        <v>159</v>
      </c>
      <c r="D32" s="23"/>
    </row>
    <row r="33" spans="1:5" x14ac:dyDescent="0.35">
      <c r="A33" s="24" t="s">
        <v>32</v>
      </c>
      <c r="B33" s="22">
        <v>179</v>
      </c>
      <c r="C33" s="22">
        <v>159</v>
      </c>
      <c r="D33" s="23"/>
    </row>
    <row r="34" spans="1:5" x14ac:dyDescent="0.35">
      <c r="A34" s="24" t="s">
        <v>33</v>
      </c>
      <c r="B34" s="22">
        <v>179</v>
      </c>
      <c r="C34" s="22">
        <v>159</v>
      </c>
      <c r="D34" s="23"/>
    </row>
    <row r="35" spans="1:5" x14ac:dyDescent="0.35">
      <c r="A35" s="24" t="s">
        <v>34</v>
      </c>
      <c r="B35" s="22">
        <v>179</v>
      </c>
      <c r="C35" s="22">
        <v>159</v>
      </c>
      <c r="D35" s="23"/>
    </row>
    <row r="36" spans="1:5" x14ac:dyDescent="0.35">
      <c r="A36" s="24" t="s">
        <v>35</v>
      </c>
      <c r="B36" s="22">
        <v>179</v>
      </c>
      <c r="C36" s="22">
        <v>159</v>
      </c>
      <c r="D36" s="23"/>
    </row>
    <row r="37" spans="1:5" x14ac:dyDescent="0.35">
      <c r="A37" s="24" t="s">
        <v>36</v>
      </c>
      <c r="B37" s="22">
        <v>179</v>
      </c>
      <c r="C37" s="22">
        <v>159</v>
      </c>
      <c r="D37" s="23"/>
    </row>
    <row r="38" spans="1:5" x14ac:dyDescent="0.35">
      <c r="A38" s="27" t="s">
        <v>0</v>
      </c>
      <c r="B38" s="22">
        <v>158</v>
      </c>
      <c r="C38" s="22">
        <v>152</v>
      </c>
      <c r="D38" s="23">
        <v>51318</v>
      </c>
      <c r="E38" s="19" t="s">
        <v>63</v>
      </c>
    </row>
    <row r="39" spans="1:5" x14ac:dyDescent="0.35">
      <c r="A39" s="19" t="s">
        <v>64</v>
      </c>
      <c r="B39" s="28">
        <f>SUM(B4:B38)</f>
        <v>7980.583333333333</v>
      </c>
      <c r="C39" s="28">
        <f>SUM(C4:C38)</f>
        <v>7717.1140000000005</v>
      </c>
    </row>
    <row r="40" spans="1:5" x14ac:dyDescent="0.35">
      <c r="A40" s="29" t="s">
        <v>60</v>
      </c>
      <c r="B40" s="30">
        <v>683</v>
      </c>
      <c r="C40" s="30">
        <v>662</v>
      </c>
    </row>
    <row r="42" spans="1:5" x14ac:dyDescent="0.35">
      <c r="A42" s="21" t="s">
        <v>41</v>
      </c>
      <c r="D42" s="35" t="s">
        <v>53</v>
      </c>
    </row>
    <row r="43" spans="1:5" x14ac:dyDescent="0.35">
      <c r="A43" s="19" t="s">
        <v>51</v>
      </c>
      <c r="B43" s="30">
        <v>641</v>
      </c>
      <c r="C43" s="30">
        <v>621</v>
      </c>
      <c r="D43" s="23">
        <v>46539</v>
      </c>
    </row>
    <row r="44" spans="1:5" x14ac:dyDescent="0.35">
      <c r="A44" s="19" t="s">
        <v>52</v>
      </c>
      <c r="B44" s="30">
        <v>641</v>
      </c>
      <c r="C44" s="30">
        <v>621</v>
      </c>
      <c r="D44" s="23">
        <v>46905</v>
      </c>
    </row>
    <row r="45" spans="1:5" x14ac:dyDescent="0.35">
      <c r="A45" s="19" t="s">
        <v>42</v>
      </c>
      <c r="B45" s="2">
        <v>100</v>
      </c>
      <c r="C45" s="31">
        <f>B45</f>
        <v>100</v>
      </c>
      <c r="D45" s="32">
        <v>45292</v>
      </c>
    </row>
    <row r="46" spans="1:5" x14ac:dyDescent="0.35">
      <c r="A46" s="19" t="s">
        <v>43</v>
      </c>
      <c r="B46" s="2">
        <v>125</v>
      </c>
      <c r="C46" s="31">
        <f t="shared" ref="C46:C52" si="0">B46</f>
        <v>125</v>
      </c>
      <c r="D46" s="32">
        <v>45658</v>
      </c>
    </row>
    <row r="47" spans="1:5" x14ac:dyDescent="0.35">
      <c r="A47" s="19" t="s">
        <v>44</v>
      </c>
      <c r="B47" s="2">
        <v>138</v>
      </c>
      <c r="C47" s="31">
        <f t="shared" si="0"/>
        <v>138</v>
      </c>
      <c r="D47" s="32">
        <v>46037</v>
      </c>
    </row>
    <row r="48" spans="1:5" x14ac:dyDescent="0.35">
      <c r="A48" s="19" t="s">
        <v>45</v>
      </c>
      <c r="B48" s="2">
        <v>280</v>
      </c>
      <c r="C48" s="31">
        <f t="shared" si="0"/>
        <v>280</v>
      </c>
      <c r="D48" s="32">
        <v>46037</v>
      </c>
    </row>
    <row r="49" spans="1:4" x14ac:dyDescent="0.35">
      <c r="A49" s="19" t="s">
        <v>46</v>
      </c>
      <c r="B49" s="2">
        <v>120</v>
      </c>
      <c r="C49" s="2">
        <f>B49</f>
        <v>120</v>
      </c>
      <c r="D49" s="32">
        <v>46266</v>
      </c>
    </row>
    <row r="50" spans="1:4" x14ac:dyDescent="0.35">
      <c r="A50" s="19" t="s">
        <v>47</v>
      </c>
      <c r="B50" s="2">
        <v>104</v>
      </c>
      <c r="C50" s="31">
        <f>B50</f>
        <v>104</v>
      </c>
      <c r="D50" s="32">
        <v>46357</v>
      </c>
    </row>
    <row r="51" spans="1:4" x14ac:dyDescent="0.35">
      <c r="A51" s="19" t="s">
        <v>48</v>
      </c>
      <c r="B51" s="2">
        <v>115</v>
      </c>
      <c r="C51" s="31">
        <f t="shared" si="0"/>
        <v>115</v>
      </c>
      <c r="D51" s="32">
        <v>46388</v>
      </c>
    </row>
    <row r="52" spans="1:4" x14ac:dyDescent="0.35">
      <c r="A52" s="19" t="s">
        <v>49</v>
      </c>
      <c r="B52" s="2">
        <v>120</v>
      </c>
      <c r="C52" s="31">
        <f t="shared" si="0"/>
        <v>120</v>
      </c>
      <c r="D52" s="32">
        <v>46388</v>
      </c>
    </row>
    <row r="53" spans="1:4" x14ac:dyDescent="0.35">
      <c r="A53" s="19" t="s">
        <v>50</v>
      </c>
      <c r="B53" s="2">
        <v>125</v>
      </c>
      <c r="C53" s="1">
        <f>B53</f>
        <v>125</v>
      </c>
      <c r="D53" s="32">
        <v>46113</v>
      </c>
    </row>
    <row r="55" spans="1:4" x14ac:dyDescent="0.35">
      <c r="A55" s="29" t="s">
        <v>57</v>
      </c>
      <c r="B55" s="33">
        <v>0</v>
      </c>
      <c r="C55" s="34">
        <v>0.78600000000000003</v>
      </c>
    </row>
  </sheetData>
  <mergeCells count="2">
    <mergeCell ref="B2:B3"/>
    <mergeCell ref="C2:C3"/>
  </mergeCells>
  <phoneticPr fontId="2" type="noConversion"/>
  <pageMargins left="0.7" right="0.7" top="0.75" bottom="0.75" header="0.3" footer="0.3"/>
  <pageSetup orientation="portrait" horizontalDpi="90" verticalDpi="90" r:id="rId1"/>
  <headerFooter>
    <oddFooter>&amp;L&amp;1#&amp;"Calibri"&amp;14&amp;K000000Business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Post-Hearing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8067bdc5e6649592f0c1c30a4590a6b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e00fcab246fb15c0a59e8dd1c0a16d13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  <xsd:enumeration value="Post-Hearing Data Requests"/>
          <xsd:enumeration value="Witness Prep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67001-8890-4B62-8C5A-30CD642EF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50E9E4-13E1-4570-AD6D-2ECB85624C0E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2ad705b9-adad-42ba-803b-2580de5ca47a"/>
    <ds:schemaRef ds:uri="http://purl.org/dc/elements/1.1/"/>
    <ds:schemaRef ds:uri="http://schemas.microsoft.com/office/infopath/2007/PartnerControls"/>
    <ds:schemaRef ds:uri="f789fa03-9022-4931-acb2-79f11ac92edf"/>
    <ds:schemaRef ds:uri="65bfb563-8fe2-4d34-a09f-38a217d8feea"/>
  </ds:schemaRefs>
</ds:datastoreItem>
</file>

<file path=customXml/itemProps3.xml><?xml version="1.0" encoding="utf-8"?>
<ds:datastoreItem xmlns:ds="http://schemas.openxmlformats.org/officeDocument/2006/customXml" ds:itemID="{B7E137C5-4BA2-4EDC-AAC7-324CA3298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ReserveMargin</vt:lpstr>
      <vt:lpstr>UnitRatings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 DRPH PSC Attach to Q05 - Reserve Margins</dc:title>
  <dc:creator>Adam McKinney</dc:creator>
  <cp:lastModifiedBy>Sebourn, Michael</cp:lastModifiedBy>
  <dcterms:created xsi:type="dcterms:W3CDTF">2021-09-14T15:19:32Z</dcterms:created>
  <dcterms:modified xsi:type="dcterms:W3CDTF">2023-06-09T14:26:44Z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0x010100E5CEBE2AC83CBF4DBDD768E1B572F6C5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2023-06-07T14:39:33Z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f1d55d09-364a-4e11-8c6d-b77083566041</vt:lpwstr>
  </property>
  <property fmtid="{D5CDD505-2E9C-101B-9397-08002B2CF9AE}" pid="9" name="MSIP_Label_0adee1c6-0c13-46fe-9f7d-d5b32ad2c571_ContentBits">
    <vt:lpwstr>2</vt:lpwstr>
  </property>
</Properties>
</file>