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can.crosby\Desktop\"/>
    </mc:Choice>
  </mc:AlternateContent>
  <xr:revisionPtr revIDLastSave="0" documentId="8_{3BDD8E16-2084-4D9E-9BB3-AC784CCCF550}" xr6:coauthVersionLast="47" xr6:coauthVersionMax="47" xr10:uidLastSave="{00000000-0000-0000-0000-000000000000}"/>
  <bookViews>
    <workbookView xWindow="-28920" yWindow="-210" windowWidth="29040" windowHeight="15840" activeTab="3" xr2:uid="{260ED615-148E-4EF9-8B15-D2FF6B8DA9D6}"/>
  </bookViews>
  <sheets>
    <sheet name="First method" sheetId="2" r:id="rId1"/>
    <sheet name="Second method" sheetId="4" r:id="rId2"/>
    <sheet name="Third method" sheetId="5" r:id="rId3"/>
    <sheet name="Fourth method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4" i="6"/>
  <c r="C13" i="6"/>
  <c r="E13" i="6" s="1"/>
  <c r="C12" i="6"/>
  <c r="C11" i="6"/>
  <c r="C10" i="6"/>
  <c r="E10" i="6" s="1"/>
  <c r="E9" i="6"/>
  <c r="C9" i="6"/>
  <c r="C8" i="6"/>
  <c r="C7" i="6"/>
  <c r="E6" i="6"/>
  <c r="C6" i="6"/>
  <c r="C5" i="6"/>
  <c r="E5" i="6" s="1"/>
  <c r="C4" i="6"/>
  <c r="D5" i="5"/>
  <c r="D6" i="5"/>
  <c r="E6" i="5" s="1"/>
  <c r="D7" i="5"/>
  <c r="D8" i="5"/>
  <c r="D9" i="5"/>
  <c r="D10" i="5"/>
  <c r="D11" i="5"/>
  <c r="D12" i="5"/>
  <c r="D13" i="5"/>
  <c r="D4" i="5"/>
  <c r="C13" i="5"/>
  <c r="C12" i="5"/>
  <c r="C11" i="5"/>
  <c r="C10" i="5"/>
  <c r="E9" i="5"/>
  <c r="C9" i="5"/>
  <c r="C8" i="5"/>
  <c r="E8" i="5" s="1"/>
  <c r="C7" i="5"/>
  <c r="E7" i="5" s="1"/>
  <c r="C6" i="5"/>
  <c r="C5" i="5"/>
  <c r="C4" i="5"/>
  <c r="D5" i="4"/>
  <c r="D6" i="4"/>
  <c r="D7" i="4"/>
  <c r="D8" i="4"/>
  <c r="D9" i="4"/>
  <c r="D10" i="4"/>
  <c r="D11" i="4"/>
  <c r="D12" i="4"/>
  <c r="D13" i="4"/>
  <c r="D4" i="4"/>
  <c r="C13" i="4"/>
  <c r="E13" i="4" s="1"/>
  <c r="C12" i="4"/>
  <c r="C11" i="4"/>
  <c r="C10" i="4"/>
  <c r="E9" i="4"/>
  <c r="C9" i="4"/>
  <c r="C8" i="4"/>
  <c r="E8" i="4" s="1"/>
  <c r="C7" i="4"/>
  <c r="E6" i="4"/>
  <c r="C6" i="4"/>
  <c r="C5" i="4"/>
  <c r="C4" i="4"/>
  <c r="D5" i="2"/>
  <c r="D6" i="2"/>
  <c r="D7" i="2"/>
  <c r="D8" i="2"/>
  <c r="D9" i="2"/>
  <c r="D10" i="2"/>
  <c r="D11" i="2"/>
  <c r="D12" i="2"/>
  <c r="D13" i="2"/>
  <c r="D4" i="2"/>
  <c r="C13" i="2"/>
  <c r="C12" i="2"/>
  <c r="C11" i="2"/>
  <c r="C10" i="2"/>
  <c r="C9" i="2"/>
  <c r="E9" i="2" s="1"/>
  <c r="C8" i="2"/>
  <c r="C7" i="2"/>
  <c r="C6" i="2"/>
  <c r="C5" i="2"/>
  <c r="C4" i="2"/>
  <c r="E11" i="6" l="1"/>
  <c r="E12" i="6"/>
  <c r="E7" i="6"/>
  <c r="E8" i="6"/>
  <c r="E4" i="6"/>
  <c r="E10" i="5"/>
  <c r="E5" i="5"/>
  <c r="E15" i="5" s="1"/>
  <c r="E12" i="5"/>
  <c r="E11" i="5"/>
  <c r="E13" i="5"/>
  <c r="E4" i="5"/>
  <c r="E7" i="4"/>
  <c r="E10" i="4"/>
  <c r="E5" i="4"/>
  <c r="E15" i="4" s="1"/>
  <c r="E11" i="4"/>
  <c r="E12" i="4"/>
  <c r="E4" i="4"/>
  <c r="E11" i="2"/>
  <c r="E10" i="2"/>
  <c r="E8" i="2"/>
  <c r="E4" i="2"/>
  <c r="E6" i="2"/>
  <c r="E5" i="2"/>
  <c r="E12" i="2"/>
  <c r="E7" i="2"/>
  <c r="E13" i="2"/>
  <c r="E15" i="6" l="1"/>
  <c r="E14" i="6"/>
  <c r="E14" i="5"/>
  <c r="E14" i="4"/>
  <c r="E15" i="2"/>
  <c r="E14" i="2"/>
</calcChain>
</file>

<file path=xl/sharedStrings.xml><?xml version="1.0" encoding="utf-8"?>
<sst xmlns="http://schemas.openxmlformats.org/spreadsheetml/2006/main" count="68" uniqueCount="20">
  <si>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</si>
  <si>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</si>
  <si>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</si>
  <si>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</si>
  <si>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</si>
  <si>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</si>
  <si>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</si>
  <si>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</si>
  <si>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</si>
  <si>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</si>
  <si>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Years 1-5 total</t>
  </si>
  <si>
    <t>Years 1-10 total</t>
  </si>
  <si>
    <t>Bitiki Demand Revenue</t>
  </si>
  <si>
    <t>Marginal Demand-Related Cost</t>
  </si>
  <si>
    <t>EDR discount level</t>
  </si>
  <si>
    <t>Difference
(revenue minus cost)</t>
  </si>
  <si>
    <t>Table 1: Bitiki Revenues and Marginal Costs Using 2020 NREL ATB Data</t>
  </si>
  <si>
    <t>Table 2: Bitiki Revenues and Marginal Costs Using 2021 NREL ATB Data</t>
  </si>
  <si>
    <t>Table 4: Bitiki Revenues and Marginal Costs Using PJM 2026-27 CONE Data</t>
  </si>
  <si>
    <t>Table 3: Bitiki Revenues and Marginal Costs Using 2022 CPCN and 2021 IRP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</si>
</sst>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2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2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  <xf numFmtId="9" fontId="0" fillId="0" borderId="1" xfId="2" applyFont="1" applyBorder="1"/>
    <xf numFmtId="164" fontId="0" fillId="0" borderId="1" xfId="1" applyNumberFormat="1" applyFont="1" applyBorder="1"/>
    <xf numFmtId="0" fontId="0" fillId="0" borderId="2" xfId="0" applyBorder="1"/>
    <xf numFmtId="9" fontId="0" fillId="0" borderId="3" xfId="2" applyFon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9" fontId="0" fillId="0" borderId="6" xfId="2" applyFont="1" applyBorder="1"/>
    <xf numFmtId="0" fontId="0" fillId="0" borderId="6" xfId="0" applyBorder="1"/>
    <xf numFmtId="164" fontId="0" fillId="0" borderId="7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E487-81A4-485B-BA7D-8CDC7ABB633E}">
  <dimension ref="A1:F15"/>
  <sheetViews>
    <sheetView workbookViewId="0">
      <selection sqref="A1:E15"/>
    </sheetView>
  </sheetViews>
  <sheetFormatPr defaultRowHeight="15" x14ac:dyDescent="0.25"/>
  <cols>
    <col min="2" max="2" width="12.5703125" style="1" customWidth="1"/>
    <col min="3" max="3" width="16.28515625" customWidth="1"/>
    <col min="4" max="4" width="17.7109375" customWidth="1"/>
    <col min="5" max="5" width="19.5703125" customWidth="1"/>
    <col min="6" max="6" width="11.5703125" bestFit="1" customWidth="1"/>
  </cols>
  <sheetData>
    <row r="1" spans="1:6" x14ac:dyDescent="0.25">
      <c r="A1" s="3" t="s">
        <v>16</v>
      </c>
      <c r="B1" s="3"/>
      <c r="C1" s="3"/>
      <c r="D1" s="3"/>
      <c r="E1" s="3"/>
    </row>
    <row r="2" spans="1:6" x14ac:dyDescent="0.25">
      <c r="A2" s="4"/>
      <c r="B2" s="4"/>
      <c r="C2" s="4"/>
      <c r="D2" s="4"/>
      <c r="E2" s="4"/>
    </row>
    <row r="3" spans="1:6" ht="30.75" customHeight="1" x14ac:dyDescent="0.25">
      <c r="B3" s="5" t="s">
        <v>14</v>
      </c>
      <c r="C3" s="6" t="s">
        <v>12</v>
      </c>
      <c r="D3" s="6" t="s">
        <v>13</v>
      </c>
      <c r="E3" s="6" t="s">
        <v>15</v>
      </c>
    </row>
    <row r="4" spans="1:6" x14ac:dyDescent="0.25">
      <c r="A4" s="7" t="s">
        <v>0</v>
      </c>
      <c r="B4" s="8">
        <v>0.5</v>
      </c>
      <c r="C4" s="9">
        <f>13000*18.3*(1-B4)*12</f>
        <v>1427400</v>
      </c>
      <c r="D4" s="9">
        <f>(13000*12*6.14)/(1-0.03295)</f>
        <v>990476.19047619053</v>
      </c>
      <c r="E4" s="9">
        <f>C4-D4</f>
        <v>436923.80952380947</v>
      </c>
    </row>
    <row r="5" spans="1:6" x14ac:dyDescent="0.25">
      <c r="A5" s="7" t="s">
        <v>1</v>
      </c>
      <c r="B5" s="8">
        <v>0.4</v>
      </c>
      <c r="C5" s="9">
        <f t="shared" ref="C5:C13" si="0">13000*18.3*(1-B5)*12</f>
        <v>1712880</v>
      </c>
      <c r="D5" s="9">
        <f t="shared" ref="D5:D13" si="1">(13000*12*6.14)/(1-0.03295)</f>
        <v>990476.19047619053</v>
      </c>
      <c r="E5" s="9">
        <f t="shared" ref="E5:E13" si="2">C5-D5</f>
        <v>722403.80952380947</v>
      </c>
    </row>
    <row r="6" spans="1:6" x14ac:dyDescent="0.25">
      <c r="A6" s="7" t="s">
        <v>2</v>
      </c>
      <c r="B6" s="8">
        <v>0.3</v>
      </c>
      <c r="C6" s="9">
        <f t="shared" si="0"/>
        <v>1998360</v>
      </c>
      <c r="D6" s="9">
        <f t="shared" si="1"/>
        <v>990476.19047619053</v>
      </c>
      <c r="E6" s="9">
        <f t="shared" si="2"/>
        <v>1007883.8095238095</v>
      </c>
    </row>
    <row r="7" spans="1:6" x14ac:dyDescent="0.25">
      <c r="A7" s="7" t="s">
        <v>3</v>
      </c>
      <c r="B7" s="8">
        <v>0.2</v>
      </c>
      <c r="C7" s="9">
        <f t="shared" si="0"/>
        <v>2283840</v>
      </c>
      <c r="D7" s="9">
        <f t="shared" si="1"/>
        <v>990476.19047619053</v>
      </c>
      <c r="E7" s="9">
        <f t="shared" si="2"/>
        <v>1293363.8095238095</v>
      </c>
    </row>
    <row r="8" spans="1:6" x14ac:dyDescent="0.25">
      <c r="A8" s="7" t="s">
        <v>4</v>
      </c>
      <c r="B8" s="8">
        <v>0.1</v>
      </c>
      <c r="C8" s="9">
        <f t="shared" si="0"/>
        <v>2569320</v>
      </c>
      <c r="D8" s="9">
        <f t="shared" si="1"/>
        <v>990476.19047619053</v>
      </c>
      <c r="E8" s="9">
        <f t="shared" si="2"/>
        <v>1578843.8095238095</v>
      </c>
      <c r="F8" s="2"/>
    </row>
    <row r="9" spans="1:6" x14ac:dyDescent="0.25">
      <c r="A9" s="7" t="s">
        <v>5</v>
      </c>
      <c r="B9" s="8">
        <v>0</v>
      </c>
      <c r="C9" s="9">
        <f t="shared" si="0"/>
        <v>2854800</v>
      </c>
      <c r="D9" s="9">
        <f t="shared" si="1"/>
        <v>990476.19047619053</v>
      </c>
      <c r="E9" s="9">
        <f t="shared" si="2"/>
        <v>1864323.8095238095</v>
      </c>
    </row>
    <row r="10" spans="1:6" x14ac:dyDescent="0.25">
      <c r="A10" s="7" t="s">
        <v>6</v>
      </c>
      <c r="B10" s="8">
        <v>0</v>
      </c>
      <c r="C10" s="9">
        <f t="shared" si="0"/>
        <v>2854800</v>
      </c>
      <c r="D10" s="9">
        <f t="shared" si="1"/>
        <v>990476.19047619053</v>
      </c>
      <c r="E10" s="9">
        <f t="shared" si="2"/>
        <v>1864323.8095238095</v>
      </c>
    </row>
    <row r="11" spans="1:6" x14ac:dyDescent="0.25">
      <c r="A11" s="7" t="s">
        <v>7</v>
      </c>
      <c r="B11" s="8">
        <v>0</v>
      </c>
      <c r="C11" s="9">
        <f t="shared" si="0"/>
        <v>2854800</v>
      </c>
      <c r="D11" s="9">
        <f t="shared" si="1"/>
        <v>990476.19047619053</v>
      </c>
      <c r="E11" s="9">
        <f t="shared" si="2"/>
        <v>1864323.8095238095</v>
      </c>
    </row>
    <row r="12" spans="1:6" x14ac:dyDescent="0.25">
      <c r="A12" s="7" t="s">
        <v>8</v>
      </c>
      <c r="B12" s="8">
        <v>0</v>
      </c>
      <c r="C12" s="9">
        <f t="shared" si="0"/>
        <v>2854800</v>
      </c>
      <c r="D12" s="9">
        <f t="shared" si="1"/>
        <v>990476.19047619053</v>
      </c>
      <c r="E12" s="9">
        <f t="shared" si="2"/>
        <v>1864323.8095238095</v>
      </c>
    </row>
    <row r="13" spans="1:6" x14ac:dyDescent="0.25">
      <c r="A13" s="7" t="s">
        <v>9</v>
      </c>
      <c r="B13" s="8">
        <v>0</v>
      </c>
      <c r="C13" s="9">
        <f t="shared" si="0"/>
        <v>2854800</v>
      </c>
      <c r="D13" s="9">
        <f t="shared" si="1"/>
        <v>990476.19047619053</v>
      </c>
      <c r="E13" s="9">
        <f t="shared" si="2"/>
        <v>1864323.8095238095</v>
      </c>
    </row>
    <row r="14" spans="1:6" x14ac:dyDescent="0.25">
      <c r="A14" s="10" t="s">
        <v>10</v>
      </c>
      <c r="B14" s="11"/>
      <c r="C14" s="12"/>
      <c r="D14" s="12"/>
      <c r="E14" s="13">
        <f>SUM(E4:E8)</f>
        <v>5039419.0476190476</v>
      </c>
    </row>
    <row r="15" spans="1:6" x14ac:dyDescent="0.25">
      <c r="A15" s="14" t="s">
        <v>11</v>
      </c>
      <c r="B15" s="15"/>
      <c r="C15" s="16"/>
      <c r="D15" s="16"/>
      <c r="E15" s="17">
        <f>SUM(E4:E13)</f>
        <v>14361038.095238095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69DE4-B2AE-45A3-8F1A-ECD6A508C9E5}">
  <dimension ref="A1:F15"/>
  <sheetViews>
    <sheetView workbookViewId="0">
      <selection sqref="A1:E15"/>
    </sheetView>
  </sheetViews>
  <sheetFormatPr defaultRowHeight="15" x14ac:dyDescent="0.25"/>
  <cols>
    <col min="2" max="2" width="12.5703125" style="1" customWidth="1"/>
    <col min="3" max="3" width="16.28515625" customWidth="1"/>
    <col min="4" max="4" width="17.7109375" customWidth="1"/>
    <col min="5" max="5" width="19.5703125" customWidth="1"/>
    <col min="6" max="6" width="11.5703125" bestFit="1" customWidth="1"/>
  </cols>
  <sheetData>
    <row r="1" spans="1:6" x14ac:dyDescent="0.25">
      <c r="A1" s="3" t="s">
        <v>17</v>
      </c>
      <c r="B1" s="3"/>
      <c r="C1" s="3"/>
      <c r="D1" s="3"/>
      <c r="E1" s="3"/>
    </row>
    <row r="2" spans="1:6" x14ac:dyDescent="0.25">
      <c r="A2" s="4"/>
      <c r="B2" s="4"/>
      <c r="C2" s="4"/>
      <c r="D2" s="4"/>
      <c r="E2" s="4"/>
    </row>
    <row r="3" spans="1:6" ht="30.75" customHeight="1" x14ac:dyDescent="0.25">
      <c r="B3" s="5" t="s">
        <v>14</v>
      </c>
      <c r="C3" s="6" t="s">
        <v>12</v>
      </c>
      <c r="D3" s="6" t="s">
        <v>13</v>
      </c>
      <c r="E3" s="6" t="s">
        <v>15</v>
      </c>
    </row>
    <row r="4" spans="1:6" x14ac:dyDescent="0.25">
      <c r="A4" s="7" t="s">
        <v>0</v>
      </c>
      <c r="B4" s="8">
        <v>0.5</v>
      </c>
      <c r="C4" s="9">
        <f>13000*18.3*(1-B4)*12</f>
        <v>1427400</v>
      </c>
      <c r="D4" s="9">
        <f>(13000*12*6.92)/(1-0.03295)</f>
        <v>1116302.1560415698</v>
      </c>
      <c r="E4" s="9">
        <f>C4-D4</f>
        <v>311097.84395843023</v>
      </c>
    </row>
    <row r="5" spans="1:6" x14ac:dyDescent="0.25">
      <c r="A5" s="7" t="s">
        <v>1</v>
      </c>
      <c r="B5" s="8">
        <v>0.4</v>
      </c>
      <c r="C5" s="9">
        <f t="shared" ref="C5:C13" si="0">13000*18.3*(1-B5)*12</f>
        <v>1712880</v>
      </c>
      <c r="D5" s="9">
        <f t="shared" ref="D5:D13" si="1">(13000*12*6.92)/(1-0.03295)</f>
        <v>1116302.1560415698</v>
      </c>
      <c r="E5" s="9">
        <f t="shared" ref="E5:E13" si="2">C5-D5</f>
        <v>596577.84395843023</v>
      </c>
    </row>
    <row r="6" spans="1:6" x14ac:dyDescent="0.25">
      <c r="A6" s="7" t="s">
        <v>2</v>
      </c>
      <c r="B6" s="8">
        <v>0.3</v>
      </c>
      <c r="C6" s="9">
        <f t="shared" si="0"/>
        <v>1998360</v>
      </c>
      <c r="D6" s="9">
        <f t="shared" si="1"/>
        <v>1116302.1560415698</v>
      </c>
      <c r="E6" s="9">
        <f t="shared" si="2"/>
        <v>882057.84395843023</v>
      </c>
    </row>
    <row r="7" spans="1:6" x14ac:dyDescent="0.25">
      <c r="A7" s="7" t="s">
        <v>3</v>
      </c>
      <c r="B7" s="8">
        <v>0.2</v>
      </c>
      <c r="C7" s="9">
        <f t="shared" si="0"/>
        <v>2283840</v>
      </c>
      <c r="D7" s="9">
        <f t="shared" si="1"/>
        <v>1116302.1560415698</v>
      </c>
      <c r="E7" s="9">
        <f t="shared" si="2"/>
        <v>1167537.8439584302</v>
      </c>
    </row>
    <row r="8" spans="1:6" x14ac:dyDescent="0.25">
      <c r="A8" s="7" t="s">
        <v>4</v>
      </c>
      <c r="B8" s="8">
        <v>0.1</v>
      </c>
      <c r="C8" s="9">
        <f t="shared" si="0"/>
        <v>2569320</v>
      </c>
      <c r="D8" s="9">
        <f t="shared" si="1"/>
        <v>1116302.1560415698</v>
      </c>
      <c r="E8" s="9">
        <f t="shared" si="2"/>
        <v>1453017.8439584302</v>
      </c>
      <c r="F8" s="2"/>
    </row>
    <row r="9" spans="1:6" x14ac:dyDescent="0.25">
      <c r="A9" s="7" t="s">
        <v>5</v>
      </c>
      <c r="B9" s="8">
        <v>0</v>
      </c>
      <c r="C9" s="9">
        <f t="shared" si="0"/>
        <v>2854800</v>
      </c>
      <c r="D9" s="9">
        <f t="shared" si="1"/>
        <v>1116302.1560415698</v>
      </c>
      <c r="E9" s="9">
        <f t="shared" si="2"/>
        <v>1738497.8439584302</v>
      </c>
    </row>
    <row r="10" spans="1:6" x14ac:dyDescent="0.25">
      <c r="A10" s="7" t="s">
        <v>6</v>
      </c>
      <c r="B10" s="8">
        <v>0</v>
      </c>
      <c r="C10" s="9">
        <f t="shared" si="0"/>
        <v>2854800</v>
      </c>
      <c r="D10" s="9">
        <f t="shared" si="1"/>
        <v>1116302.1560415698</v>
      </c>
      <c r="E10" s="9">
        <f t="shared" si="2"/>
        <v>1738497.8439584302</v>
      </c>
    </row>
    <row r="11" spans="1:6" x14ac:dyDescent="0.25">
      <c r="A11" s="7" t="s">
        <v>7</v>
      </c>
      <c r="B11" s="8">
        <v>0</v>
      </c>
      <c r="C11" s="9">
        <f t="shared" si="0"/>
        <v>2854800</v>
      </c>
      <c r="D11" s="9">
        <f t="shared" si="1"/>
        <v>1116302.1560415698</v>
      </c>
      <c r="E11" s="9">
        <f t="shared" si="2"/>
        <v>1738497.8439584302</v>
      </c>
    </row>
    <row r="12" spans="1:6" x14ac:dyDescent="0.25">
      <c r="A12" s="7" t="s">
        <v>8</v>
      </c>
      <c r="B12" s="8">
        <v>0</v>
      </c>
      <c r="C12" s="9">
        <f t="shared" si="0"/>
        <v>2854800</v>
      </c>
      <c r="D12" s="9">
        <f t="shared" si="1"/>
        <v>1116302.1560415698</v>
      </c>
      <c r="E12" s="9">
        <f t="shared" si="2"/>
        <v>1738497.8439584302</v>
      </c>
    </row>
    <row r="13" spans="1:6" x14ac:dyDescent="0.25">
      <c r="A13" s="7" t="s">
        <v>9</v>
      </c>
      <c r="B13" s="8">
        <v>0</v>
      </c>
      <c r="C13" s="9">
        <f t="shared" si="0"/>
        <v>2854800</v>
      </c>
      <c r="D13" s="9">
        <f t="shared" si="1"/>
        <v>1116302.1560415698</v>
      </c>
      <c r="E13" s="9">
        <f t="shared" si="2"/>
        <v>1738497.8439584302</v>
      </c>
    </row>
    <row r="14" spans="1:6" x14ac:dyDescent="0.25">
      <c r="A14" s="10" t="s">
        <v>10</v>
      </c>
      <c r="B14" s="11"/>
      <c r="C14" s="12"/>
      <c r="D14" s="12"/>
      <c r="E14" s="13">
        <f>SUM(E4:E8)</f>
        <v>4410289.2197921509</v>
      </c>
    </row>
    <row r="15" spans="1:6" x14ac:dyDescent="0.25">
      <c r="A15" s="14" t="s">
        <v>11</v>
      </c>
      <c r="B15" s="15"/>
      <c r="C15" s="16"/>
      <c r="D15" s="16"/>
      <c r="E15" s="17">
        <f>SUM(E4:E13)</f>
        <v>13102778.439584302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D64D-2A42-4BB4-8B91-7D68A5E561F0}">
  <dimension ref="A1:F15"/>
  <sheetViews>
    <sheetView workbookViewId="0">
      <selection activeCell="A2" sqref="A2"/>
    </sheetView>
  </sheetViews>
  <sheetFormatPr defaultRowHeight="15" x14ac:dyDescent="0.25"/>
  <cols>
    <col min="2" max="2" width="12.5703125" style="1" customWidth="1"/>
    <col min="3" max="3" width="16.28515625" customWidth="1"/>
    <col min="4" max="4" width="17.7109375" customWidth="1"/>
    <col min="5" max="5" width="19.5703125" customWidth="1"/>
    <col min="6" max="6" width="11.5703125" bestFit="1" customWidth="1"/>
  </cols>
  <sheetData>
    <row r="1" spans="1:6" x14ac:dyDescent="0.25">
      <c r="A1" s="3" t="s">
        <v>19</v>
      </c>
      <c r="B1" s="3"/>
      <c r="C1" s="3"/>
      <c r="D1" s="3"/>
      <c r="E1" s="3"/>
    </row>
    <row r="2" spans="1:6" x14ac:dyDescent="0.25">
      <c r="A2" s="4"/>
      <c r="B2" s="4"/>
      <c r="C2" s="4"/>
      <c r="D2" s="4"/>
      <c r="E2" s="4"/>
    </row>
    <row r="3" spans="1:6" ht="30.75" customHeight="1" x14ac:dyDescent="0.25">
      <c r="B3" s="5" t="s">
        <v>14</v>
      </c>
      <c r="C3" s="6" t="s">
        <v>12</v>
      </c>
      <c r="D3" s="6" t="s">
        <v>13</v>
      </c>
      <c r="E3" s="6" t="s">
        <v>15</v>
      </c>
    </row>
    <row r="4" spans="1:6" x14ac:dyDescent="0.25">
      <c r="A4" s="7" t="s">
        <v>0</v>
      </c>
      <c r="B4" s="8">
        <v>0.5</v>
      </c>
      <c r="C4" s="9">
        <f>13000*18.3*(1-B4)*12</f>
        <v>1427400</v>
      </c>
      <c r="D4" s="9">
        <f>(13000*12*6.46)/(1-0.03295)</f>
        <v>1042097.0994260897</v>
      </c>
      <c r="E4" s="9">
        <f>C4-D4</f>
        <v>385302.90057391033</v>
      </c>
    </row>
    <row r="5" spans="1:6" x14ac:dyDescent="0.25">
      <c r="A5" s="7" t="s">
        <v>1</v>
      </c>
      <c r="B5" s="8">
        <v>0.4</v>
      </c>
      <c r="C5" s="9">
        <f t="shared" ref="C5:C13" si="0">13000*18.3*(1-B5)*12</f>
        <v>1712880</v>
      </c>
      <c r="D5" s="9">
        <f t="shared" ref="D5:D13" si="1">(13000*12*6.46)/(1-0.03295)</f>
        <v>1042097.0994260897</v>
      </c>
      <c r="E5" s="9">
        <f t="shared" ref="E5:E13" si="2">C5-D5</f>
        <v>670782.90057391033</v>
      </c>
    </row>
    <row r="6" spans="1:6" x14ac:dyDescent="0.25">
      <c r="A6" s="7" t="s">
        <v>2</v>
      </c>
      <c r="B6" s="8">
        <v>0.3</v>
      </c>
      <c r="C6" s="9">
        <f t="shared" si="0"/>
        <v>1998360</v>
      </c>
      <c r="D6" s="9">
        <f t="shared" si="1"/>
        <v>1042097.0994260897</v>
      </c>
      <c r="E6" s="9">
        <f t="shared" si="2"/>
        <v>956262.90057391033</v>
      </c>
    </row>
    <row r="7" spans="1:6" x14ac:dyDescent="0.25">
      <c r="A7" s="7" t="s">
        <v>3</v>
      </c>
      <c r="B7" s="8">
        <v>0.2</v>
      </c>
      <c r="C7" s="9">
        <f t="shared" si="0"/>
        <v>2283840</v>
      </c>
      <c r="D7" s="9">
        <f t="shared" si="1"/>
        <v>1042097.0994260897</v>
      </c>
      <c r="E7" s="9">
        <f t="shared" si="2"/>
        <v>1241742.9005739102</v>
      </c>
    </row>
    <row r="8" spans="1:6" x14ac:dyDescent="0.25">
      <c r="A8" s="7" t="s">
        <v>4</v>
      </c>
      <c r="B8" s="8">
        <v>0.1</v>
      </c>
      <c r="C8" s="9">
        <f t="shared" si="0"/>
        <v>2569320</v>
      </c>
      <c r="D8" s="9">
        <f t="shared" si="1"/>
        <v>1042097.0994260897</v>
      </c>
      <c r="E8" s="9">
        <f t="shared" si="2"/>
        <v>1527222.9005739102</v>
      </c>
      <c r="F8" s="2"/>
    </row>
    <row r="9" spans="1:6" x14ac:dyDescent="0.25">
      <c r="A9" s="7" t="s">
        <v>5</v>
      </c>
      <c r="B9" s="8">
        <v>0</v>
      </c>
      <c r="C9" s="9">
        <f t="shared" si="0"/>
        <v>2854800</v>
      </c>
      <c r="D9" s="9">
        <f t="shared" si="1"/>
        <v>1042097.0994260897</v>
      </c>
      <c r="E9" s="9">
        <f t="shared" si="2"/>
        <v>1812702.9005739102</v>
      </c>
    </row>
    <row r="10" spans="1:6" x14ac:dyDescent="0.25">
      <c r="A10" s="7" t="s">
        <v>6</v>
      </c>
      <c r="B10" s="8">
        <v>0</v>
      </c>
      <c r="C10" s="9">
        <f t="shared" si="0"/>
        <v>2854800</v>
      </c>
      <c r="D10" s="9">
        <f t="shared" si="1"/>
        <v>1042097.0994260897</v>
      </c>
      <c r="E10" s="9">
        <f t="shared" si="2"/>
        <v>1812702.9005739102</v>
      </c>
    </row>
    <row r="11" spans="1:6" x14ac:dyDescent="0.25">
      <c r="A11" s="7" t="s">
        <v>7</v>
      </c>
      <c r="B11" s="8">
        <v>0</v>
      </c>
      <c r="C11" s="9">
        <f t="shared" si="0"/>
        <v>2854800</v>
      </c>
      <c r="D11" s="9">
        <f t="shared" si="1"/>
        <v>1042097.0994260897</v>
      </c>
      <c r="E11" s="9">
        <f t="shared" si="2"/>
        <v>1812702.9005739102</v>
      </c>
    </row>
    <row r="12" spans="1:6" x14ac:dyDescent="0.25">
      <c r="A12" s="7" t="s">
        <v>8</v>
      </c>
      <c r="B12" s="8">
        <v>0</v>
      </c>
      <c r="C12" s="9">
        <f t="shared" si="0"/>
        <v>2854800</v>
      </c>
      <c r="D12" s="9">
        <f t="shared" si="1"/>
        <v>1042097.0994260897</v>
      </c>
      <c r="E12" s="9">
        <f t="shared" si="2"/>
        <v>1812702.9005739102</v>
      </c>
    </row>
    <row r="13" spans="1:6" x14ac:dyDescent="0.25">
      <c r="A13" s="7" t="s">
        <v>9</v>
      </c>
      <c r="B13" s="8">
        <v>0</v>
      </c>
      <c r="C13" s="9">
        <f t="shared" si="0"/>
        <v>2854800</v>
      </c>
      <c r="D13" s="9">
        <f t="shared" si="1"/>
        <v>1042097.0994260897</v>
      </c>
      <c r="E13" s="9">
        <f t="shared" si="2"/>
        <v>1812702.9005739102</v>
      </c>
    </row>
    <row r="14" spans="1:6" x14ac:dyDescent="0.25">
      <c r="A14" s="10" t="s">
        <v>10</v>
      </c>
      <c r="B14" s="11"/>
      <c r="C14" s="12"/>
      <c r="D14" s="12"/>
      <c r="E14" s="13">
        <f>SUM(E4:E8)</f>
        <v>4781314.502869552</v>
      </c>
    </row>
    <row r="15" spans="1:6" x14ac:dyDescent="0.25">
      <c r="A15" s="14" t="s">
        <v>11</v>
      </c>
      <c r="B15" s="15"/>
      <c r="C15" s="16"/>
      <c r="D15" s="16"/>
      <c r="E15" s="17">
        <f>SUM(E4:E13)</f>
        <v>13844829.0057391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AA2-078C-42B8-86FE-D16A59CC1784}">
  <dimension ref="A1:F15"/>
  <sheetViews>
    <sheetView tabSelected="1" workbookViewId="0">
      <selection activeCell="K8" sqref="K8"/>
    </sheetView>
  </sheetViews>
  <sheetFormatPr defaultRowHeight="15" x14ac:dyDescent="0.25"/>
  <cols>
    <col min="2" max="2" width="12.5703125" style="1" customWidth="1"/>
    <col min="3" max="3" width="16.28515625" customWidth="1"/>
    <col min="4" max="4" width="17.7109375" customWidth="1"/>
    <col min="5" max="5" width="19.5703125" customWidth="1"/>
    <col min="6" max="6" width="11.5703125" bestFit="1" customWidth="1"/>
  </cols>
  <sheetData>
    <row r="1" spans="1:6" x14ac:dyDescent="0.25">
      <c r="A1" s="3" t="s">
        <v>18</v>
      </c>
      <c r="B1" s="3"/>
      <c r="C1" s="3"/>
      <c r="D1" s="3"/>
      <c r="E1" s="3"/>
    </row>
    <row r="2" spans="1:6" x14ac:dyDescent="0.25">
      <c r="A2" s="4"/>
      <c r="B2" s="4"/>
      <c r="C2" s="4"/>
      <c r="D2" s="4"/>
      <c r="E2" s="4"/>
    </row>
    <row r="3" spans="1:6" ht="30.75" customHeight="1" x14ac:dyDescent="0.25">
      <c r="B3" s="5" t="s">
        <v>14</v>
      </c>
      <c r="C3" s="6" t="s">
        <v>12</v>
      </c>
      <c r="D3" s="6" t="s">
        <v>13</v>
      </c>
      <c r="E3" s="6" t="s">
        <v>15</v>
      </c>
    </row>
    <row r="4" spans="1:6" x14ac:dyDescent="0.25">
      <c r="A4" s="7" t="s">
        <v>0</v>
      </c>
      <c r="B4" s="8">
        <v>0.5</v>
      </c>
      <c r="C4" s="9">
        <f>13000*18.3*(1-B4)*12</f>
        <v>1427400</v>
      </c>
      <c r="D4" s="9">
        <f>(13000*12*8.28)/(1-0.03295)</f>
        <v>1335691.0190786412</v>
      </c>
      <c r="E4" s="9">
        <f>C4-D4</f>
        <v>91708.980921358801</v>
      </c>
    </row>
    <row r="5" spans="1:6" x14ac:dyDescent="0.25">
      <c r="A5" s="7" t="s">
        <v>1</v>
      </c>
      <c r="B5" s="8">
        <v>0.4</v>
      </c>
      <c r="C5" s="9">
        <f t="shared" ref="C5:C13" si="0">13000*18.3*(1-B5)*12</f>
        <v>1712880</v>
      </c>
      <c r="D5" s="9">
        <f t="shared" ref="D5:D13" si="1">(13000*12*8.28)/(1-0.03295)</f>
        <v>1335691.0190786412</v>
      </c>
      <c r="E5" s="9">
        <f t="shared" ref="E5:E13" si="2">C5-D5</f>
        <v>377188.9809213588</v>
      </c>
    </row>
    <row r="6" spans="1:6" x14ac:dyDescent="0.25">
      <c r="A6" s="7" t="s">
        <v>2</v>
      </c>
      <c r="B6" s="8">
        <v>0.3</v>
      </c>
      <c r="C6" s="9">
        <f t="shared" si="0"/>
        <v>1998360</v>
      </c>
      <c r="D6" s="9">
        <f t="shared" si="1"/>
        <v>1335691.0190786412</v>
      </c>
      <c r="E6" s="9">
        <f t="shared" si="2"/>
        <v>662668.9809213588</v>
      </c>
    </row>
    <row r="7" spans="1:6" x14ac:dyDescent="0.25">
      <c r="A7" s="7" t="s">
        <v>3</v>
      </c>
      <c r="B7" s="8">
        <v>0.2</v>
      </c>
      <c r="C7" s="9">
        <f t="shared" si="0"/>
        <v>2283840</v>
      </c>
      <c r="D7" s="9">
        <f t="shared" si="1"/>
        <v>1335691.0190786412</v>
      </c>
      <c r="E7" s="9">
        <f t="shared" si="2"/>
        <v>948148.9809213588</v>
      </c>
    </row>
    <row r="8" spans="1:6" x14ac:dyDescent="0.25">
      <c r="A8" s="7" t="s">
        <v>4</v>
      </c>
      <c r="B8" s="8">
        <v>0.1</v>
      </c>
      <c r="C8" s="9">
        <f t="shared" si="0"/>
        <v>2569320</v>
      </c>
      <c r="D8" s="9">
        <f t="shared" si="1"/>
        <v>1335691.0190786412</v>
      </c>
      <c r="E8" s="9">
        <f t="shared" si="2"/>
        <v>1233628.9809213588</v>
      </c>
      <c r="F8" s="2"/>
    </row>
    <row r="9" spans="1:6" x14ac:dyDescent="0.25">
      <c r="A9" s="7" t="s">
        <v>5</v>
      </c>
      <c r="B9" s="8">
        <v>0</v>
      </c>
      <c r="C9" s="9">
        <f t="shared" si="0"/>
        <v>2854800</v>
      </c>
      <c r="D9" s="9">
        <f t="shared" si="1"/>
        <v>1335691.0190786412</v>
      </c>
      <c r="E9" s="9">
        <f t="shared" si="2"/>
        <v>1519108.9809213588</v>
      </c>
    </row>
    <row r="10" spans="1:6" x14ac:dyDescent="0.25">
      <c r="A10" s="7" t="s">
        <v>6</v>
      </c>
      <c r="B10" s="8">
        <v>0</v>
      </c>
      <c r="C10" s="9">
        <f t="shared" si="0"/>
        <v>2854800</v>
      </c>
      <c r="D10" s="9">
        <f t="shared" si="1"/>
        <v>1335691.0190786412</v>
      </c>
      <c r="E10" s="9">
        <f t="shared" si="2"/>
        <v>1519108.9809213588</v>
      </c>
    </row>
    <row r="11" spans="1:6" x14ac:dyDescent="0.25">
      <c r="A11" s="7" t="s">
        <v>7</v>
      </c>
      <c r="B11" s="8">
        <v>0</v>
      </c>
      <c r="C11" s="9">
        <f t="shared" si="0"/>
        <v>2854800</v>
      </c>
      <c r="D11" s="9">
        <f t="shared" si="1"/>
        <v>1335691.0190786412</v>
      </c>
      <c r="E11" s="9">
        <f t="shared" si="2"/>
        <v>1519108.9809213588</v>
      </c>
    </row>
    <row r="12" spans="1:6" x14ac:dyDescent="0.25">
      <c r="A12" s="7" t="s">
        <v>8</v>
      </c>
      <c r="B12" s="8">
        <v>0</v>
      </c>
      <c r="C12" s="9">
        <f t="shared" si="0"/>
        <v>2854800</v>
      </c>
      <c r="D12" s="9">
        <f t="shared" si="1"/>
        <v>1335691.0190786412</v>
      </c>
      <c r="E12" s="9">
        <f t="shared" si="2"/>
        <v>1519108.9809213588</v>
      </c>
    </row>
    <row r="13" spans="1:6" x14ac:dyDescent="0.25">
      <c r="A13" s="7" t="s">
        <v>9</v>
      </c>
      <c r="B13" s="8">
        <v>0</v>
      </c>
      <c r="C13" s="9">
        <f t="shared" si="0"/>
        <v>2854800</v>
      </c>
      <c r="D13" s="9">
        <f t="shared" si="1"/>
        <v>1335691.0190786412</v>
      </c>
      <c r="E13" s="9">
        <f t="shared" si="2"/>
        <v>1519108.9809213588</v>
      </c>
    </row>
    <row r="14" spans="1:6" x14ac:dyDescent="0.25">
      <c r="A14" s="10" t="s">
        <v>10</v>
      </c>
      <c r="B14" s="11"/>
      <c r="C14" s="12"/>
      <c r="D14" s="12"/>
      <c r="E14" s="13">
        <f>SUM(E4:E8)</f>
        <v>3313344.904606794</v>
      </c>
    </row>
    <row r="15" spans="1:6" x14ac:dyDescent="0.25">
      <c r="A15" s="14" t="s">
        <v>11</v>
      </c>
      <c r="B15" s="15"/>
      <c r="C15" s="16"/>
      <c r="D15" s="16"/>
      <c r="E15" s="17">
        <f>SUM(E4:E13)</f>
        <v>10908889.809213586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Testimony, Orders, Motions, Notices, and Briefs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2F8735A9-2413-480A-A98D-F4D1B26D64E2}"/>
</file>

<file path=customXml/itemProps2.xml><?xml version="1.0" encoding="utf-8"?>
<ds:datastoreItem xmlns:ds="http://schemas.openxmlformats.org/officeDocument/2006/customXml" ds:itemID="{1FF97F7A-AD06-4B3D-8C30-AFA6E618BF0E}"/>
</file>

<file path=customXml/itemProps3.xml><?xml version="1.0" encoding="utf-8"?>
<ds:datastoreItem xmlns:ds="http://schemas.openxmlformats.org/officeDocument/2006/customXml" ds:itemID="{4A08D9E7-7652-49EB-B739-BDEA74B84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method</vt:lpstr>
      <vt:lpstr>Second method</vt:lpstr>
      <vt:lpstr>Third method</vt:lpstr>
      <vt:lpstr>Fourth method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</dc:creator>
  <cp:lastModifiedBy>SKO</cp:lastModifiedBy>
  <dcterms:created xsi:type="dcterms:W3CDTF">2023-02-04T14:04:11Z</dcterms:created>
  <dcterms:modified xsi:type="dcterms:W3CDTF">2023-02-15T21:15:13Z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20230215110053941</vt:lpwstr>
  </property>
  <property fmtid="{D5CDD505-2E9C-101B-9397-08002B2CF9AE}" pid="3" name="ContentTypeId">
    <vt:lpwstr>0x010100E5CEBE2AC83CBF4DBDD768E1B572F6C5</vt:lpwstr>
  </property>
</Properties>
</file>