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6035F140-ABD7-4605-8C67-D161F001BEB3}" xr6:coauthVersionLast="47" xr6:coauthVersionMax="47" xr10:uidLastSave="{00000000-0000-0000-0000-000000000000}"/>
  <bookViews>
    <workbookView xWindow="-120" yWindow="-120" windowWidth="29040" windowHeight="15840" xr2:uid="{8BB5FF46-53E8-4223-B68F-7D1010526A1C}"/>
  </bookViews>
  <sheets>
    <sheet name="Sheet1" sheetId="1" r:id="rId1"/>
  </sheets>
  <definedNames>
    <definedName name="_xlnm.Print_Area" localSheetId="0">Sheet1!$A$1:$G$63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B19" i="1"/>
  <c r="B32" i="1"/>
  <c r="B59" i="1"/>
  <c r="C58" i="1"/>
  <c r="C57" i="1"/>
  <c r="C55" i="1"/>
  <c r="C54" i="1"/>
  <c r="C44" i="1"/>
  <c r="C43" i="1"/>
  <c r="C41" i="1"/>
  <c r="C40" i="1"/>
  <c r="C31" i="1"/>
  <c r="C30" i="1"/>
  <c r="C28" i="1"/>
  <c r="C27" i="1"/>
  <c r="C18" i="1"/>
  <c r="C15" i="1"/>
  <c r="C14" i="1"/>
  <c r="D7" i="1"/>
  <c r="D4" i="1"/>
  <c r="F40" i="1" l="1"/>
  <c r="B8" i="1"/>
  <c r="D8" i="1"/>
  <c r="C8" i="1"/>
  <c r="F61" i="1"/>
  <c r="G61" i="1" s="1"/>
  <c r="F60" i="1"/>
  <c r="G60" i="1" s="1"/>
  <c r="C59" i="1"/>
  <c r="F58" i="1"/>
  <c r="F57" i="1"/>
  <c r="F55" i="1"/>
  <c r="F54" i="1"/>
  <c r="F47" i="1"/>
  <c r="G47" i="1" s="1"/>
  <c r="F46" i="1"/>
  <c r="G46" i="1" s="1"/>
  <c r="C45" i="1"/>
  <c r="F44" i="1"/>
  <c r="F43" i="1"/>
  <c r="F41" i="1"/>
  <c r="F34" i="1"/>
  <c r="G34" i="1" s="1"/>
  <c r="F33" i="1"/>
  <c r="G33" i="1" s="1"/>
  <c r="C32" i="1"/>
  <c r="F31" i="1"/>
  <c r="F30" i="1"/>
  <c r="F28" i="1"/>
  <c r="F27" i="1"/>
  <c r="C19" i="1"/>
  <c r="F18" i="1"/>
  <c r="F17" i="1"/>
  <c r="F15" i="1"/>
  <c r="F14" i="1"/>
  <c r="E7" i="1"/>
  <c r="F7" i="1" s="1"/>
  <c r="F6" i="1"/>
  <c r="G55" i="1" l="1"/>
  <c r="G30" i="1"/>
  <c r="G57" i="1"/>
  <c r="G31" i="1"/>
  <c r="F45" i="1"/>
  <c r="F48" i="1" s="1"/>
  <c r="G43" i="1"/>
  <c r="F32" i="1"/>
  <c r="F35" i="1" s="1"/>
  <c r="G28" i="1"/>
  <c r="G40" i="1"/>
  <c r="G58" i="1"/>
  <c r="F19" i="1"/>
  <c r="F22" i="1" s="1"/>
  <c r="G41" i="1"/>
  <c r="G44" i="1"/>
  <c r="G27" i="1"/>
  <c r="G54" i="1"/>
  <c r="F59" i="1"/>
  <c r="F62" i="1" s="1"/>
  <c r="F3" i="1"/>
  <c r="E4" i="1"/>
  <c r="E8" i="1" s="1"/>
  <c r="G48" i="1" l="1"/>
  <c r="G35" i="1"/>
  <c r="G62" i="1"/>
  <c r="F4" i="1"/>
  <c r="F8" i="1" s="1"/>
</calcChain>
</file>

<file path=xl/sharedStrings.xml><?xml version="1.0" encoding="utf-8"?>
<sst xmlns="http://schemas.openxmlformats.org/spreadsheetml/2006/main" count="99" uniqueCount="25">
  <si>
    <t>USAGE TABLE</t>
  </si>
  <si>
    <t>Bills</t>
  </si>
  <si>
    <t>Gallons</t>
  </si>
  <si>
    <t>First 2,000</t>
  </si>
  <si>
    <t>Over 2,000</t>
  </si>
  <si>
    <t>Total</t>
  </si>
  <si>
    <t>First 2,000 Minimum</t>
  </si>
  <si>
    <t>Over 2,000 Gallons</t>
  </si>
  <si>
    <t>Present Rates</t>
  </si>
  <si>
    <t>Residential</t>
  </si>
  <si>
    <t>Rates</t>
  </si>
  <si>
    <t>Revenue</t>
  </si>
  <si>
    <t>First 2,000 Gallons</t>
  </si>
  <si>
    <t>Minimum Bill</t>
  </si>
  <si>
    <t>Per 1,000 gallons</t>
  </si>
  <si>
    <t>Commercial</t>
  </si>
  <si>
    <t>Total Metered Rates</t>
  </si>
  <si>
    <t>Flat Rate-Residential</t>
  </si>
  <si>
    <t>Flat Rate-Commercial</t>
  </si>
  <si>
    <t>Total Revenue</t>
  </si>
  <si>
    <t>Proposed Rates-1st Phase</t>
  </si>
  <si>
    <t>Increase Over Present Revenue</t>
  </si>
  <si>
    <t>Proposed Rates-2nd Phase</t>
  </si>
  <si>
    <t>Proposed Rates-3rd Phase</t>
  </si>
  <si>
    <t>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</si>
</sst>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/>
    <xf numFmtId="0" fontId="2" fillId="0" borderId="0" xfId="0" applyFont="1"/>
    <xf numFmtId="0" fontId="0" fillId="0" borderId="0" xfId="0" applyAlignment="1">
      <alignment horizontal="center" vertical="center"/>
    </xf>
    <xf numFmtId="44" fontId="0" fillId="0" borderId="0" xfId="2" applyFont="1"/>
    <xf numFmtId="44" fontId="0" fillId="0" borderId="0" xfId="0" applyNumberFormat="1"/>
    <xf numFmtId="44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164" fontId="0" fillId="0" borderId="0" xfId="0" applyNumberFormat="1"/>
    <xf numFmtId="164" fontId="2" fillId="0" borderId="0" xfId="1" applyNumberFormat="1" applyFont="1"/>
    <xf numFmtId="2" fontId="0" fillId="0" borderId="0" xfId="0" applyNumberFormat="1"/>
    <xf numFmtId="164" fontId="0" fillId="0" borderId="0" xfId="1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C6545-A5CA-4DD5-8D9C-7901BCAD8BC0}">
  <dimension ref="A1:H66"/>
  <sheetViews>
    <sheetView tabSelected="1" workbookViewId="0">
      <selection activeCell="B8" sqref="B8"/>
    </sheetView>
  </sheetViews>
  <sheetFormatPr defaultRowHeight="15" x14ac:dyDescent="0.25"/>
  <cols>
    <col min="1" max="1" width="20.28515625" bestFit="1" customWidth="1"/>
    <col min="2" max="2" width="10.5703125" bestFit="1" customWidth="1"/>
    <col min="3" max="3" width="17.42578125" bestFit="1" customWidth="1"/>
    <col min="4" max="4" width="11.5703125" bestFit="1" customWidth="1"/>
    <col min="5" max="5" width="15.85546875" bestFit="1" customWidth="1"/>
    <col min="6" max="6" width="14.28515625" bestFit="1" customWidth="1"/>
    <col min="7" max="7" width="12.5703125" bestFit="1" customWidth="1"/>
    <col min="8" max="8" width="11.5703125" bestFit="1" customWidth="1"/>
  </cols>
  <sheetData>
    <row r="1" spans="1:8" x14ac:dyDescent="0.25">
      <c r="A1" s="19" t="s">
        <v>0</v>
      </c>
      <c r="B1" s="20"/>
      <c r="C1" s="20"/>
      <c r="D1" s="20"/>
      <c r="E1" s="20"/>
      <c r="F1" s="20"/>
    </row>
    <row r="2" spans="1:8" x14ac:dyDescent="0.25">
      <c r="A2" s="6" t="s">
        <v>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8" x14ac:dyDescent="0.25">
      <c r="A3" t="s">
        <v>6</v>
      </c>
      <c r="B3" s="4">
        <v>9879</v>
      </c>
      <c r="C3" s="5">
        <v>9898210</v>
      </c>
      <c r="D3" s="5">
        <v>9898210</v>
      </c>
      <c r="E3" s="5"/>
      <c r="F3" s="5">
        <f>D3+E3</f>
        <v>9898210</v>
      </c>
    </row>
    <row r="4" spans="1:8" x14ac:dyDescent="0.25">
      <c r="A4" t="s">
        <v>7</v>
      </c>
      <c r="B4" s="4">
        <v>13435</v>
      </c>
      <c r="C4" s="5">
        <v>68417410</v>
      </c>
      <c r="D4" s="5">
        <f>B4*2000</f>
        <v>26870000</v>
      </c>
      <c r="E4" s="5">
        <f>C4-D4</f>
        <v>41547410</v>
      </c>
      <c r="F4" s="5">
        <f>SUM(D4:E4)</f>
        <v>68417410</v>
      </c>
    </row>
    <row r="5" spans="1:8" x14ac:dyDescent="0.25">
      <c r="A5" s="6" t="s">
        <v>15</v>
      </c>
      <c r="B5" s="4"/>
      <c r="C5" s="5"/>
      <c r="D5" s="5"/>
      <c r="E5" s="5"/>
      <c r="F5" s="5"/>
      <c r="H5" s="12"/>
    </row>
    <row r="6" spans="1:8" x14ac:dyDescent="0.25">
      <c r="A6" t="s">
        <v>6</v>
      </c>
      <c r="B6" s="4">
        <v>1388</v>
      </c>
      <c r="C6" s="5">
        <v>1059530</v>
      </c>
      <c r="D6" s="5">
        <v>1059530</v>
      </c>
      <c r="E6" s="5"/>
      <c r="F6" s="5">
        <f>D6+E6</f>
        <v>1059530</v>
      </c>
      <c r="H6" s="12"/>
    </row>
    <row r="7" spans="1:8" x14ac:dyDescent="0.25">
      <c r="A7" t="s">
        <v>7</v>
      </c>
      <c r="B7" s="4">
        <v>1423</v>
      </c>
      <c r="C7" s="5">
        <v>28650340</v>
      </c>
      <c r="D7" s="5">
        <f>B7*2000</f>
        <v>2846000</v>
      </c>
      <c r="E7" s="5">
        <f>C7-D7</f>
        <v>25804340</v>
      </c>
      <c r="F7" s="5">
        <f>SUM(D7:E7)</f>
        <v>28650340</v>
      </c>
    </row>
    <row r="8" spans="1:8" x14ac:dyDescent="0.25">
      <c r="B8" s="4">
        <f>B3+B4+B6+B7</f>
        <v>26125</v>
      </c>
      <c r="C8" s="5">
        <f>C3+C4+C6+C7</f>
        <v>108025490</v>
      </c>
      <c r="D8" s="5">
        <f>D3+D4+D6+D7</f>
        <v>40673740</v>
      </c>
      <c r="E8" s="5">
        <f>E4+E7</f>
        <v>67351750</v>
      </c>
      <c r="F8" s="5">
        <f>F3+F4+F6+F7</f>
        <v>108025490</v>
      </c>
      <c r="G8" s="12"/>
    </row>
    <row r="9" spans="1:8" x14ac:dyDescent="0.25">
      <c r="B9" s="4"/>
      <c r="C9" s="5"/>
      <c r="D9" s="5"/>
      <c r="E9" s="5"/>
      <c r="F9" s="5"/>
    </row>
    <row r="10" spans="1:8" x14ac:dyDescent="0.25">
      <c r="B10" s="4"/>
      <c r="C10" s="5"/>
      <c r="D10" s="5"/>
      <c r="E10" s="5"/>
      <c r="F10" s="5"/>
    </row>
    <row r="11" spans="1:8" x14ac:dyDescent="0.25">
      <c r="B11" s="4"/>
      <c r="C11" s="5"/>
      <c r="D11" s="5"/>
      <c r="E11" s="5"/>
      <c r="F11" s="5"/>
    </row>
    <row r="12" spans="1:8" x14ac:dyDescent="0.25">
      <c r="A12" s="19" t="s">
        <v>8</v>
      </c>
      <c r="B12" s="19"/>
      <c r="C12" s="19"/>
      <c r="D12" s="19"/>
      <c r="E12" s="19"/>
      <c r="F12" s="19"/>
    </row>
    <row r="13" spans="1:8" x14ac:dyDescent="0.25">
      <c r="A13" s="6" t="s">
        <v>9</v>
      </c>
      <c r="B13" s="3" t="s">
        <v>1</v>
      </c>
      <c r="C13" s="1" t="s">
        <v>2</v>
      </c>
      <c r="D13" s="19" t="s">
        <v>10</v>
      </c>
      <c r="E13" s="19"/>
      <c r="F13" s="1" t="s">
        <v>11</v>
      </c>
    </row>
    <row r="14" spans="1:8" x14ac:dyDescent="0.25">
      <c r="A14" t="s">
        <v>12</v>
      </c>
      <c r="B14" s="15">
        <v>23314</v>
      </c>
      <c r="C14" s="12">
        <f>D3+D4</f>
        <v>36768210</v>
      </c>
      <c r="D14">
        <v>37.729999999999997</v>
      </c>
      <c r="E14" t="s">
        <v>13</v>
      </c>
      <c r="F14" s="8">
        <f>B14*D14</f>
        <v>879637.22</v>
      </c>
    </row>
    <row r="15" spans="1:8" x14ac:dyDescent="0.25">
      <c r="A15" t="s">
        <v>7</v>
      </c>
      <c r="B15" s="18"/>
      <c r="C15" s="12">
        <f>E4</f>
        <v>41547410</v>
      </c>
      <c r="D15">
        <v>16.170000000000002</v>
      </c>
      <c r="E15" t="s">
        <v>14</v>
      </c>
      <c r="F15" s="8">
        <f>(C15/1000)*D15</f>
        <v>671821.61970000016</v>
      </c>
    </row>
    <row r="16" spans="1:8" x14ac:dyDescent="0.25">
      <c r="A16" s="6" t="s">
        <v>15</v>
      </c>
      <c r="B16" s="12"/>
    </row>
    <row r="17" spans="1:7" x14ac:dyDescent="0.25">
      <c r="A17" t="s">
        <v>12</v>
      </c>
      <c r="B17" s="15">
        <v>2811</v>
      </c>
      <c r="C17" s="12">
        <f>D6+D7</f>
        <v>3905530</v>
      </c>
      <c r="D17">
        <v>37.729999999999997</v>
      </c>
      <c r="E17" t="s">
        <v>13</v>
      </c>
      <c r="F17" s="8">
        <f>D17*B17</f>
        <v>106059.02999999998</v>
      </c>
    </row>
    <row r="18" spans="1:7" x14ac:dyDescent="0.25">
      <c r="A18" t="s">
        <v>7</v>
      </c>
      <c r="B18" s="12"/>
      <c r="C18" s="12">
        <f>E7</f>
        <v>25804340</v>
      </c>
      <c r="D18">
        <v>16.170000000000002</v>
      </c>
      <c r="E18" t="s">
        <v>14</v>
      </c>
      <c r="F18" s="8">
        <f>(C18/1000)*D18</f>
        <v>417256.17780000006</v>
      </c>
    </row>
    <row r="19" spans="1:7" x14ac:dyDescent="0.25">
      <c r="A19" s="6" t="s">
        <v>16</v>
      </c>
      <c r="B19" s="17">
        <f>B14+B17</f>
        <v>26125</v>
      </c>
      <c r="C19" s="13">
        <f>SUM(C14+C15+C17+C18)</f>
        <v>108025490</v>
      </c>
      <c r="D19" s="6"/>
      <c r="E19" s="6"/>
      <c r="F19" s="10">
        <f>SUM(F14+F15+F17+F18)</f>
        <v>2074774.0475000003</v>
      </c>
    </row>
    <row r="20" spans="1:7" x14ac:dyDescent="0.25">
      <c r="A20" t="s">
        <v>17</v>
      </c>
      <c r="B20" s="4">
        <v>1884</v>
      </c>
      <c r="D20">
        <v>78.150000000000006</v>
      </c>
      <c r="E20" t="s">
        <v>24</v>
      </c>
      <c r="F20" s="8">
        <v>147234.6</v>
      </c>
    </row>
    <row r="21" spans="1:7" x14ac:dyDescent="0.25">
      <c r="A21" t="s">
        <v>18</v>
      </c>
      <c r="B21" s="4">
        <v>288</v>
      </c>
      <c r="D21">
        <v>78.150000000000006</v>
      </c>
      <c r="E21" t="s">
        <v>24</v>
      </c>
      <c r="F21" s="8">
        <v>22507.200000000001</v>
      </c>
    </row>
    <row r="22" spans="1:7" x14ac:dyDescent="0.25">
      <c r="A22" s="6" t="s">
        <v>19</v>
      </c>
      <c r="B22" s="1"/>
      <c r="C22" s="6"/>
      <c r="D22" s="6"/>
      <c r="E22" s="6"/>
      <c r="F22" s="10">
        <f>F19+F20+F21</f>
        <v>2244515.8475000006</v>
      </c>
    </row>
    <row r="23" spans="1:7" x14ac:dyDescent="0.25">
      <c r="A23" s="6"/>
      <c r="B23" s="1"/>
      <c r="C23" s="6"/>
      <c r="D23" s="6"/>
      <c r="E23" s="6"/>
      <c r="F23" s="10"/>
    </row>
    <row r="25" spans="1:7" x14ac:dyDescent="0.25">
      <c r="A25" s="19" t="s">
        <v>20</v>
      </c>
      <c r="B25" s="19"/>
      <c r="C25" s="19"/>
      <c r="D25" s="19"/>
      <c r="E25" s="19"/>
      <c r="F25" s="19"/>
    </row>
    <row r="26" spans="1:7" ht="45" x14ac:dyDescent="0.25">
      <c r="A26" s="6" t="s">
        <v>9</v>
      </c>
      <c r="B26" s="3" t="s">
        <v>1</v>
      </c>
      <c r="C26" s="1" t="s">
        <v>2</v>
      </c>
      <c r="D26" s="19" t="s">
        <v>10</v>
      </c>
      <c r="E26" s="19"/>
      <c r="F26" s="1" t="s">
        <v>11</v>
      </c>
      <c r="G26" s="11" t="s">
        <v>21</v>
      </c>
    </row>
    <row r="27" spans="1:7" x14ac:dyDescent="0.25">
      <c r="A27" t="s">
        <v>12</v>
      </c>
      <c r="B27" s="15">
        <v>23314</v>
      </c>
      <c r="C27" s="12">
        <f>C14</f>
        <v>36768210</v>
      </c>
      <c r="D27">
        <v>43.39</v>
      </c>
      <c r="E27" t="s">
        <v>13</v>
      </c>
      <c r="F27" s="8">
        <f>B27*D27</f>
        <v>1011594.46</v>
      </c>
      <c r="G27" s="9">
        <f>F27-F14</f>
        <v>131957.24</v>
      </c>
    </row>
    <row r="28" spans="1:7" x14ac:dyDescent="0.25">
      <c r="A28" t="s">
        <v>7</v>
      </c>
      <c r="B28" s="7"/>
      <c r="C28" s="12">
        <f>C15</f>
        <v>41547410</v>
      </c>
      <c r="D28">
        <v>19.57</v>
      </c>
      <c r="E28" t="s">
        <v>14</v>
      </c>
      <c r="F28" s="8">
        <f>(C28/1000)*D28</f>
        <v>813082.81370000006</v>
      </c>
      <c r="G28" s="9">
        <f>F28-F15</f>
        <v>141261.1939999999</v>
      </c>
    </row>
    <row r="29" spans="1:7" x14ac:dyDescent="0.25">
      <c r="A29" s="6" t="s">
        <v>15</v>
      </c>
      <c r="G29" s="9"/>
    </row>
    <row r="30" spans="1:7" x14ac:dyDescent="0.25">
      <c r="A30" t="s">
        <v>12</v>
      </c>
      <c r="B30" s="15">
        <v>2811</v>
      </c>
      <c r="C30" s="12">
        <f>C17</f>
        <v>3905530</v>
      </c>
      <c r="D30">
        <v>43.39</v>
      </c>
      <c r="E30" t="s">
        <v>13</v>
      </c>
      <c r="F30" s="8">
        <f>D30*B30</f>
        <v>121969.29000000001</v>
      </c>
      <c r="G30" s="9">
        <f>F30-F17</f>
        <v>15910.260000000024</v>
      </c>
    </row>
    <row r="31" spans="1:7" x14ac:dyDescent="0.25">
      <c r="A31" t="s">
        <v>7</v>
      </c>
      <c r="C31" s="12">
        <f>C18</f>
        <v>25804340</v>
      </c>
      <c r="D31">
        <v>19.57</v>
      </c>
      <c r="E31" t="s">
        <v>14</v>
      </c>
      <c r="F31" s="8">
        <f>(C31/1000)*D31</f>
        <v>504990.9338</v>
      </c>
      <c r="G31" s="9">
        <f>F31-F18</f>
        <v>87734.755999999936</v>
      </c>
    </row>
    <row r="32" spans="1:7" x14ac:dyDescent="0.25">
      <c r="A32" s="6" t="s">
        <v>16</v>
      </c>
      <c r="B32" s="17">
        <f>B27+B30</f>
        <v>26125</v>
      </c>
      <c r="C32" s="13">
        <f>SUM(C27+C28+C30+C31)</f>
        <v>108025490</v>
      </c>
      <c r="D32" s="6"/>
      <c r="E32" s="6"/>
      <c r="F32" s="10">
        <f>SUM(F27+F28+F30+F31)</f>
        <v>2451637.4975000001</v>
      </c>
      <c r="G32" s="9"/>
    </row>
    <row r="33" spans="1:7" x14ac:dyDescent="0.25">
      <c r="A33" t="s">
        <v>17</v>
      </c>
      <c r="B33" s="4">
        <v>1884</v>
      </c>
      <c r="D33">
        <v>83.62</v>
      </c>
      <c r="E33" t="s">
        <v>24</v>
      </c>
      <c r="F33" s="8">
        <f>B33*D33</f>
        <v>157540.08000000002</v>
      </c>
      <c r="G33" s="9">
        <f>F33-F20</f>
        <v>10305.48000000001</v>
      </c>
    </row>
    <row r="34" spans="1:7" x14ac:dyDescent="0.25">
      <c r="A34" t="s">
        <v>18</v>
      </c>
      <c r="B34" s="4">
        <v>288</v>
      </c>
      <c r="D34">
        <v>83.62</v>
      </c>
      <c r="E34" t="s">
        <v>24</v>
      </c>
      <c r="F34" s="8">
        <f>B34*D34</f>
        <v>24082.560000000001</v>
      </c>
      <c r="G34" s="9">
        <f>F34-F21</f>
        <v>1575.3600000000006</v>
      </c>
    </row>
    <row r="35" spans="1:7" x14ac:dyDescent="0.25">
      <c r="A35" s="6" t="s">
        <v>19</v>
      </c>
      <c r="B35" s="1"/>
      <c r="C35" s="6"/>
      <c r="D35" s="6"/>
      <c r="E35" s="6"/>
      <c r="F35" s="10">
        <f>F32+F33+F34</f>
        <v>2633260.1375000002</v>
      </c>
      <c r="G35" s="10">
        <f>SUM(G27:G34)</f>
        <v>388744.2899999998</v>
      </c>
    </row>
    <row r="36" spans="1:7" x14ac:dyDescent="0.25">
      <c r="A36" s="6"/>
      <c r="B36" s="1"/>
      <c r="C36" s="6"/>
      <c r="D36" s="6"/>
      <c r="E36" s="6"/>
      <c r="F36" s="10"/>
      <c r="G36" s="10"/>
    </row>
    <row r="38" spans="1:7" x14ac:dyDescent="0.25">
      <c r="A38" s="19" t="s">
        <v>22</v>
      </c>
      <c r="B38" s="19"/>
      <c r="C38" s="19"/>
      <c r="D38" s="19"/>
      <c r="E38" s="19"/>
      <c r="F38" s="19"/>
    </row>
    <row r="39" spans="1:7" ht="45" x14ac:dyDescent="0.25">
      <c r="A39" s="6" t="s">
        <v>9</v>
      </c>
      <c r="B39" s="3" t="s">
        <v>1</v>
      </c>
      <c r="C39" s="1" t="s">
        <v>2</v>
      </c>
      <c r="D39" s="19" t="s">
        <v>10</v>
      </c>
      <c r="E39" s="19"/>
      <c r="F39" s="1" t="s">
        <v>11</v>
      </c>
      <c r="G39" s="11" t="s">
        <v>21</v>
      </c>
    </row>
    <row r="40" spans="1:7" x14ac:dyDescent="0.25">
      <c r="A40" t="s">
        <v>12</v>
      </c>
      <c r="B40" s="7">
        <v>23314</v>
      </c>
      <c r="C40" s="12">
        <f>C14</f>
        <v>36768210</v>
      </c>
      <c r="D40">
        <v>47.92</v>
      </c>
      <c r="E40" t="s">
        <v>13</v>
      </c>
      <c r="F40" s="8">
        <f>B40*D40</f>
        <v>1117206.8800000001</v>
      </c>
      <c r="G40" s="9">
        <f>F40-F14</f>
        <v>237569.66000000015</v>
      </c>
    </row>
    <row r="41" spans="1:7" x14ac:dyDescent="0.25">
      <c r="A41" t="s">
        <v>7</v>
      </c>
      <c r="B41" s="7"/>
      <c r="C41" s="12">
        <f>C15</f>
        <v>41547410</v>
      </c>
      <c r="D41">
        <v>22.15</v>
      </c>
      <c r="E41" t="s">
        <v>14</v>
      </c>
      <c r="F41" s="8">
        <f>(C41/1000)*D41</f>
        <v>920275.13150000002</v>
      </c>
      <c r="G41" s="9">
        <f>F41-F15</f>
        <v>248453.51179999986</v>
      </c>
    </row>
    <row r="42" spans="1:7" x14ac:dyDescent="0.25">
      <c r="A42" s="6" t="s">
        <v>15</v>
      </c>
      <c r="G42" s="9"/>
    </row>
    <row r="43" spans="1:7" x14ac:dyDescent="0.25">
      <c r="A43" t="s">
        <v>12</v>
      </c>
      <c r="B43" s="7">
        <v>2811</v>
      </c>
      <c r="C43" s="12">
        <f>C17</f>
        <v>3905530</v>
      </c>
      <c r="D43">
        <v>47.92</v>
      </c>
      <c r="E43" t="s">
        <v>13</v>
      </c>
      <c r="F43" s="8">
        <f>D43*B43</f>
        <v>134703.12</v>
      </c>
      <c r="G43" s="9">
        <f>F43-F17</f>
        <v>28644.090000000011</v>
      </c>
    </row>
    <row r="44" spans="1:7" x14ac:dyDescent="0.25">
      <c r="A44" t="s">
        <v>7</v>
      </c>
      <c r="C44" s="12">
        <f>C18</f>
        <v>25804340</v>
      </c>
      <c r="D44">
        <v>22.15</v>
      </c>
      <c r="E44" t="s">
        <v>14</v>
      </c>
      <c r="F44" s="8">
        <f>(C44/1000)*D44</f>
        <v>571566.13099999994</v>
      </c>
      <c r="G44" s="9">
        <f>F44-F18</f>
        <v>154309.95319999987</v>
      </c>
    </row>
    <row r="45" spans="1:7" x14ac:dyDescent="0.25">
      <c r="A45" s="6" t="s">
        <v>16</v>
      </c>
      <c r="B45" s="3">
        <v>26125</v>
      </c>
      <c r="C45" s="13">
        <f>SUM(C40+C41+C43+C44)</f>
        <v>108025490</v>
      </c>
      <c r="D45" s="6"/>
      <c r="E45" s="6"/>
      <c r="F45" s="10">
        <f>SUM(F40+F41+F43+F44)</f>
        <v>2743751.2625000002</v>
      </c>
      <c r="G45" s="9"/>
    </row>
    <row r="46" spans="1:7" x14ac:dyDescent="0.25">
      <c r="A46" t="s">
        <v>17</v>
      </c>
      <c r="B46" s="2">
        <v>1884</v>
      </c>
      <c r="D46" s="14">
        <v>87.8</v>
      </c>
      <c r="E46" t="s">
        <v>24</v>
      </c>
      <c r="F46" s="8">
        <f>B46*D46</f>
        <v>165415.19999999998</v>
      </c>
      <c r="G46" s="9">
        <f>F46-F20</f>
        <v>18180.599999999977</v>
      </c>
    </row>
    <row r="47" spans="1:7" x14ac:dyDescent="0.25">
      <c r="A47" t="s">
        <v>18</v>
      </c>
      <c r="B47" s="2">
        <v>288</v>
      </c>
      <c r="D47" s="14">
        <v>87.8</v>
      </c>
      <c r="E47" t="s">
        <v>24</v>
      </c>
      <c r="F47" s="8">
        <f>B47*D47</f>
        <v>25286.399999999998</v>
      </c>
      <c r="G47" s="9">
        <f>F47-F21</f>
        <v>2779.1999999999971</v>
      </c>
    </row>
    <row r="48" spans="1:7" x14ac:dyDescent="0.25">
      <c r="A48" s="6" t="s">
        <v>19</v>
      </c>
      <c r="B48" s="1"/>
      <c r="C48" s="6"/>
      <c r="D48" s="6"/>
      <c r="E48" s="6"/>
      <c r="F48" s="10">
        <f>F45+F46+F47</f>
        <v>2934452.8625000003</v>
      </c>
      <c r="G48" s="10">
        <f>SUM(G40:G47)</f>
        <v>689937.01499999978</v>
      </c>
    </row>
    <row r="49" spans="1:7" x14ac:dyDescent="0.25">
      <c r="A49" s="6"/>
      <c r="B49" s="1"/>
      <c r="C49" s="6"/>
      <c r="D49" s="6"/>
      <c r="E49" s="6"/>
      <c r="F49" s="10"/>
      <c r="G49" s="10"/>
    </row>
    <row r="50" spans="1:7" x14ac:dyDescent="0.25">
      <c r="A50" s="6"/>
      <c r="B50" s="1"/>
      <c r="C50" s="6"/>
      <c r="D50" s="6"/>
      <c r="E50" s="6"/>
      <c r="F50" s="10"/>
      <c r="G50" s="10"/>
    </row>
    <row r="52" spans="1:7" x14ac:dyDescent="0.25">
      <c r="A52" s="19" t="s">
        <v>23</v>
      </c>
      <c r="B52" s="19"/>
      <c r="C52" s="19"/>
      <c r="D52" s="19"/>
      <c r="E52" s="19"/>
      <c r="F52" s="19"/>
    </row>
    <row r="53" spans="1:7" ht="45" x14ac:dyDescent="0.25">
      <c r="A53" s="6" t="s">
        <v>9</v>
      </c>
      <c r="B53" s="3" t="s">
        <v>1</v>
      </c>
      <c r="C53" s="1" t="s">
        <v>2</v>
      </c>
      <c r="D53" s="19" t="s">
        <v>10</v>
      </c>
      <c r="E53" s="19"/>
      <c r="F53" s="1" t="s">
        <v>11</v>
      </c>
      <c r="G53" s="11" t="s">
        <v>21</v>
      </c>
    </row>
    <row r="54" spans="1:7" x14ac:dyDescent="0.25">
      <c r="A54" t="s">
        <v>12</v>
      </c>
      <c r="B54" s="15">
        <v>23314</v>
      </c>
      <c r="C54" s="12">
        <f>C14</f>
        <v>36768210</v>
      </c>
      <c r="D54">
        <v>52.44</v>
      </c>
      <c r="E54" t="s">
        <v>13</v>
      </c>
      <c r="F54" s="8">
        <f>B54*D54</f>
        <v>1222586.1599999999</v>
      </c>
      <c r="G54" s="9">
        <f>F54-F14</f>
        <v>342948.93999999994</v>
      </c>
    </row>
    <row r="55" spans="1:7" x14ac:dyDescent="0.25">
      <c r="A55" t="s">
        <v>7</v>
      </c>
      <c r="B55" s="7"/>
      <c r="C55" s="12">
        <f>C15</f>
        <v>41547410</v>
      </c>
      <c r="D55">
        <v>24.74</v>
      </c>
      <c r="E55" t="s">
        <v>14</v>
      </c>
      <c r="F55" s="8">
        <f>(C55/1000)*D55</f>
        <v>1027882.9234</v>
      </c>
      <c r="G55" s="9">
        <f>F55-F15</f>
        <v>356061.30369999981</v>
      </c>
    </row>
    <row r="56" spans="1:7" x14ac:dyDescent="0.25">
      <c r="A56" s="6" t="s">
        <v>15</v>
      </c>
      <c r="G56" s="9"/>
    </row>
    <row r="57" spans="1:7" x14ac:dyDescent="0.25">
      <c r="A57" t="s">
        <v>12</v>
      </c>
      <c r="B57" s="15">
        <v>2811</v>
      </c>
      <c r="C57" s="12">
        <f>C17</f>
        <v>3905530</v>
      </c>
      <c r="D57">
        <v>52.44</v>
      </c>
      <c r="E57" t="s">
        <v>13</v>
      </c>
      <c r="F57" s="8">
        <f>D57*B57</f>
        <v>147408.84</v>
      </c>
      <c r="G57" s="9">
        <f>F57-F17</f>
        <v>41349.810000000012</v>
      </c>
    </row>
    <row r="58" spans="1:7" x14ac:dyDescent="0.25">
      <c r="A58" t="s">
        <v>7</v>
      </c>
      <c r="C58" s="12">
        <f>C18</f>
        <v>25804340</v>
      </c>
      <c r="D58">
        <v>24.74</v>
      </c>
      <c r="E58" t="s">
        <v>14</v>
      </c>
      <c r="F58" s="8">
        <f>(C58/1000)*D58</f>
        <v>638399.37159999995</v>
      </c>
      <c r="G58" s="9">
        <f>F58-F18</f>
        <v>221143.19379999989</v>
      </c>
    </row>
    <row r="59" spans="1:7" x14ac:dyDescent="0.25">
      <c r="A59" s="6" t="s">
        <v>16</v>
      </c>
      <c r="B59" s="16">
        <f>B54+57</f>
        <v>23371</v>
      </c>
      <c r="C59" s="13">
        <f>SUM(C54+C55+C57+C58)</f>
        <v>108025490</v>
      </c>
      <c r="D59" s="6"/>
      <c r="E59" s="6"/>
      <c r="F59" s="10">
        <f>SUM(F54+F55+F57+F58)</f>
        <v>3036277.2949999999</v>
      </c>
      <c r="G59" s="9"/>
    </row>
    <row r="60" spans="1:7" x14ac:dyDescent="0.25">
      <c r="A60" t="s">
        <v>17</v>
      </c>
      <c r="B60" s="4">
        <v>1884</v>
      </c>
      <c r="D60">
        <v>90.44</v>
      </c>
      <c r="E60" t="s">
        <v>24</v>
      </c>
      <c r="F60" s="8">
        <f>B60*D60</f>
        <v>170388.96</v>
      </c>
      <c r="G60" s="9">
        <f>F60-F20</f>
        <v>23154.359999999986</v>
      </c>
    </row>
    <row r="61" spans="1:7" x14ac:dyDescent="0.25">
      <c r="A61" t="s">
        <v>18</v>
      </c>
      <c r="B61" s="4">
        <v>288</v>
      </c>
      <c r="D61">
        <v>90.44</v>
      </c>
      <c r="E61" t="s">
        <v>24</v>
      </c>
      <c r="F61" s="8">
        <f>B61*D61</f>
        <v>26046.720000000001</v>
      </c>
      <c r="G61" s="9">
        <f>F61-F21</f>
        <v>3539.5200000000004</v>
      </c>
    </row>
    <row r="62" spans="1:7" x14ac:dyDescent="0.25">
      <c r="A62" s="6" t="s">
        <v>19</v>
      </c>
      <c r="B62" s="1"/>
      <c r="C62" s="6"/>
      <c r="D62" s="6"/>
      <c r="E62" s="6"/>
      <c r="F62" s="10">
        <f>F59+F60+F61</f>
        <v>3232712.9750000001</v>
      </c>
      <c r="G62" s="10">
        <f>SUM(G54:G61)</f>
        <v>988197.12749999971</v>
      </c>
    </row>
    <row r="63" spans="1:7" x14ac:dyDescent="0.25">
      <c r="A63" s="6"/>
      <c r="B63" s="7"/>
      <c r="C63" s="6"/>
      <c r="F63" s="10"/>
    </row>
    <row r="64" spans="1:7" x14ac:dyDescent="0.25">
      <c r="B64" s="2"/>
      <c r="F64" s="8"/>
    </row>
    <row r="65" spans="1:6" x14ac:dyDescent="0.25">
      <c r="B65" s="2"/>
      <c r="F65" s="8"/>
    </row>
    <row r="66" spans="1:6" x14ac:dyDescent="0.25">
      <c r="A66" s="6"/>
      <c r="B66" s="1"/>
      <c r="C66" s="6"/>
      <c r="D66" s="6"/>
      <c r="E66" s="6"/>
      <c r="F66" s="10"/>
    </row>
  </sheetData>
  <mergeCells count="9">
    <mergeCell ref="A1:F1"/>
    <mergeCell ref="D53:E53"/>
    <mergeCell ref="A12:F12"/>
    <mergeCell ref="D13:E13"/>
    <mergeCell ref="A25:F25"/>
    <mergeCell ref="D26:E26"/>
    <mergeCell ref="A38:F38"/>
    <mergeCell ref="D39:E39"/>
    <mergeCell ref="A52:F52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2023-07-12T20:48:43Z</dcterms:created>
  <dcterms:modified xsi:type="dcterms:W3CDTF">2023-07-14T21:06:56Z</dcterms:modified>
</cp:coreProperties>
</file>