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66925"/>
  <xr:revisionPtr revIDLastSave="0" documentId="14_{91812131-8285-46FC-ACA5-E115F85E3144}" xr6:coauthVersionLast="36" xr6:coauthVersionMax="36" xr10:uidLastSave="{00000000-0000-0000-0000-000000000000}"/>
  <bookViews>
    <workbookView xWindow="0" yWindow="0" windowWidth="28800" windowHeight="11625" xr2:uid="{2D317073-4721-49F4-95FB-A4EB19968FEE}"/>
  </bookViews>
  <sheets>
    <sheet name="BillingAnalys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1" l="1"/>
  <c r="G42" i="1" s="1"/>
  <c r="C40" i="1"/>
  <c r="F40" i="1" s="1"/>
  <c r="G39" i="1"/>
  <c r="F39" i="1"/>
  <c r="F41" i="1" s="1"/>
  <c r="C39" i="1"/>
  <c r="C41" i="1" s="1"/>
  <c r="F33" i="1"/>
  <c r="G33" i="1" s="1"/>
  <c r="C31" i="1"/>
  <c r="F31" i="1" s="1"/>
  <c r="G30" i="1"/>
  <c r="F30" i="1"/>
  <c r="F32" i="1" s="1"/>
  <c r="C30" i="1"/>
  <c r="C32" i="1" s="1"/>
  <c r="F24" i="1"/>
  <c r="G24" i="1" s="1"/>
  <c r="C22" i="1"/>
  <c r="F22" i="1" s="1"/>
  <c r="F21" i="1"/>
  <c r="C21" i="1"/>
  <c r="C23" i="1" s="1"/>
  <c r="F12" i="1"/>
  <c r="G21" i="1" s="1"/>
  <c r="C12" i="1"/>
  <c r="C13" i="1" s="1"/>
  <c r="D4" i="1"/>
  <c r="F3" i="1"/>
  <c r="D3" i="1"/>
  <c r="D5" i="1" s="1"/>
  <c r="C3" i="1"/>
  <c r="C5" i="1" s="1"/>
  <c r="B3" i="1"/>
  <c r="B5" i="1" s="1"/>
  <c r="F13" i="1" l="1"/>
  <c r="F14" i="1" s="1"/>
  <c r="F17" i="1" s="1"/>
  <c r="C14" i="1"/>
  <c r="F44" i="1"/>
  <c r="G44" i="1" s="1"/>
  <c r="G41" i="1"/>
  <c r="F35" i="1"/>
  <c r="G40" i="1"/>
  <c r="F23" i="1"/>
  <c r="G31" i="1"/>
  <c r="E4" i="1"/>
  <c r="E5" i="1" s="1"/>
  <c r="G23" i="1" l="1"/>
  <c r="F26" i="1"/>
  <c r="G26" i="1" s="1"/>
  <c r="G32" i="1"/>
  <c r="F4" i="1"/>
  <c r="F5" i="1" s="1"/>
  <c r="G35" i="1"/>
  <c r="G22" i="1"/>
</calcChain>
</file>

<file path=xl/sharedStrings.xml><?xml version="1.0" encoding="utf-8"?>
<sst xmlns="http://schemas.openxmlformats.org/spreadsheetml/2006/main" count="60" uniqueCount="23">
  <si>
    <t>USAGE TABLE</t>
  </si>
  <si>
    <t>Bills</t>
  </si>
  <si>
    <t>Gallons</t>
  </si>
  <si>
    <t>First 2,000</t>
  </si>
  <si>
    <t>Over 2,000</t>
  </si>
  <si>
    <t>Total</t>
  </si>
  <si>
    <t>First 2,000 Minimum</t>
  </si>
  <si>
    <t>Over 2,000 Gallons</t>
  </si>
  <si>
    <t>REVENUE TABLE</t>
  </si>
  <si>
    <t>Present Rates</t>
  </si>
  <si>
    <t>Rates</t>
  </si>
  <si>
    <t>Revenue</t>
  </si>
  <si>
    <t>First 2,000 Gallons</t>
  </si>
  <si>
    <t>Minimum Bill</t>
  </si>
  <si>
    <t>Per 1,000 gallons</t>
  </si>
  <si>
    <t>Total Metered Rates</t>
  </si>
  <si>
    <t>Flat Rate</t>
  </si>
  <si>
    <t>Total Revenue</t>
  </si>
  <si>
    <t>Proposed Rates- 1st Phase</t>
  </si>
  <si>
    <t>Rate</t>
  </si>
  <si>
    <t>Increase Over Present Revenue</t>
  </si>
  <si>
    <t>Proposed Rates- 2nd Phase</t>
  </si>
  <si>
    <t>Proposed Rates- 3rd Phase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</si>
</sst>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2" applyFont="1"/>
    <xf numFmtId="44" fontId="0" fillId="0" borderId="0" xfId="0" applyNumberFormat="1"/>
    <xf numFmtId="0" fontId="2" fillId="0" borderId="0" xfId="0" applyFont="1"/>
    <xf numFmtId="44" fontId="2" fillId="0" borderId="0" xfId="0" applyNumberFormat="1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936CD-2D54-4718-B4BE-C55CFE53F444}">
  <dimension ref="A1:G44"/>
  <sheetViews>
    <sheetView tabSelected="1" workbookViewId="0">
      <selection activeCell="I25" sqref="I25"/>
    </sheetView>
  </sheetViews>
  <sheetFormatPr defaultRowHeight="15" x14ac:dyDescent="0.25"/>
  <cols>
    <col min="1" max="1" width="19.5703125" customWidth="1"/>
    <col min="2" max="2" width="14.7109375" style="7" customWidth="1"/>
    <col min="3" max="3" width="13.7109375" customWidth="1"/>
    <col min="4" max="4" width="13.5703125" customWidth="1"/>
    <col min="5" max="5" width="17.7109375" customWidth="1"/>
    <col min="6" max="6" width="15.85546875" customWidth="1"/>
    <col min="7" max="7" width="21.85546875" customWidth="1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x14ac:dyDescent="0.2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x14ac:dyDescent="0.25">
      <c r="A3" t="s">
        <v>6</v>
      </c>
      <c r="B3" s="4">
        <f>1099+4517+5650</f>
        <v>11266</v>
      </c>
      <c r="C3" s="5">
        <f>2382470+8575720</f>
        <v>10958190</v>
      </c>
      <c r="D3" s="5">
        <f>2382470+8575720</f>
        <v>10958190</v>
      </c>
      <c r="E3" s="5"/>
      <c r="F3" s="5">
        <f>D3+E3</f>
        <v>10958190</v>
      </c>
    </row>
    <row r="4" spans="1:6" x14ac:dyDescent="0.25">
      <c r="A4" t="s">
        <v>7</v>
      </c>
      <c r="B4" s="4">
        <v>14859</v>
      </c>
      <c r="C4" s="5">
        <v>97067750</v>
      </c>
      <c r="D4" s="5">
        <f>2000*B4</f>
        <v>29718000</v>
      </c>
      <c r="E4" s="5">
        <f>C4-D4</f>
        <v>67349750</v>
      </c>
      <c r="F4" s="5">
        <f>SUM(D4:E4)</f>
        <v>97067750</v>
      </c>
    </row>
    <row r="5" spans="1:6" x14ac:dyDescent="0.25">
      <c r="B5" s="4">
        <f>SUM(B3:B4)</f>
        <v>26125</v>
      </c>
      <c r="C5" s="5">
        <f>SUM(C3:C4)</f>
        <v>108025940</v>
      </c>
      <c r="D5" s="5">
        <f>SUM(D3:D4)</f>
        <v>40676190</v>
      </c>
      <c r="E5" s="5">
        <f>SUM(E4)</f>
        <v>67349750</v>
      </c>
      <c r="F5" s="5">
        <f>SUM(F3:F4)</f>
        <v>108025940</v>
      </c>
    </row>
    <row r="6" spans="1:6" x14ac:dyDescent="0.25">
      <c r="B6" s="4"/>
      <c r="C6" s="5"/>
      <c r="D6" s="5"/>
      <c r="E6" s="5"/>
      <c r="F6" s="5"/>
    </row>
    <row r="8" spans="1:6" x14ac:dyDescent="0.25">
      <c r="A8" s="1" t="s">
        <v>8</v>
      </c>
      <c r="B8" s="2"/>
      <c r="C8" s="2"/>
      <c r="D8" s="2"/>
      <c r="E8" s="2"/>
      <c r="F8" s="2"/>
    </row>
    <row r="9" spans="1:6" x14ac:dyDescent="0.25">
      <c r="A9" s="6"/>
      <c r="C9" s="7"/>
      <c r="D9" s="7"/>
      <c r="E9" s="7"/>
      <c r="F9" s="7"/>
    </row>
    <row r="10" spans="1:6" x14ac:dyDescent="0.25">
      <c r="A10" s="1" t="s">
        <v>9</v>
      </c>
      <c r="B10" s="1"/>
      <c r="C10" s="1"/>
      <c r="D10" s="1"/>
      <c r="E10" s="1"/>
      <c r="F10" s="1"/>
    </row>
    <row r="11" spans="1:6" x14ac:dyDescent="0.25">
      <c r="B11" s="3" t="s">
        <v>1</v>
      </c>
      <c r="C11" s="6" t="s">
        <v>2</v>
      </c>
      <c r="D11" s="1" t="s">
        <v>10</v>
      </c>
      <c r="E11" s="1"/>
      <c r="F11" s="6" t="s">
        <v>11</v>
      </c>
    </row>
    <row r="12" spans="1:6" x14ac:dyDescent="0.25">
      <c r="A12" t="s">
        <v>12</v>
      </c>
      <c r="B12" s="8">
        <v>26125</v>
      </c>
      <c r="C12">
        <f>(2382470+8575720)+((26125-(1099+4517+5650))*2000)</f>
        <v>40676190</v>
      </c>
      <c r="D12">
        <v>37.729999999999997</v>
      </c>
      <c r="E12" t="s">
        <v>13</v>
      </c>
      <c r="F12" s="9">
        <f>B12*D12</f>
        <v>985696.24999999988</v>
      </c>
    </row>
    <row r="13" spans="1:6" x14ac:dyDescent="0.25">
      <c r="A13" t="s">
        <v>7</v>
      </c>
      <c r="B13" s="8"/>
      <c r="C13">
        <f>108025490-C12</f>
        <v>67349300</v>
      </c>
      <c r="D13">
        <v>16.170000000000002</v>
      </c>
      <c r="E13" t="s">
        <v>14</v>
      </c>
      <c r="F13" s="9">
        <f>(C13/1000)*D13</f>
        <v>1089038.1810000001</v>
      </c>
    </row>
    <row r="14" spans="1:6" x14ac:dyDescent="0.25">
      <c r="A14" t="s">
        <v>15</v>
      </c>
      <c r="B14" s="8"/>
      <c r="C14">
        <f>SUM(C12:C13)</f>
        <v>108025490</v>
      </c>
      <c r="F14" s="10">
        <f>SUM(F12:F13)</f>
        <v>2074734.4309999999</v>
      </c>
    </row>
    <row r="15" spans="1:6" x14ac:dyDescent="0.25">
      <c r="A15" t="s">
        <v>16</v>
      </c>
      <c r="B15" s="7">
        <v>2172</v>
      </c>
      <c r="D15">
        <v>78.150000000000006</v>
      </c>
      <c r="F15" s="9">
        <v>169741.80000000002</v>
      </c>
    </row>
    <row r="17" spans="1:7" x14ac:dyDescent="0.25">
      <c r="A17" s="11" t="s">
        <v>17</v>
      </c>
      <c r="B17" s="6"/>
      <c r="C17" s="11"/>
      <c r="D17" s="11"/>
      <c r="E17" s="11"/>
      <c r="F17" s="12">
        <f>F14+F15</f>
        <v>2244476.2309999997</v>
      </c>
    </row>
    <row r="19" spans="1:7" x14ac:dyDescent="0.25">
      <c r="A19" s="1" t="s">
        <v>18</v>
      </c>
      <c r="B19" s="1"/>
      <c r="C19" s="1"/>
      <c r="D19" s="1"/>
      <c r="E19" s="1"/>
      <c r="F19" s="1"/>
      <c r="G19" s="1"/>
    </row>
    <row r="20" spans="1:7" ht="30" x14ac:dyDescent="0.25">
      <c r="A20" s="13"/>
      <c r="B20" s="3" t="s">
        <v>1</v>
      </c>
      <c r="C20" s="3" t="s">
        <v>2</v>
      </c>
      <c r="D20" s="3" t="s">
        <v>19</v>
      </c>
      <c r="E20" s="3"/>
      <c r="F20" s="3" t="s">
        <v>11</v>
      </c>
      <c r="G20" s="14" t="s">
        <v>20</v>
      </c>
    </row>
    <row r="21" spans="1:7" x14ac:dyDescent="0.25">
      <c r="A21" t="s">
        <v>12</v>
      </c>
      <c r="B21" s="8">
        <v>26125</v>
      </c>
      <c r="C21">
        <f>(2382470+8575720)+((26125-(1099+4517+5650))*2000)</f>
        <v>40676190</v>
      </c>
      <c r="D21">
        <v>43.39</v>
      </c>
      <c r="E21" t="s">
        <v>13</v>
      </c>
      <c r="F21" s="9">
        <f>B21*D21</f>
        <v>1133563.75</v>
      </c>
      <c r="G21" s="10">
        <f>F21-F12</f>
        <v>147867.50000000012</v>
      </c>
    </row>
    <row r="22" spans="1:7" x14ac:dyDescent="0.25">
      <c r="A22" t="s">
        <v>7</v>
      </c>
      <c r="B22" s="8"/>
      <c r="C22">
        <f>108025490-C21</f>
        <v>67349300</v>
      </c>
      <c r="D22">
        <v>19.57</v>
      </c>
      <c r="E22" t="s">
        <v>14</v>
      </c>
      <c r="F22" s="9">
        <f>(C22/1000)*D22</f>
        <v>1318025.801</v>
      </c>
      <c r="G22" s="10">
        <f>F22-F13</f>
        <v>228987.61999999988</v>
      </c>
    </row>
    <row r="23" spans="1:7" x14ac:dyDescent="0.25">
      <c r="A23" t="s">
        <v>15</v>
      </c>
      <c r="B23" s="8"/>
      <c r="C23">
        <f>SUM(C21:C22)</f>
        <v>108025490</v>
      </c>
      <c r="F23" s="10">
        <f>SUM(F21:F22)</f>
        <v>2451589.551</v>
      </c>
      <c r="G23" s="10">
        <f>F23-F14</f>
        <v>376855.12000000011</v>
      </c>
    </row>
    <row r="24" spans="1:7" x14ac:dyDescent="0.25">
      <c r="A24" t="s">
        <v>16</v>
      </c>
      <c r="B24" s="8">
        <v>2172</v>
      </c>
      <c r="D24">
        <v>83.62</v>
      </c>
      <c r="F24" s="9">
        <f>B24*D24</f>
        <v>181622.64</v>
      </c>
      <c r="G24" s="10">
        <f>F24-F15</f>
        <v>11880.839999999997</v>
      </c>
    </row>
    <row r="25" spans="1:7" x14ac:dyDescent="0.25">
      <c r="B25" s="8"/>
      <c r="G25" s="10"/>
    </row>
    <row r="26" spans="1:7" x14ac:dyDescent="0.25">
      <c r="A26" s="11" t="s">
        <v>17</v>
      </c>
      <c r="B26" s="3"/>
      <c r="C26" s="11"/>
      <c r="D26" s="11"/>
      <c r="E26" s="11"/>
      <c r="F26" s="12">
        <f>SUM(F23:F24)</f>
        <v>2633212.1910000001</v>
      </c>
      <c r="G26" s="12">
        <f>F26-F17</f>
        <v>388735.96000000043</v>
      </c>
    </row>
    <row r="27" spans="1:7" x14ac:dyDescent="0.25">
      <c r="B27" s="8"/>
    </row>
    <row r="28" spans="1:7" x14ac:dyDescent="0.25">
      <c r="A28" s="1" t="s">
        <v>21</v>
      </c>
      <c r="B28" s="1"/>
      <c r="C28" s="1"/>
      <c r="D28" s="1"/>
      <c r="E28" s="1"/>
      <c r="F28" s="1"/>
      <c r="G28" s="1"/>
    </row>
    <row r="29" spans="1:7" ht="30" x14ac:dyDescent="0.25">
      <c r="B29" s="3" t="s">
        <v>1</v>
      </c>
      <c r="C29" s="6" t="s">
        <v>2</v>
      </c>
      <c r="D29" s="6" t="s">
        <v>19</v>
      </c>
      <c r="E29" s="6"/>
      <c r="F29" s="6" t="s">
        <v>11</v>
      </c>
      <c r="G29" s="14" t="s">
        <v>20</v>
      </c>
    </row>
    <row r="30" spans="1:7" x14ac:dyDescent="0.25">
      <c r="A30" t="s">
        <v>12</v>
      </c>
      <c r="B30" s="8">
        <v>26125</v>
      </c>
      <c r="C30">
        <f>(2382470+8575720)+((26125-(1099+4517+5650))*2000)</f>
        <v>40676190</v>
      </c>
      <c r="D30">
        <v>47.92</v>
      </c>
      <c r="E30" t="s">
        <v>13</v>
      </c>
      <c r="F30" s="9">
        <f>B30*D30</f>
        <v>1251910</v>
      </c>
      <c r="G30" s="10">
        <f>F30-F12</f>
        <v>266213.75000000012</v>
      </c>
    </row>
    <row r="31" spans="1:7" x14ac:dyDescent="0.25">
      <c r="A31" t="s">
        <v>7</v>
      </c>
      <c r="B31" s="8"/>
      <c r="C31">
        <f>108025490-C30</f>
        <v>67349300</v>
      </c>
      <c r="D31">
        <v>22.15</v>
      </c>
      <c r="E31" t="s">
        <v>14</v>
      </c>
      <c r="F31" s="9">
        <f>(C31/1000)*D31</f>
        <v>1491786.9949999999</v>
      </c>
      <c r="G31" s="10">
        <f>F31-F13</f>
        <v>402748.81399999978</v>
      </c>
    </row>
    <row r="32" spans="1:7" x14ac:dyDescent="0.25">
      <c r="A32" t="s">
        <v>15</v>
      </c>
      <c r="B32" s="8"/>
      <c r="C32">
        <f>SUM(C30:C31)</f>
        <v>108025490</v>
      </c>
      <c r="F32" s="10">
        <f>SUM(F30:F31)</f>
        <v>2743696.9950000001</v>
      </c>
      <c r="G32" s="10">
        <f>F32-F14</f>
        <v>668962.56400000025</v>
      </c>
    </row>
    <row r="33" spans="1:7" x14ac:dyDescent="0.25">
      <c r="A33" t="s">
        <v>16</v>
      </c>
      <c r="B33" s="8">
        <v>2172</v>
      </c>
      <c r="D33">
        <v>87.8</v>
      </c>
      <c r="F33" s="9">
        <f>B33*D33</f>
        <v>190701.6</v>
      </c>
      <c r="G33" s="10">
        <f>F33-F15</f>
        <v>20959.799999999988</v>
      </c>
    </row>
    <row r="34" spans="1:7" x14ac:dyDescent="0.25">
      <c r="B34" s="8"/>
      <c r="G34" s="10"/>
    </row>
    <row r="35" spans="1:7" x14ac:dyDescent="0.25">
      <c r="A35" s="11" t="s">
        <v>17</v>
      </c>
      <c r="B35" s="3"/>
      <c r="C35" s="11"/>
      <c r="D35" s="11"/>
      <c r="E35" s="11"/>
      <c r="F35" s="12">
        <f>SUM(F32:F33)</f>
        <v>2934398.5950000002</v>
      </c>
      <c r="G35" s="12">
        <f>F35-F17</f>
        <v>689922.36400000053</v>
      </c>
    </row>
    <row r="36" spans="1:7" x14ac:dyDescent="0.25">
      <c r="B36" s="8"/>
    </row>
    <row r="37" spans="1:7" x14ac:dyDescent="0.25">
      <c r="A37" s="1" t="s">
        <v>22</v>
      </c>
      <c r="B37" s="1"/>
      <c r="C37" s="1"/>
      <c r="D37" s="1"/>
      <c r="E37" s="1"/>
      <c r="F37" s="1"/>
      <c r="G37" s="1"/>
    </row>
    <row r="38" spans="1:7" ht="30" x14ac:dyDescent="0.25">
      <c r="B38" s="3" t="s">
        <v>1</v>
      </c>
      <c r="C38" s="6" t="s">
        <v>2</v>
      </c>
      <c r="D38" s="6" t="s">
        <v>19</v>
      </c>
      <c r="E38" s="6"/>
      <c r="F38" s="6" t="s">
        <v>11</v>
      </c>
      <c r="G38" s="14" t="s">
        <v>20</v>
      </c>
    </row>
    <row r="39" spans="1:7" x14ac:dyDescent="0.25">
      <c r="A39" t="s">
        <v>12</v>
      </c>
      <c r="B39" s="8">
        <v>26125</v>
      </c>
      <c r="C39">
        <f>(2382470+8575720)+((26125-(1099+4517+5650))*2000)</f>
        <v>40676190</v>
      </c>
      <c r="D39">
        <v>52.44</v>
      </c>
      <c r="E39" t="s">
        <v>13</v>
      </c>
      <c r="F39" s="9">
        <f>B39*D39</f>
        <v>1369995</v>
      </c>
      <c r="G39" s="10">
        <f>F39-F12</f>
        <v>384298.75000000012</v>
      </c>
    </row>
    <row r="40" spans="1:7" x14ac:dyDescent="0.25">
      <c r="A40" t="s">
        <v>7</v>
      </c>
      <c r="B40" s="8"/>
      <c r="C40">
        <f>108025490-C39</f>
        <v>67349300</v>
      </c>
      <c r="D40">
        <v>24.74</v>
      </c>
      <c r="E40" t="s">
        <v>14</v>
      </c>
      <c r="F40" s="9">
        <f>(C40/1000)*D40</f>
        <v>1666221.682</v>
      </c>
      <c r="G40" s="10">
        <f>F40-F13</f>
        <v>577183.50099999993</v>
      </c>
    </row>
    <row r="41" spans="1:7" x14ac:dyDescent="0.25">
      <c r="A41" t="s">
        <v>15</v>
      </c>
      <c r="B41" s="8"/>
      <c r="C41">
        <f>SUM(C39:C40)</f>
        <v>108025490</v>
      </c>
      <c r="F41" s="10">
        <f>SUM(F39:F40)</f>
        <v>3036216.682</v>
      </c>
      <c r="G41" s="10">
        <f>F41-F14</f>
        <v>961482.25100000016</v>
      </c>
    </row>
    <row r="42" spans="1:7" x14ac:dyDescent="0.25">
      <c r="A42" t="s">
        <v>16</v>
      </c>
      <c r="B42" s="8">
        <v>2172</v>
      </c>
      <c r="D42">
        <v>90.44</v>
      </c>
      <c r="F42" s="9">
        <f>B42*D42</f>
        <v>196435.68</v>
      </c>
      <c r="G42" s="10">
        <f>F42-F15</f>
        <v>26693.879999999976</v>
      </c>
    </row>
    <row r="43" spans="1:7" x14ac:dyDescent="0.25">
      <c r="G43" s="10"/>
    </row>
    <row r="44" spans="1:7" x14ac:dyDescent="0.25">
      <c r="A44" s="11" t="s">
        <v>17</v>
      </c>
      <c r="B44" s="6"/>
      <c r="C44" s="11"/>
      <c r="D44" s="11"/>
      <c r="E44" s="11"/>
      <c r="F44" s="12">
        <f>F41+F42</f>
        <v>3232652.3620000002</v>
      </c>
      <c r="G44" s="12">
        <f>F44-F17</f>
        <v>988176.13100000052</v>
      </c>
    </row>
  </sheetData>
  <mergeCells count="7">
    <mergeCell ref="A37:G37"/>
    <mergeCell ref="A1:F1"/>
    <mergeCell ref="A8:F8"/>
    <mergeCell ref="A10:F10"/>
    <mergeCell ref="D11:E11"/>
    <mergeCell ref="A19:G19"/>
    <mergeCell ref="A28:G28"/>
  </mergeCells>
  <pageMargins left="0.25" right="0.25" top="0.75" bottom="0.75" header="0.3" footer="0.3"/>
  <pageSetup scale="8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2023-02-17T12:21:08Z</dcterms:created>
  <dcterms:modified xsi:type="dcterms:W3CDTF">2023-02-17T12:21:17Z</dcterms:modified>
</cp:coreProperties>
</file>