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4_{9CE0F882-26D2-4A25-8AF6-5CBD23C92EE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FI #2 RESPONSE TO ITEM 4 - PVL" sheetId="4" r:id="rId1"/>
    <sheet name="RFI #2 RESPONSE TO ITEM 4 - WSN" sheetId="5" r:id="rId2"/>
  </sheets>
  <definedNames>
    <definedName name="_xlnm.Print_Area" localSheetId="0">'RFI #2 RESPONSE TO ITEM 4 - PVL'!$A$1:$N$17</definedName>
    <definedName name="_xlnm.Print_Area" localSheetId="1">'RFI #2 RESPONSE TO ITEM 4 - WSN'!$A$1:$N$10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4" l="1"/>
  <c r="J14" i="4"/>
  <c r="I14" i="4"/>
  <c r="M13" i="4"/>
  <c r="L13" i="4"/>
  <c r="K13" i="4"/>
  <c r="J13" i="4"/>
  <c r="I13" i="4"/>
  <c r="N8" i="5"/>
  <c r="M8" i="5"/>
  <c r="C7" i="5" l="1"/>
  <c r="D7" i="5"/>
  <c r="F7" i="5"/>
  <c r="G7" i="5"/>
  <c r="C6" i="5"/>
  <c r="D6" i="5"/>
  <c r="E6" i="5"/>
  <c r="F6" i="5"/>
  <c r="G6" i="5"/>
  <c r="K6" i="5"/>
  <c r="K8" i="5" s="1"/>
  <c r="L6" i="5"/>
  <c r="L7" i="5" s="1"/>
  <c r="L8" i="5" s="1"/>
  <c r="M6" i="5"/>
  <c r="M7" i="5" s="1"/>
  <c r="B6" i="5"/>
  <c r="G8" i="5"/>
  <c r="F8" i="5"/>
  <c r="E8" i="5"/>
  <c r="D8" i="5"/>
  <c r="M4" i="5"/>
  <c r="L4" i="5"/>
  <c r="K4" i="5"/>
  <c r="J4" i="5"/>
  <c r="J6" i="5" s="1"/>
  <c r="J7" i="5" s="1"/>
  <c r="J8" i="5" s="1"/>
  <c r="I4" i="5"/>
  <c r="I6" i="5" s="1"/>
  <c r="I7" i="5" s="1"/>
  <c r="H4" i="5"/>
  <c r="H6" i="5" s="1"/>
  <c r="G4" i="5"/>
  <c r="F4" i="5"/>
  <c r="E4" i="5"/>
  <c r="D4" i="5"/>
  <c r="C4" i="5"/>
  <c r="B4" i="5"/>
  <c r="N3" i="5"/>
  <c r="N2" i="5"/>
  <c r="F15" i="4"/>
  <c r="H8" i="5" l="1"/>
  <c r="I8" i="5"/>
  <c r="C8" i="5"/>
  <c r="N6" i="5"/>
  <c r="N4" i="5"/>
  <c r="N5" i="5"/>
  <c r="L15" i="4"/>
  <c r="K15" i="4"/>
  <c r="J15" i="4"/>
  <c r="M14" i="4"/>
  <c r="M15" i="4" s="1"/>
  <c r="I15" i="4"/>
  <c r="H13" i="4"/>
  <c r="H14" i="4" s="1"/>
  <c r="H15" i="4" s="1"/>
  <c r="G12" i="4"/>
  <c r="F12" i="4"/>
  <c r="E12" i="4"/>
  <c r="E15" i="4" s="1"/>
  <c r="D12" i="4"/>
  <c r="C12" i="4"/>
  <c r="B12" i="4"/>
  <c r="N12" i="4" s="1"/>
  <c r="M11" i="4"/>
  <c r="L11" i="4"/>
  <c r="K11" i="4"/>
  <c r="J11" i="4"/>
  <c r="I11" i="4"/>
  <c r="H11" i="4"/>
  <c r="G11" i="4"/>
  <c r="G13" i="4" s="1"/>
  <c r="F11" i="4"/>
  <c r="F13" i="4" s="1"/>
  <c r="E11" i="4"/>
  <c r="E13" i="4" s="1"/>
  <c r="D11" i="4"/>
  <c r="D13" i="4" s="1"/>
  <c r="D14" i="4" s="1"/>
  <c r="C11" i="4"/>
  <c r="C13" i="4" s="1"/>
  <c r="C14" i="4" s="1"/>
  <c r="B11" i="4"/>
  <c r="B13" i="4" s="1"/>
  <c r="N10" i="4"/>
  <c r="N9" i="4"/>
  <c r="N8" i="4"/>
  <c r="N7" i="4"/>
  <c r="N6" i="4"/>
  <c r="N5" i="4"/>
  <c r="N4" i="4"/>
  <c r="N3" i="4"/>
  <c r="N2" i="4"/>
  <c r="B8" i="5" l="1"/>
  <c r="N7" i="5"/>
  <c r="G15" i="4"/>
  <c r="D15" i="4"/>
  <c r="C15" i="4"/>
  <c r="N11" i="4"/>
  <c r="B14" i="4"/>
  <c r="N14" i="4" s="1"/>
  <c r="N13" i="4"/>
  <c r="B15" i="4"/>
  <c r="N15" i="4" l="1"/>
</calcChain>
</file>

<file path=xl/sharedStrings.xml><?xml version="1.0" encoding="utf-8"?>
<sst xmlns="http://schemas.openxmlformats.org/spreadsheetml/2006/main" count="51" uniqueCount="35">
  <si>
    <t>JAN</t>
  </si>
  <si>
    <t>FEB</t>
  </si>
  <si>
    <t>MAR</t>
  </si>
  <si>
    <t>APR</t>
  </si>
  <si>
    <t>MAY</t>
  </si>
  <si>
    <t>JUN</t>
  </si>
  <si>
    <t>AUG</t>
  </si>
  <si>
    <t>OCT</t>
  </si>
  <si>
    <t>NOV</t>
  </si>
  <si>
    <t>DEC</t>
  </si>
  <si>
    <t>MASTER METER</t>
  </si>
  <si>
    <t>TOWN MTN</t>
  </si>
  <si>
    <t>HURRICANE</t>
  </si>
  <si>
    <t>COWPEN</t>
  </si>
  <si>
    <t>CHLOE</t>
  </si>
  <si>
    <t>INDIAN HILLS</t>
  </si>
  <si>
    <t>ISLAND CREEK</t>
  </si>
  <si>
    <t>MODERN MHP</t>
  </si>
  <si>
    <t>HOOPWOOD</t>
  </si>
  <si>
    <t>COON BRANCH</t>
  </si>
  <si>
    <t>ANNUAL TOTAL</t>
  </si>
  <si>
    <t>COST FOR 1ST 28,000,000</t>
  </si>
  <si>
    <t>GALLONS BEYOND 28,000,000 / MO</t>
  </si>
  <si>
    <t>COST FOR GALLONS BEYOND 28,000,000</t>
  </si>
  <si>
    <t>TOTAL BILLED</t>
  </si>
  <si>
    <t>ANNUAL TOTALS</t>
  </si>
  <si>
    <t xml:space="preserve">JUL </t>
  </si>
  <si>
    <t>SEPT</t>
  </si>
  <si>
    <t>* Pikeville's wholesale rate to the Mountain Water District was $1.97 per 1,000 gallons during the test peried with a 28,000,000 gallon per month minimum. Any month that a full 28,000,000 was not purchased, the District still paid the minimum bill of 28,000,000 gallons equaling $55,160.00</t>
  </si>
  <si>
    <t>WILLIAMSON #1</t>
  </si>
  <si>
    <t>WILLIAMSON #2</t>
  </si>
  <si>
    <t>COST FOR 1ST 20,000,000</t>
  </si>
  <si>
    <t>GALLONS BEYOND 20,000,000 / MO</t>
  </si>
  <si>
    <t>* Williamson's wholesale rate to the Mountain Water District was $1.83 per 1,000 gallons during the test peried with a 20,000,000 gallon per month minimum and a quarterly true-up. Any quarter without an average combined purchase of 20,000,000 per month, was charged for the gallons under that amount. There were no instances of a true-up penalty during the test period.</t>
  </si>
  <si>
    <t>COST FOR GALLONS BEYOND 20,000,000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</si>
</sst>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4" xfId="0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9" xfId="0" applyFont="1" applyBorder="1"/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11" xfId="0" applyFont="1" applyBorder="1"/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1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164" fontId="1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wrapText="1"/>
    </xf>
    <xf numFmtId="164" fontId="1" fillId="0" borderId="16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3" fontId="2" fillId="0" borderId="21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F0FD-9C87-4C35-A30F-FF765A2A3AEA}">
  <dimension ref="A1:N32"/>
  <sheetViews>
    <sheetView view="pageBreakPreview" zoomScale="75" zoomScaleNormal="100" zoomScaleSheetLayoutView="75" workbookViewId="0">
      <selection activeCell="N15" sqref="N15"/>
    </sheetView>
  </sheetViews>
  <sheetFormatPr defaultRowHeight="15" x14ac:dyDescent="0.25"/>
  <cols>
    <col min="1" max="1" width="25.7109375" customWidth="1"/>
    <col min="2" max="13" width="15.7109375" customWidth="1"/>
    <col min="14" max="14" width="20.28515625" customWidth="1"/>
  </cols>
  <sheetData>
    <row r="1" spans="1:14" ht="25.15" customHeight="1" thickBot="1" x14ac:dyDescent="0.35">
      <c r="A1" s="26" t="s">
        <v>10</v>
      </c>
      <c r="B1" s="25" t="s">
        <v>26</v>
      </c>
      <c r="C1" s="25" t="s">
        <v>6</v>
      </c>
      <c r="D1" s="25" t="s">
        <v>27</v>
      </c>
      <c r="E1" s="25" t="s">
        <v>7</v>
      </c>
      <c r="F1" s="25" t="s">
        <v>8</v>
      </c>
      <c r="G1" s="25" t="s">
        <v>9</v>
      </c>
      <c r="H1" s="25" t="s">
        <v>0</v>
      </c>
      <c r="I1" s="25" t="s">
        <v>1</v>
      </c>
      <c r="J1" s="25" t="s">
        <v>2</v>
      </c>
      <c r="K1" s="25" t="s">
        <v>3</v>
      </c>
      <c r="L1" s="25" t="s">
        <v>4</v>
      </c>
      <c r="M1" s="25" t="s">
        <v>5</v>
      </c>
      <c r="N1" s="29" t="s">
        <v>25</v>
      </c>
    </row>
    <row r="2" spans="1:14" ht="15.4" customHeight="1" x14ac:dyDescent="0.25">
      <c r="A2" s="1" t="s">
        <v>11</v>
      </c>
      <c r="B2" s="2">
        <v>14729000</v>
      </c>
      <c r="C2" s="3">
        <v>13332000</v>
      </c>
      <c r="D2" s="3">
        <v>13447000</v>
      </c>
      <c r="E2" s="3">
        <v>12727000</v>
      </c>
      <c r="F2" s="3">
        <v>12450000</v>
      </c>
      <c r="G2" s="3">
        <v>5872000</v>
      </c>
      <c r="H2" s="2">
        <v>21313872</v>
      </c>
      <c r="I2" s="3">
        <v>19893000</v>
      </c>
      <c r="J2" s="3">
        <v>16370000</v>
      </c>
      <c r="K2" s="3">
        <v>12938000</v>
      </c>
      <c r="L2" s="3">
        <v>16343000</v>
      </c>
      <c r="M2" s="3">
        <v>15124000</v>
      </c>
      <c r="N2" s="3">
        <f t="shared" ref="N2:N15" si="0">SUM(B2:M2)</f>
        <v>174538872</v>
      </c>
    </row>
    <row r="3" spans="1:14" ht="15.4" customHeight="1" x14ac:dyDescent="0.25">
      <c r="A3" s="5" t="s">
        <v>12</v>
      </c>
      <c r="B3" s="6">
        <v>1895000</v>
      </c>
      <c r="C3" s="7">
        <v>1688000</v>
      </c>
      <c r="D3" s="7">
        <v>1862000</v>
      </c>
      <c r="E3" s="7">
        <v>1842000</v>
      </c>
      <c r="F3" s="7">
        <v>1368000</v>
      </c>
      <c r="G3" s="7">
        <v>1713000</v>
      </c>
      <c r="H3" s="6">
        <v>2040000</v>
      </c>
      <c r="I3" s="7">
        <v>1899000</v>
      </c>
      <c r="J3" s="7">
        <v>2072000</v>
      </c>
      <c r="K3" s="7">
        <v>1966000</v>
      </c>
      <c r="L3" s="7">
        <v>1758000</v>
      </c>
      <c r="M3" s="7">
        <v>1889000</v>
      </c>
      <c r="N3" s="7">
        <f t="shared" si="0"/>
        <v>21992000</v>
      </c>
    </row>
    <row r="4" spans="1:14" ht="15.4" customHeight="1" x14ac:dyDescent="0.25">
      <c r="A4" s="5" t="s">
        <v>13</v>
      </c>
      <c r="B4" s="6">
        <v>2777000</v>
      </c>
      <c r="C4" s="7">
        <v>2883000</v>
      </c>
      <c r="D4" s="7">
        <v>2576000</v>
      </c>
      <c r="E4" s="7">
        <v>2407000</v>
      </c>
      <c r="F4" s="7">
        <v>2360000</v>
      </c>
      <c r="G4" s="7">
        <v>2803000</v>
      </c>
      <c r="H4" s="6">
        <v>2703000</v>
      </c>
      <c r="I4" s="7">
        <v>2717000</v>
      </c>
      <c r="J4" s="7">
        <v>2805000</v>
      </c>
      <c r="K4" s="7">
        <v>2687000</v>
      </c>
      <c r="L4" s="7">
        <v>2835000</v>
      </c>
      <c r="M4" s="7">
        <v>2888000</v>
      </c>
      <c r="N4" s="7">
        <f t="shared" si="0"/>
        <v>32441000</v>
      </c>
    </row>
    <row r="5" spans="1:14" ht="15.4" customHeight="1" x14ac:dyDescent="0.25">
      <c r="A5" s="5" t="s">
        <v>14</v>
      </c>
      <c r="B5" s="6">
        <v>2525000</v>
      </c>
      <c r="C5" s="7">
        <v>1951000</v>
      </c>
      <c r="D5" s="7">
        <v>1997000</v>
      </c>
      <c r="E5" s="7">
        <v>1911000</v>
      </c>
      <c r="F5" s="7">
        <v>1628000</v>
      </c>
      <c r="G5" s="7">
        <v>1653000</v>
      </c>
      <c r="H5" s="6">
        <v>1532000</v>
      </c>
      <c r="I5" s="7">
        <v>1521000</v>
      </c>
      <c r="J5" s="7">
        <v>1702000</v>
      </c>
      <c r="K5" s="7">
        <v>1812000</v>
      </c>
      <c r="L5" s="7">
        <v>1821000</v>
      </c>
      <c r="M5" s="7">
        <v>1686000</v>
      </c>
      <c r="N5" s="7">
        <f t="shared" si="0"/>
        <v>21739000</v>
      </c>
    </row>
    <row r="6" spans="1:14" ht="15.4" customHeight="1" x14ac:dyDescent="0.25">
      <c r="A6" s="5" t="s">
        <v>15</v>
      </c>
      <c r="B6" s="6">
        <v>6140000</v>
      </c>
      <c r="C6" s="7">
        <v>7305000</v>
      </c>
      <c r="D6" s="7">
        <v>7059000</v>
      </c>
      <c r="E6" s="7">
        <v>4836000</v>
      </c>
      <c r="F6" s="7">
        <v>3286000</v>
      </c>
      <c r="G6" s="7">
        <v>4465000</v>
      </c>
      <c r="H6" s="6">
        <v>8586000</v>
      </c>
      <c r="I6" s="7">
        <v>10330000</v>
      </c>
      <c r="J6" s="7">
        <v>5294000</v>
      </c>
      <c r="K6" s="7">
        <v>4702000</v>
      </c>
      <c r="L6" s="7">
        <v>5524000</v>
      </c>
      <c r="M6" s="7">
        <v>5991000</v>
      </c>
      <c r="N6" s="7">
        <f t="shared" si="0"/>
        <v>73518000</v>
      </c>
    </row>
    <row r="7" spans="1:14" ht="15.4" customHeight="1" x14ac:dyDescent="0.25">
      <c r="A7" s="5" t="s">
        <v>16</v>
      </c>
      <c r="B7" s="6">
        <v>70000</v>
      </c>
      <c r="C7" s="7">
        <v>752000</v>
      </c>
      <c r="D7" s="7">
        <v>1136000</v>
      </c>
      <c r="E7" s="7">
        <v>648000</v>
      </c>
      <c r="F7" s="7">
        <v>613000</v>
      </c>
      <c r="G7" s="7">
        <v>994000</v>
      </c>
      <c r="H7" s="6">
        <v>2515000</v>
      </c>
      <c r="I7" s="7">
        <v>3057000</v>
      </c>
      <c r="J7" s="7">
        <v>585000</v>
      </c>
      <c r="K7" s="7">
        <v>600000</v>
      </c>
      <c r="L7" s="7">
        <v>1456000</v>
      </c>
      <c r="M7" s="7">
        <v>2005000</v>
      </c>
      <c r="N7" s="7">
        <f t="shared" si="0"/>
        <v>14431000</v>
      </c>
    </row>
    <row r="8" spans="1:14" ht="15.4" customHeight="1" x14ac:dyDescent="0.25">
      <c r="A8" s="5" t="s">
        <v>17</v>
      </c>
      <c r="B8" s="6">
        <v>256000</v>
      </c>
      <c r="C8" s="7">
        <v>387000</v>
      </c>
      <c r="D8" s="7">
        <v>225000</v>
      </c>
      <c r="E8" s="7">
        <v>214000</v>
      </c>
      <c r="F8" s="7">
        <v>242000</v>
      </c>
      <c r="G8" s="7">
        <v>176000</v>
      </c>
      <c r="H8" s="6">
        <v>135000</v>
      </c>
      <c r="I8" s="7">
        <v>133000</v>
      </c>
      <c r="J8" s="7">
        <v>149000</v>
      </c>
      <c r="K8" s="7">
        <v>141000</v>
      </c>
      <c r="L8" s="7">
        <v>133000</v>
      </c>
      <c r="M8" s="7">
        <v>130000</v>
      </c>
      <c r="N8" s="7">
        <f t="shared" si="0"/>
        <v>2321000</v>
      </c>
    </row>
    <row r="9" spans="1:14" ht="15.4" customHeight="1" x14ac:dyDescent="0.25">
      <c r="A9" s="5" t="s">
        <v>18</v>
      </c>
      <c r="B9" s="6">
        <v>186000</v>
      </c>
      <c r="C9" s="7">
        <v>147000</v>
      </c>
      <c r="D9" s="7">
        <v>136000</v>
      </c>
      <c r="E9" s="7">
        <v>122000</v>
      </c>
      <c r="F9" s="7">
        <v>88000</v>
      </c>
      <c r="G9" s="7">
        <v>96000</v>
      </c>
      <c r="H9" s="6">
        <v>94000</v>
      </c>
      <c r="I9" s="7">
        <v>89000</v>
      </c>
      <c r="J9" s="7">
        <v>92000</v>
      </c>
      <c r="K9" s="7">
        <v>96000</v>
      </c>
      <c r="L9" s="7">
        <v>149000</v>
      </c>
      <c r="M9" s="7">
        <v>164000</v>
      </c>
      <c r="N9" s="7">
        <f t="shared" si="0"/>
        <v>1459000</v>
      </c>
    </row>
    <row r="10" spans="1:14" ht="15.4" customHeight="1" thickBot="1" x14ac:dyDescent="0.3">
      <c r="A10" s="9" t="s">
        <v>19</v>
      </c>
      <c r="B10" s="10">
        <v>124000</v>
      </c>
      <c r="C10" s="11">
        <v>101000</v>
      </c>
      <c r="D10" s="11">
        <v>91000</v>
      </c>
      <c r="E10" s="11">
        <v>97000</v>
      </c>
      <c r="F10" s="11">
        <v>85000</v>
      </c>
      <c r="G10" s="11">
        <v>84000</v>
      </c>
      <c r="H10" s="10">
        <v>90000</v>
      </c>
      <c r="I10" s="11">
        <v>63000</v>
      </c>
      <c r="J10" s="11">
        <v>69000</v>
      </c>
      <c r="K10" s="11">
        <v>67000</v>
      </c>
      <c r="L10" s="11">
        <v>82000</v>
      </c>
      <c r="M10" s="11">
        <v>81000</v>
      </c>
      <c r="N10" s="11">
        <f t="shared" si="0"/>
        <v>1034000</v>
      </c>
    </row>
    <row r="11" spans="1:14" ht="25.15" customHeight="1" thickBot="1" x14ac:dyDescent="0.3">
      <c r="A11" s="12" t="s">
        <v>20</v>
      </c>
      <c r="B11" s="13">
        <f>SUM(B2:B10)</f>
        <v>28702000</v>
      </c>
      <c r="C11" s="14">
        <f t="shared" ref="C11:M11" si="1">SUM(C2:C10)</f>
        <v>28546000</v>
      </c>
      <c r="D11" s="14">
        <f t="shared" si="1"/>
        <v>28529000</v>
      </c>
      <c r="E11" s="14">
        <f t="shared" si="1"/>
        <v>24804000</v>
      </c>
      <c r="F11" s="14">
        <f t="shared" si="1"/>
        <v>22120000</v>
      </c>
      <c r="G11" s="14">
        <f t="shared" si="1"/>
        <v>17856000</v>
      </c>
      <c r="H11" s="14">
        <f t="shared" si="1"/>
        <v>39008872</v>
      </c>
      <c r="I11" s="14">
        <f t="shared" si="1"/>
        <v>39702000</v>
      </c>
      <c r="J11" s="14">
        <f t="shared" si="1"/>
        <v>29138000</v>
      </c>
      <c r="K11" s="14">
        <f t="shared" si="1"/>
        <v>25009000</v>
      </c>
      <c r="L11" s="14">
        <f t="shared" si="1"/>
        <v>30101000</v>
      </c>
      <c r="M11" s="27">
        <f t="shared" si="1"/>
        <v>29958000</v>
      </c>
      <c r="N11" s="30">
        <f t="shared" si="0"/>
        <v>343473872</v>
      </c>
    </row>
    <row r="12" spans="1:14" ht="49.15" customHeight="1" x14ac:dyDescent="0.3">
      <c r="A12" s="16" t="s">
        <v>21</v>
      </c>
      <c r="B12" s="17">
        <f>SUM(28000*1.97)</f>
        <v>55160</v>
      </c>
      <c r="C12" s="17">
        <f t="shared" ref="C12:G12" si="2">SUM(28000*1.97)</f>
        <v>55160</v>
      </c>
      <c r="D12" s="17">
        <f t="shared" si="2"/>
        <v>55160</v>
      </c>
      <c r="E12" s="17">
        <f t="shared" si="2"/>
        <v>55160</v>
      </c>
      <c r="F12" s="17">
        <f t="shared" si="2"/>
        <v>55160</v>
      </c>
      <c r="G12" s="17">
        <f t="shared" si="2"/>
        <v>55160</v>
      </c>
      <c r="H12" s="17">
        <v>55160</v>
      </c>
      <c r="I12" s="17">
        <v>55160</v>
      </c>
      <c r="J12" s="17">
        <v>55160</v>
      </c>
      <c r="K12" s="17">
        <v>55160</v>
      </c>
      <c r="L12" s="17">
        <v>55160</v>
      </c>
      <c r="M12" s="17">
        <v>55160</v>
      </c>
      <c r="N12" s="17">
        <f t="shared" si="0"/>
        <v>661920</v>
      </c>
    </row>
    <row r="13" spans="1:14" ht="30" customHeight="1" x14ac:dyDescent="0.3">
      <c r="A13" s="18" t="s">
        <v>22</v>
      </c>
      <c r="B13" s="15">
        <f>SUM(B11)-28000000</f>
        <v>702000</v>
      </c>
      <c r="C13" s="15">
        <f t="shared" ref="C13:H13" si="3">SUM(C11)-28000000</f>
        <v>546000</v>
      </c>
      <c r="D13" s="15">
        <f t="shared" si="3"/>
        <v>529000</v>
      </c>
      <c r="E13" s="15">
        <f t="shared" si="3"/>
        <v>-3196000</v>
      </c>
      <c r="F13" s="15">
        <f t="shared" si="3"/>
        <v>-5880000</v>
      </c>
      <c r="G13" s="15">
        <f t="shared" si="3"/>
        <v>-10144000</v>
      </c>
      <c r="H13" s="15">
        <f t="shared" si="3"/>
        <v>11008872</v>
      </c>
      <c r="I13" s="15">
        <f>SUM(I11)-28000000</f>
        <v>11702000</v>
      </c>
      <c r="J13" s="15">
        <f>SUM(J11)-28000000</f>
        <v>1138000</v>
      </c>
      <c r="K13" s="15">
        <f>SUM(K11)-28000000</f>
        <v>-2991000</v>
      </c>
      <c r="L13" s="15">
        <f>SUM(L11)-28000000</f>
        <v>2101000</v>
      </c>
      <c r="M13" s="23">
        <f>SUM(M11)-28000000</f>
        <v>1958000</v>
      </c>
      <c r="N13" s="15">
        <f t="shared" si="0"/>
        <v>7473872</v>
      </c>
    </row>
    <row r="14" spans="1:14" ht="34.5" customHeight="1" thickBot="1" x14ac:dyDescent="0.35">
      <c r="A14" s="19" t="s">
        <v>23</v>
      </c>
      <c r="B14" s="20">
        <f>SUM(B13)/1000*1.97</f>
        <v>1382.94</v>
      </c>
      <c r="C14" s="20">
        <f t="shared" ref="C14:H14" si="4">SUM(C13)/1000*1.97</f>
        <v>1075.6199999999999</v>
      </c>
      <c r="D14" s="20">
        <f t="shared" si="4"/>
        <v>1042.1299999999999</v>
      </c>
      <c r="E14" s="20">
        <v>0</v>
      </c>
      <c r="F14" s="20">
        <v>0</v>
      </c>
      <c r="G14" s="20">
        <v>0</v>
      </c>
      <c r="H14" s="20">
        <f t="shared" si="4"/>
        <v>21687.47784</v>
      </c>
      <c r="I14" s="20">
        <f>SUM(I13)/1000*1.97</f>
        <v>23052.94</v>
      </c>
      <c r="J14" s="20">
        <f>SUM(J13)/1000*1.97</f>
        <v>2241.86</v>
      </c>
      <c r="K14" s="20">
        <v>0</v>
      </c>
      <c r="L14" s="20">
        <f>SUM(L13)/1000*1.97</f>
        <v>4138.97</v>
      </c>
      <c r="M14" s="20">
        <f t="shared" ref="M14" si="5">SUM(M13)/1000*1.97</f>
        <v>3857.2599999999998</v>
      </c>
      <c r="N14" s="20">
        <f t="shared" si="0"/>
        <v>58479.197840000001</v>
      </c>
    </row>
    <row r="15" spans="1:14" ht="53.65" customHeight="1" thickBot="1" x14ac:dyDescent="0.35">
      <c r="A15" s="21" t="s">
        <v>24</v>
      </c>
      <c r="B15" s="22">
        <f>SUM(B12,B14)</f>
        <v>56542.94</v>
      </c>
      <c r="C15" s="22">
        <f t="shared" ref="C15:L15" si="6">SUM(C12,C14)</f>
        <v>56235.62</v>
      </c>
      <c r="D15" s="22">
        <f t="shared" si="6"/>
        <v>56202.13</v>
      </c>
      <c r="E15" s="22">
        <f t="shared" si="6"/>
        <v>55160</v>
      </c>
      <c r="F15" s="22">
        <f>SUM(F12,F14)</f>
        <v>55160</v>
      </c>
      <c r="G15" s="22">
        <f t="shared" si="6"/>
        <v>55160</v>
      </c>
      <c r="H15" s="22">
        <f t="shared" si="6"/>
        <v>76847.477840000007</v>
      </c>
      <c r="I15" s="22">
        <f t="shared" si="6"/>
        <v>78212.94</v>
      </c>
      <c r="J15" s="22">
        <f t="shared" si="6"/>
        <v>57401.86</v>
      </c>
      <c r="K15" s="22">
        <f t="shared" si="6"/>
        <v>55160</v>
      </c>
      <c r="L15" s="22">
        <f t="shared" si="6"/>
        <v>59298.97</v>
      </c>
      <c r="M15" s="24">
        <f>SUM(M12,M14)</f>
        <v>59017.26</v>
      </c>
      <c r="N15" s="17">
        <f t="shared" si="0"/>
        <v>720399.19784000004</v>
      </c>
    </row>
    <row r="16" spans="1:14" ht="40.9" customHeight="1" x14ac:dyDescent="0.25">
      <c r="N16" s="31"/>
    </row>
    <row r="17" spans="1:14" ht="45.4" customHeight="1" x14ac:dyDescent="0.3">
      <c r="A17" s="32" t="s">
        <v>28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28" spans="1:14" ht="29.65" customHeight="1" x14ac:dyDescent="0.25"/>
    <row r="29" spans="1:14" ht="40.9" customHeight="1" x14ac:dyDescent="0.25"/>
    <row r="30" spans="1:14" ht="39.4" customHeight="1" x14ac:dyDescent="0.25"/>
    <row r="31" spans="1:14" ht="40.5" customHeight="1" x14ac:dyDescent="0.25"/>
    <row r="32" spans="1:14" ht="54" customHeight="1" x14ac:dyDescent="0.25"/>
  </sheetData>
  <mergeCells count="1">
    <mergeCell ref="A17:N17"/>
  </mergeCells>
  <printOptions horizontalCentered="1" verticalCentered="1"/>
  <pageMargins left="0.45" right="0.45" top="2.0954166669999998" bottom="0.5" header="2.5499999999999998" footer="0.3"/>
  <pageSetup scale="54" orientation="landscape" r:id="rId1"/>
  <headerFooter>
    <oddHeader>&amp;C&amp;"-,Bold"&amp;18PURCHASED WATER SUMMARY
CITY OF PIKEVILLE
TEST PERIOD
JULY 2021 - JUNE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FFC16-F03D-495A-8C20-58D5A58D1279}">
  <dimension ref="A1:N25"/>
  <sheetViews>
    <sheetView tabSelected="1" view="pageBreakPreview" zoomScale="75" zoomScaleNormal="100" zoomScaleSheetLayoutView="75" workbookViewId="0">
      <selection activeCell="N8" sqref="N8"/>
    </sheetView>
  </sheetViews>
  <sheetFormatPr defaultRowHeight="15" x14ac:dyDescent="0.25"/>
  <cols>
    <col min="1" max="1" width="25.7109375" customWidth="1"/>
    <col min="2" max="13" width="15.7109375" customWidth="1"/>
    <col min="14" max="14" width="20.28515625" customWidth="1"/>
  </cols>
  <sheetData>
    <row r="1" spans="1:14" ht="25.15" customHeight="1" thickBot="1" x14ac:dyDescent="0.35">
      <c r="A1" s="26" t="s">
        <v>10</v>
      </c>
      <c r="B1" s="25" t="s">
        <v>26</v>
      </c>
      <c r="C1" s="25" t="s">
        <v>6</v>
      </c>
      <c r="D1" s="25" t="s">
        <v>27</v>
      </c>
      <c r="E1" s="25" t="s">
        <v>7</v>
      </c>
      <c r="F1" s="25" t="s">
        <v>8</v>
      </c>
      <c r="G1" s="25" t="s">
        <v>9</v>
      </c>
      <c r="H1" s="25" t="s">
        <v>0</v>
      </c>
      <c r="I1" s="25" t="s">
        <v>1</v>
      </c>
      <c r="J1" s="25" t="s">
        <v>2</v>
      </c>
      <c r="K1" s="25" t="s">
        <v>3</v>
      </c>
      <c r="L1" s="25" t="s">
        <v>4</v>
      </c>
      <c r="M1" s="25" t="s">
        <v>5</v>
      </c>
      <c r="N1" s="25" t="s">
        <v>25</v>
      </c>
    </row>
    <row r="2" spans="1:14" ht="15.4" customHeight="1" x14ac:dyDescent="0.25">
      <c r="A2" s="1" t="s">
        <v>29</v>
      </c>
      <c r="B2" s="2">
        <v>17015900</v>
      </c>
      <c r="C2" s="3">
        <v>20973600</v>
      </c>
      <c r="D2" s="3">
        <v>19066000</v>
      </c>
      <c r="E2" s="3">
        <v>15116300</v>
      </c>
      <c r="F2" s="3">
        <v>19037000</v>
      </c>
      <c r="G2" s="3">
        <v>22569000</v>
      </c>
      <c r="H2" s="2">
        <v>15351000</v>
      </c>
      <c r="I2" s="3">
        <v>18482000</v>
      </c>
      <c r="J2" s="3">
        <v>19332000</v>
      </c>
      <c r="K2" s="3">
        <v>17029400</v>
      </c>
      <c r="L2" s="3">
        <v>19422600</v>
      </c>
      <c r="M2" s="3">
        <v>19529000</v>
      </c>
      <c r="N2" s="4">
        <f t="shared" ref="N2:N7" si="0">SUM(B2:M2)</f>
        <v>222923800</v>
      </c>
    </row>
    <row r="3" spans="1:14" ht="15.4" customHeight="1" thickBot="1" x14ac:dyDescent="0.3">
      <c r="A3" s="5" t="s">
        <v>30</v>
      </c>
      <c r="B3" s="6">
        <v>2842500</v>
      </c>
      <c r="C3" s="7">
        <v>3247500</v>
      </c>
      <c r="D3" s="7">
        <v>3207800</v>
      </c>
      <c r="E3" s="7">
        <v>2511900</v>
      </c>
      <c r="F3" s="7">
        <v>2385800</v>
      </c>
      <c r="G3" s="7">
        <v>2563000</v>
      </c>
      <c r="H3" s="6">
        <v>1808700</v>
      </c>
      <c r="I3" s="7">
        <v>3111900</v>
      </c>
      <c r="J3" s="7">
        <v>2265900</v>
      </c>
      <c r="K3" s="7">
        <v>2202000</v>
      </c>
      <c r="L3" s="7">
        <v>2963500</v>
      </c>
      <c r="M3" s="7">
        <v>2579500</v>
      </c>
      <c r="N3" s="8">
        <f t="shared" si="0"/>
        <v>31690000</v>
      </c>
    </row>
    <row r="4" spans="1:14" ht="25.15" customHeight="1" thickBot="1" x14ac:dyDescent="0.3">
      <c r="A4" s="12" t="s">
        <v>20</v>
      </c>
      <c r="B4" s="13">
        <f t="shared" ref="B4:M4" si="1">SUM(B2:B3)</f>
        <v>19858400</v>
      </c>
      <c r="C4" s="14">
        <f t="shared" si="1"/>
        <v>24221100</v>
      </c>
      <c r="D4" s="14">
        <f t="shared" si="1"/>
        <v>22273800</v>
      </c>
      <c r="E4" s="14">
        <f t="shared" si="1"/>
        <v>17628200</v>
      </c>
      <c r="F4" s="14">
        <f t="shared" si="1"/>
        <v>21422800</v>
      </c>
      <c r="G4" s="14">
        <f t="shared" si="1"/>
        <v>25132000</v>
      </c>
      <c r="H4" s="14">
        <f t="shared" si="1"/>
        <v>17159700</v>
      </c>
      <c r="I4" s="14">
        <f t="shared" si="1"/>
        <v>21593900</v>
      </c>
      <c r="J4" s="14">
        <f t="shared" si="1"/>
        <v>21597900</v>
      </c>
      <c r="K4" s="14">
        <f t="shared" si="1"/>
        <v>19231400</v>
      </c>
      <c r="L4" s="14">
        <f t="shared" si="1"/>
        <v>22386100</v>
      </c>
      <c r="M4" s="27">
        <f t="shared" si="1"/>
        <v>22108500</v>
      </c>
      <c r="N4" s="28">
        <f t="shared" si="0"/>
        <v>254613800</v>
      </c>
    </row>
    <row r="5" spans="1:14" ht="49.15" customHeight="1" x14ac:dyDescent="0.3">
      <c r="A5" s="16" t="s">
        <v>31</v>
      </c>
      <c r="B5" s="17">
        <v>36600</v>
      </c>
      <c r="C5" s="17">
        <v>36600</v>
      </c>
      <c r="D5" s="17">
        <v>36600</v>
      </c>
      <c r="E5" s="17">
        <v>36600</v>
      </c>
      <c r="F5" s="17">
        <v>36600</v>
      </c>
      <c r="G5" s="17">
        <v>36600</v>
      </c>
      <c r="H5" s="17">
        <v>36600</v>
      </c>
      <c r="I5" s="17">
        <v>36600</v>
      </c>
      <c r="J5" s="17">
        <v>36600</v>
      </c>
      <c r="K5" s="17">
        <v>36600</v>
      </c>
      <c r="L5" s="17">
        <v>36600</v>
      </c>
      <c r="M5" s="17">
        <v>36600</v>
      </c>
      <c r="N5" s="17">
        <f t="shared" si="0"/>
        <v>439200</v>
      </c>
    </row>
    <row r="6" spans="1:14" ht="30" customHeight="1" x14ac:dyDescent="0.3">
      <c r="A6" s="18" t="s">
        <v>32</v>
      </c>
      <c r="B6" s="15">
        <f>SUM(B4)-20000000</f>
        <v>-141600</v>
      </c>
      <c r="C6" s="15">
        <f t="shared" ref="C6:M6" si="2">SUM(C4)-20000000</f>
        <v>4221100</v>
      </c>
      <c r="D6" s="15">
        <f t="shared" si="2"/>
        <v>2273800</v>
      </c>
      <c r="E6" s="15">
        <f t="shared" si="2"/>
        <v>-2371800</v>
      </c>
      <c r="F6" s="15">
        <f t="shared" si="2"/>
        <v>1422800</v>
      </c>
      <c r="G6" s="15">
        <f t="shared" si="2"/>
        <v>5132000</v>
      </c>
      <c r="H6" s="15">
        <f t="shared" si="2"/>
        <v>-2840300</v>
      </c>
      <c r="I6" s="15">
        <f t="shared" si="2"/>
        <v>1593900</v>
      </c>
      <c r="J6" s="15">
        <f t="shared" si="2"/>
        <v>1597900</v>
      </c>
      <c r="K6" s="15">
        <f t="shared" si="2"/>
        <v>-768600</v>
      </c>
      <c r="L6" s="15">
        <f t="shared" si="2"/>
        <v>2386100</v>
      </c>
      <c r="M6" s="15">
        <f t="shared" si="2"/>
        <v>2108500</v>
      </c>
      <c r="N6" s="15">
        <f t="shared" si="0"/>
        <v>14613800</v>
      </c>
    </row>
    <row r="7" spans="1:14" ht="34.5" customHeight="1" thickBot="1" x14ac:dyDescent="0.35">
      <c r="A7" s="19" t="s">
        <v>34</v>
      </c>
      <c r="B7" s="20">
        <v>0</v>
      </c>
      <c r="C7" s="20">
        <f t="shared" ref="C7:M7" si="3">SUM(C6)/1000*1.83</f>
        <v>7724.6130000000012</v>
      </c>
      <c r="D7" s="20">
        <f t="shared" si="3"/>
        <v>4161.0540000000001</v>
      </c>
      <c r="E7" s="20">
        <v>0</v>
      </c>
      <c r="F7" s="20">
        <f t="shared" si="3"/>
        <v>2603.7240000000002</v>
      </c>
      <c r="G7" s="20">
        <f t="shared" si="3"/>
        <v>9391.56</v>
      </c>
      <c r="H7" s="20">
        <v>0</v>
      </c>
      <c r="I7" s="20">
        <f t="shared" si="3"/>
        <v>2916.8370000000004</v>
      </c>
      <c r="J7" s="20">
        <f t="shared" si="3"/>
        <v>2924.1570000000002</v>
      </c>
      <c r="K7" s="20">
        <v>0</v>
      </c>
      <c r="L7" s="20">
        <f t="shared" si="3"/>
        <v>4366.5630000000001</v>
      </c>
      <c r="M7" s="20">
        <f t="shared" si="3"/>
        <v>3858.5550000000003</v>
      </c>
      <c r="N7" s="20">
        <f t="shared" si="0"/>
        <v>37947.063000000002</v>
      </c>
    </row>
    <row r="8" spans="1:14" ht="53.65" customHeight="1" thickBot="1" x14ac:dyDescent="0.35">
      <c r="A8" s="21" t="s">
        <v>24</v>
      </c>
      <c r="B8" s="22">
        <f>SUM(B5,B7)</f>
        <v>36600</v>
      </c>
      <c r="C8" s="22">
        <f t="shared" ref="C8:L8" si="4">SUM(C5,C7)</f>
        <v>44324.612999999998</v>
      </c>
      <c r="D8" s="22">
        <f t="shared" si="4"/>
        <v>40761.054000000004</v>
      </c>
      <c r="E8" s="22">
        <f t="shared" si="4"/>
        <v>36600</v>
      </c>
      <c r="F8" s="22">
        <f>SUM(F5,F7)</f>
        <v>39203.724000000002</v>
      </c>
      <c r="G8" s="22">
        <f t="shared" si="4"/>
        <v>45991.56</v>
      </c>
      <c r="H8" s="22">
        <f t="shared" si="4"/>
        <v>36600</v>
      </c>
      <c r="I8" s="22">
        <f t="shared" si="4"/>
        <v>39516.837</v>
      </c>
      <c r="J8" s="22">
        <f t="shared" si="4"/>
        <v>39524.156999999999</v>
      </c>
      <c r="K8" s="22">
        <f t="shared" si="4"/>
        <v>36600</v>
      </c>
      <c r="L8" s="22">
        <f t="shared" si="4"/>
        <v>40966.563000000002</v>
      </c>
      <c r="M8" s="24">
        <f>SUM(M5,M7)</f>
        <v>40458.555</v>
      </c>
      <c r="N8" s="20">
        <f>SUM(B8:M8)</f>
        <v>477147.06300000002</v>
      </c>
    </row>
    <row r="9" spans="1:14" ht="40.9" customHeight="1" x14ac:dyDescent="0.25"/>
    <row r="10" spans="1:14" ht="45.4" customHeight="1" x14ac:dyDescent="0.3">
      <c r="A10" s="32" t="s">
        <v>33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21" ht="29.65" customHeight="1" x14ac:dyDescent="0.25"/>
    <row r="22" ht="40.9" customHeight="1" x14ac:dyDescent="0.25"/>
    <row r="23" ht="39.4" customHeight="1" x14ac:dyDescent="0.25"/>
    <row r="24" ht="40.5" customHeight="1" x14ac:dyDescent="0.25"/>
    <row r="25" ht="54" customHeight="1" x14ac:dyDescent="0.25"/>
  </sheetData>
  <mergeCells count="1">
    <mergeCell ref="A10:N10"/>
  </mergeCells>
  <printOptions horizontalCentered="1" verticalCentered="1"/>
  <pageMargins left="0.45" right="0.45" top="2.0954166669999998" bottom="0.5" header="2.75" footer="0.3"/>
  <pageSetup scale="54" orientation="landscape" r:id="rId1"/>
  <headerFooter>
    <oddHeader>&amp;C&amp;"-,Bold"&amp;18PURCHASED WATER SUMMARY
CITY OF WILLIAMSON, WV
TEST PERIOD
JULY 2021 - JUNE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RFI #2 RESPONSE TO ITEM 4 - PVL</vt:lpstr>
      <vt:lpstr>RFI #2 RESPONSE TO ITEM 4 - WSN</vt:lpstr>
      <vt:lpstr>'RFI #2 RESPONSE TO ITEM 4 - PVL'!Print_Area</vt:lpstr>
      <vt:lpstr>'RFI #2 RESPONSE TO ITEM 4 - WSN'!Print_Area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2023-06-06T00:49:25Z</dcterms:created>
  <dcterms:modified xsi:type="dcterms:W3CDTF">2023-06-06T00:49:36Z</dcterms:modified>
</cp:coreProperties>
</file>