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2164\RFI No. 1\"/>
    </mc:Choice>
  </mc:AlternateContent>
  <xr:revisionPtr revIDLastSave="0" documentId="13_ncr:1_{DD888BDA-5E10-4E9D-AD43-66F864366354}" xr6:coauthVersionLast="47" xr6:coauthVersionMax="47" xr10:uidLastSave="{00000000-0000-0000-0000-000000000000}"/>
  <bookViews>
    <workbookView xWindow="-28920" yWindow="-120" windowWidth="29040" windowHeight="17640" xr2:uid="{010F8B4E-59F0-41E2-8EAA-7F23298FF5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9" i="1"/>
  <c r="N40" i="1"/>
  <c r="N41" i="1"/>
  <c r="N42" i="1"/>
  <c r="N43" i="1"/>
  <c r="N37" i="1"/>
  <c r="H30" i="1"/>
  <c r="K30" i="1"/>
  <c r="N30" i="1"/>
  <c r="P30" i="1"/>
  <c r="P15" i="1"/>
  <c r="N15" i="1"/>
  <c r="K15" i="1"/>
  <c r="H15" i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34" i="1"/>
  <c r="K34" i="1" s="1"/>
  <c r="H35" i="1"/>
  <c r="H36" i="1"/>
  <c r="H37" i="1"/>
  <c r="H38" i="1"/>
  <c r="H39" i="1"/>
  <c r="H40" i="1"/>
  <c r="H41" i="1"/>
  <c r="H42" i="1"/>
  <c r="H43" i="1"/>
  <c r="H34" i="1"/>
  <c r="O13" i="1"/>
  <c r="O11" i="1"/>
  <c r="O10" i="1"/>
  <c r="O9" i="1"/>
  <c r="O8" i="1"/>
  <c r="O7" i="1"/>
  <c r="O6" i="1"/>
  <c r="O14" i="1"/>
  <c r="O12" i="1"/>
  <c r="O24" i="1"/>
  <c r="H44" i="1" l="1"/>
  <c r="K44" i="1"/>
  <c r="O42" i="1"/>
  <c r="P42" i="1" s="1"/>
  <c r="N44" i="1"/>
  <c r="O43" i="1"/>
  <c r="P43" i="1" s="1"/>
  <c r="O41" i="1"/>
  <c r="P41" i="1" s="1"/>
  <c r="O37" i="1"/>
  <c r="O38" i="1"/>
  <c r="P38" i="1" s="1"/>
  <c r="O34" i="1"/>
  <c r="P34" i="1" s="1"/>
  <c r="O39" i="1"/>
  <c r="P39" i="1" s="1"/>
  <c r="O35" i="1"/>
  <c r="P35" i="1" s="1"/>
  <c r="O40" i="1"/>
  <c r="P40" i="1" s="1"/>
  <c r="O36" i="1"/>
  <c r="P36" i="1" s="1"/>
  <c r="O15" i="1"/>
  <c r="O44" i="1" l="1"/>
  <c r="P37" i="1"/>
  <c r="P44" i="1" s="1"/>
  <c r="O25" i="1"/>
  <c r="O23" i="1"/>
  <c r="O22" i="1"/>
  <c r="O21" i="1"/>
  <c r="O20" i="1"/>
  <c r="O19" i="1"/>
  <c r="O27" i="1"/>
  <c r="O26" i="1"/>
  <c r="O29" i="1" l="1"/>
  <c r="O28" i="1"/>
  <c r="O30" i="1" l="1"/>
</calcChain>
</file>

<file path=xl/sharedStrings.xml><?xml version="1.0" encoding="utf-8"?>
<sst xmlns="http://schemas.openxmlformats.org/spreadsheetml/2006/main" count="111" uniqueCount="40">
  <si>
    <t>Employee Name</t>
  </si>
  <si>
    <t>Job Title/Description</t>
  </si>
  <si>
    <t>Overtime Hours Worked</t>
  </si>
  <si>
    <t>Employee Hire Date</t>
  </si>
  <si>
    <t>Employee Termination Date</t>
  </si>
  <si>
    <t>Anthony Melecosky</t>
  </si>
  <si>
    <t>On Call Wage</t>
  </si>
  <si>
    <t>On Call Hours Worked</t>
  </si>
  <si>
    <t>On Call Wages Paid</t>
  </si>
  <si>
    <t>Billy Joe Myers</t>
  </si>
  <si>
    <t>Brenda Bowlin</t>
  </si>
  <si>
    <t>James Branham</t>
  </si>
  <si>
    <t>Joseph Anderson</t>
  </si>
  <si>
    <t>Julie Clemens</t>
  </si>
  <si>
    <t>Matthew Dyer</t>
  </si>
  <si>
    <t>General Manager</t>
  </si>
  <si>
    <t>Rex England</t>
  </si>
  <si>
    <t>Alex Savage</t>
  </si>
  <si>
    <t>Dylan Radford</t>
  </si>
  <si>
    <t>Office Manger</t>
  </si>
  <si>
    <t xml:space="preserve">Customer Service Representative </t>
  </si>
  <si>
    <t>Assistant Manager - Class III</t>
  </si>
  <si>
    <t>Drinking Water Operator - Class II</t>
  </si>
  <si>
    <t>Drinking Water Operator - Class I</t>
  </si>
  <si>
    <t>Trevor Corbin</t>
  </si>
  <si>
    <t>Regular Wage</t>
  </si>
  <si>
    <t>Overtime Wage</t>
  </si>
  <si>
    <t xml:space="preserve">Regular Hours </t>
  </si>
  <si>
    <t>Total          Wages Paid</t>
  </si>
  <si>
    <t>Overtime Wages Paid</t>
  </si>
  <si>
    <t>Regular               Wages Paid</t>
  </si>
  <si>
    <t>PRO FORMA</t>
  </si>
  <si>
    <t>David Waid</t>
  </si>
  <si>
    <t>Timothy Davis</t>
  </si>
  <si>
    <t>Jessie Shoopman</t>
  </si>
  <si>
    <t xml:space="preserve">2020 TOTALS  </t>
  </si>
  <si>
    <t>Total             FICA</t>
  </si>
  <si>
    <t xml:space="preserve">2021 TOTALS  </t>
  </si>
  <si>
    <t xml:space="preserve">Cumberland County Water District </t>
  </si>
  <si>
    <t>Exhibit A.2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</si>
</sst>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44" fontId="0" fillId="0" borderId="0" xfId="1" applyFont="1" applyBorder="1"/>
    <xf numFmtId="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1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7" fontId="0" fillId="0" borderId="5" xfId="1" applyNumberFormat="1" applyFont="1" applyBorder="1" applyAlignment="1">
      <alignment horizontal="right"/>
    </xf>
    <xf numFmtId="7" fontId="0" fillId="0" borderId="6" xfId="1" applyNumberFormat="1" applyFont="1" applyBorder="1" applyAlignment="1">
      <alignment horizontal="right"/>
    </xf>
    <xf numFmtId="7" fontId="0" fillId="0" borderId="7" xfId="1" applyNumberFormat="1" applyFont="1" applyBorder="1" applyAlignment="1">
      <alignment horizontal="right"/>
    </xf>
    <xf numFmtId="4" fontId="0" fillId="0" borderId="8" xfId="0" applyNumberFormat="1" applyBorder="1" applyAlignment="1">
      <alignment horizontal="right"/>
    </xf>
    <xf numFmtId="7" fontId="0" fillId="0" borderId="9" xfId="1" applyNumberFormat="1" applyFont="1" applyBorder="1" applyAlignment="1">
      <alignment horizontal="right"/>
    </xf>
    <xf numFmtId="2" fontId="0" fillId="0" borderId="8" xfId="0" applyNumberFormat="1" applyBorder="1"/>
    <xf numFmtId="44" fontId="0" fillId="0" borderId="5" xfId="1" applyFont="1" applyBorder="1"/>
    <xf numFmtId="0" fontId="0" fillId="0" borderId="10" xfId="0" applyBorder="1" applyAlignment="1">
      <alignment horizontal="center" vertical="center" wrapText="1"/>
    </xf>
    <xf numFmtId="7" fontId="0" fillId="0" borderId="11" xfId="1" applyNumberFormat="1" applyFont="1" applyBorder="1" applyAlignment="1">
      <alignment horizontal="right"/>
    </xf>
    <xf numFmtId="7" fontId="0" fillId="0" borderId="12" xfId="1" applyNumberFormat="1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2" fontId="0" fillId="0" borderId="0" xfId="0" applyNumberFormat="1"/>
    <xf numFmtId="0" fontId="2" fillId="0" borderId="17" xfId="0" applyFont="1" applyBorder="1" applyAlignment="1"/>
    <xf numFmtId="0" fontId="2" fillId="0" borderId="16" xfId="0" applyFont="1" applyBorder="1" applyAlignment="1"/>
    <xf numFmtId="44" fontId="2" fillId="0" borderId="14" xfId="1" applyFont="1" applyBorder="1"/>
    <xf numFmtId="0" fontId="2" fillId="0" borderId="14" xfId="0" applyFont="1" applyBorder="1"/>
    <xf numFmtId="44" fontId="2" fillId="0" borderId="16" xfId="1" applyFont="1" applyBorder="1" applyAlignment="1"/>
    <xf numFmtId="0" fontId="0" fillId="0" borderId="20" xfId="0" applyFill="1" applyBorder="1" applyAlignment="1">
      <alignment horizontal="center" vertical="center" wrapText="1"/>
    </xf>
    <xf numFmtId="7" fontId="1" fillId="0" borderId="13" xfId="1" applyNumberFormat="1" applyFont="1" applyBorder="1"/>
    <xf numFmtId="7" fontId="1" fillId="0" borderId="13" xfId="1" applyNumberFormat="1" applyFont="1" applyBorder="1" applyAlignment="1"/>
    <xf numFmtId="7" fontId="1" fillId="0" borderId="15" xfId="1" applyNumberFormat="1" applyFont="1" applyBorder="1" applyAlignment="1">
      <alignment horizontal="right"/>
    </xf>
    <xf numFmtId="10" fontId="0" fillId="0" borderId="0" xfId="0" applyNumberFormat="1"/>
    <xf numFmtId="44" fontId="0" fillId="0" borderId="0" xfId="1" applyFont="1" applyBorder="1" applyAlignment="1">
      <alignment horizontal="right"/>
    </xf>
    <xf numFmtId="7" fontId="0" fillId="0" borderId="0" xfId="1" applyNumberFormat="1" applyFont="1" applyBorder="1" applyAlignment="1">
      <alignment horizontal="right"/>
    </xf>
    <xf numFmtId="0" fontId="3" fillId="0" borderId="0" xfId="0" applyFont="1"/>
    <xf numFmtId="0" fontId="0" fillId="0" borderId="17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4EE3-685D-4EDD-87C2-75232DB316FE}">
  <dimension ref="B1:R44"/>
  <sheetViews>
    <sheetView tabSelected="1" workbookViewId="0">
      <selection activeCell="P27" sqref="P27"/>
    </sheetView>
  </sheetViews>
  <sheetFormatPr defaultRowHeight="15" x14ac:dyDescent="0.25"/>
  <cols>
    <col min="1" max="1" width="3.140625" customWidth="1"/>
    <col min="2" max="2" width="20.140625" customWidth="1"/>
    <col min="3" max="3" width="30.5703125" customWidth="1"/>
    <col min="4" max="5" width="16.85546875" customWidth="1"/>
    <col min="6" max="6" width="9.42578125" customWidth="1"/>
    <col min="7" max="7" width="10.85546875" customWidth="1"/>
    <col min="8" max="8" width="12.5703125" customWidth="1"/>
    <col min="9" max="9" width="10.140625" customWidth="1"/>
    <col min="10" max="10" width="10.85546875" customWidth="1"/>
    <col min="11" max="11" width="12.5703125" customWidth="1"/>
    <col min="12" max="12" width="9.42578125" customWidth="1"/>
    <col min="13" max="13" width="8.5703125" customWidth="1"/>
    <col min="14" max="16" width="12.5703125" customWidth="1"/>
  </cols>
  <sheetData>
    <row r="1" spans="2:17" ht="21" x14ac:dyDescent="0.35">
      <c r="B1" s="39" t="s">
        <v>39</v>
      </c>
    </row>
    <row r="2" spans="2:17" ht="21" x14ac:dyDescent="0.35">
      <c r="B2" s="39" t="s">
        <v>38</v>
      </c>
    </row>
    <row r="3" spans="2:17" ht="15.75" thickBot="1" x14ac:dyDescent="0.3"/>
    <row r="4" spans="2:17" ht="21" customHeight="1" thickBot="1" x14ac:dyDescent="0.4">
      <c r="B4" s="43">
        <v>2020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2:17" ht="30" customHeight="1" x14ac:dyDescent="0.25">
      <c r="B5" s="17" t="s">
        <v>0</v>
      </c>
      <c r="C5" s="17" t="s">
        <v>1</v>
      </c>
      <c r="D5" s="17" t="s">
        <v>3</v>
      </c>
      <c r="E5" s="17" t="s">
        <v>4</v>
      </c>
      <c r="F5" s="7" t="s">
        <v>25</v>
      </c>
      <c r="G5" s="8" t="s">
        <v>27</v>
      </c>
      <c r="H5" s="9" t="s">
        <v>30</v>
      </c>
      <c r="I5" s="7" t="s">
        <v>26</v>
      </c>
      <c r="J5" s="8" t="s">
        <v>2</v>
      </c>
      <c r="K5" s="9" t="s">
        <v>29</v>
      </c>
      <c r="L5" s="7" t="s">
        <v>6</v>
      </c>
      <c r="M5" s="8" t="s">
        <v>7</v>
      </c>
      <c r="N5" s="9" t="s">
        <v>8</v>
      </c>
      <c r="O5" s="17" t="s">
        <v>28</v>
      </c>
      <c r="P5" s="32" t="s">
        <v>36</v>
      </c>
    </row>
    <row r="6" spans="2:17" x14ac:dyDescent="0.25">
      <c r="B6" s="20" t="s">
        <v>14</v>
      </c>
      <c r="C6" s="20" t="s">
        <v>15</v>
      </c>
      <c r="D6" s="24">
        <v>36636</v>
      </c>
      <c r="E6" s="23"/>
      <c r="F6" s="10">
        <v>23.47</v>
      </c>
      <c r="G6" s="3">
        <v>2052</v>
      </c>
      <c r="H6" s="11">
        <v>47313.22</v>
      </c>
      <c r="I6" s="10">
        <v>35.21</v>
      </c>
      <c r="J6" s="4">
        <v>1.5</v>
      </c>
      <c r="K6" s="11">
        <v>51.7</v>
      </c>
      <c r="L6" s="16"/>
      <c r="M6" s="6"/>
      <c r="N6" s="11"/>
      <c r="O6" s="18">
        <f t="shared" ref="O6:O11" si="0">SUM(H6+K6+N6)</f>
        <v>47364.92</v>
      </c>
      <c r="P6" s="11">
        <v>3374.03</v>
      </c>
      <c r="Q6" s="36"/>
    </row>
    <row r="7" spans="2:17" x14ac:dyDescent="0.25">
      <c r="B7" s="20" t="s">
        <v>13</v>
      </c>
      <c r="C7" s="20" t="s">
        <v>19</v>
      </c>
      <c r="D7" s="24">
        <v>39517</v>
      </c>
      <c r="E7" s="23"/>
      <c r="F7" s="10">
        <v>12.82</v>
      </c>
      <c r="G7" s="3">
        <v>2071</v>
      </c>
      <c r="H7" s="11">
        <v>25698.48</v>
      </c>
      <c r="I7" s="10">
        <v>19.23</v>
      </c>
      <c r="J7" s="4">
        <v>67.5</v>
      </c>
      <c r="K7" s="11">
        <v>1258.6500000000001</v>
      </c>
      <c r="L7" s="16"/>
      <c r="M7" s="6"/>
      <c r="N7" s="11"/>
      <c r="O7" s="18">
        <f t="shared" si="0"/>
        <v>26957.13</v>
      </c>
      <c r="P7" s="11">
        <v>2035.16</v>
      </c>
      <c r="Q7" s="36"/>
    </row>
    <row r="8" spans="2:17" x14ac:dyDescent="0.25">
      <c r="B8" s="20" t="s">
        <v>10</v>
      </c>
      <c r="C8" s="20" t="s">
        <v>20</v>
      </c>
      <c r="D8" s="24">
        <v>41939</v>
      </c>
      <c r="E8" s="23"/>
      <c r="F8" s="10">
        <v>12.5</v>
      </c>
      <c r="G8" s="3">
        <v>2012.25</v>
      </c>
      <c r="H8" s="11">
        <v>23410.9</v>
      </c>
      <c r="I8" s="10">
        <v>18.75</v>
      </c>
      <c r="J8" s="4">
        <v>2.5</v>
      </c>
      <c r="K8" s="11">
        <v>43.88</v>
      </c>
      <c r="L8" s="16"/>
      <c r="M8" s="6"/>
      <c r="N8" s="11"/>
      <c r="O8" s="18">
        <f t="shared" si="0"/>
        <v>23454.780000000002</v>
      </c>
      <c r="P8" s="11">
        <v>1806.1999999999998</v>
      </c>
      <c r="Q8" s="36"/>
    </row>
    <row r="9" spans="2:17" x14ac:dyDescent="0.25">
      <c r="B9" s="20" t="s">
        <v>12</v>
      </c>
      <c r="C9" s="20" t="s">
        <v>21</v>
      </c>
      <c r="D9" s="24">
        <v>31700</v>
      </c>
      <c r="E9" s="23"/>
      <c r="F9" s="10">
        <v>16.79</v>
      </c>
      <c r="G9" s="3">
        <v>2024.25</v>
      </c>
      <c r="H9" s="11">
        <v>33158.699999999997</v>
      </c>
      <c r="I9" s="10">
        <v>25.19</v>
      </c>
      <c r="J9" s="4">
        <v>35.75</v>
      </c>
      <c r="K9" s="11">
        <v>874.67</v>
      </c>
      <c r="L9" s="10">
        <v>50</v>
      </c>
      <c r="M9" s="4">
        <v>3.05</v>
      </c>
      <c r="N9" s="11">
        <v>152.5</v>
      </c>
      <c r="O9" s="18">
        <f t="shared" si="0"/>
        <v>34185.869999999995</v>
      </c>
      <c r="P9" s="11">
        <v>2592.87</v>
      </c>
      <c r="Q9" s="36"/>
    </row>
    <row r="10" spans="2:17" x14ac:dyDescent="0.25">
      <c r="B10" s="20" t="s">
        <v>9</v>
      </c>
      <c r="C10" s="20" t="s">
        <v>22</v>
      </c>
      <c r="D10" s="24">
        <v>36465</v>
      </c>
      <c r="E10" s="23"/>
      <c r="F10" s="10">
        <v>16.510000000000002</v>
      </c>
      <c r="G10" s="3">
        <v>2035</v>
      </c>
      <c r="H10" s="11">
        <v>32761.37</v>
      </c>
      <c r="I10" s="10">
        <v>24.77</v>
      </c>
      <c r="J10" s="4">
        <v>29.5</v>
      </c>
      <c r="K10" s="11">
        <v>710.54</v>
      </c>
      <c r="L10" s="10">
        <v>50</v>
      </c>
      <c r="M10" s="4">
        <v>3.06</v>
      </c>
      <c r="N10" s="11">
        <v>153.33000000000001</v>
      </c>
      <c r="O10" s="18">
        <f t="shared" si="0"/>
        <v>33625.24</v>
      </c>
      <c r="P10" s="11">
        <v>2442.15</v>
      </c>
      <c r="Q10" s="36"/>
    </row>
    <row r="11" spans="2:17" x14ac:dyDescent="0.25">
      <c r="B11" s="20" t="s">
        <v>16</v>
      </c>
      <c r="C11" s="20" t="s">
        <v>22</v>
      </c>
      <c r="D11" s="24">
        <v>38250</v>
      </c>
      <c r="E11" s="23"/>
      <c r="F11" s="10">
        <v>16.510000000000002</v>
      </c>
      <c r="G11" s="3">
        <v>2010.5</v>
      </c>
      <c r="H11" s="11">
        <v>32368.97</v>
      </c>
      <c r="I11" s="10">
        <v>24.77</v>
      </c>
      <c r="J11" s="4">
        <v>7.5</v>
      </c>
      <c r="K11" s="11">
        <v>180.17</v>
      </c>
      <c r="L11" s="10">
        <v>50</v>
      </c>
      <c r="M11" s="4">
        <v>1.53</v>
      </c>
      <c r="N11" s="11">
        <v>76.67</v>
      </c>
      <c r="O11" s="18">
        <f t="shared" si="0"/>
        <v>32625.809999999998</v>
      </c>
      <c r="P11" s="11">
        <v>2376.69</v>
      </c>
      <c r="Q11" s="36"/>
    </row>
    <row r="12" spans="2:17" x14ac:dyDescent="0.25">
      <c r="B12" s="20" t="s">
        <v>5</v>
      </c>
      <c r="C12" s="20" t="s">
        <v>23</v>
      </c>
      <c r="D12" s="24">
        <v>43146</v>
      </c>
      <c r="E12" s="23"/>
      <c r="F12" s="10">
        <v>13.53</v>
      </c>
      <c r="G12" s="3">
        <v>2059.5500000000002</v>
      </c>
      <c r="H12" s="11">
        <v>27021.85</v>
      </c>
      <c r="I12" s="10">
        <v>20.3</v>
      </c>
      <c r="J12" s="4">
        <v>125.5</v>
      </c>
      <c r="K12" s="11">
        <v>2477.73</v>
      </c>
      <c r="L12" s="10">
        <v>50</v>
      </c>
      <c r="M12" s="4">
        <v>72.13</v>
      </c>
      <c r="N12" s="11">
        <v>3606.66</v>
      </c>
      <c r="O12" s="18">
        <f>SUM(H12+K12+N12)</f>
        <v>33106.239999999998</v>
      </c>
      <c r="P12" s="18">
        <v>2484.8599999999997</v>
      </c>
      <c r="Q12" s="36"/>
    </row>
    <row r="13" spans="2:17" x14ac:dyDescent="0.25">
      <c r="B13" s="20" t="s">
        <v>11</v>
      </c>
      <c r="C13" s="20" t="s">
        <v>23</v>
      </c>
      <c r="D13" s="24">
        <v>42898</v>
      </c>
      <c r="E13" s="24">
        <v>44386</v>
      </c>
      <c r="F13" s="10">
        <v>13.85</v>
      </c>
      <c r="G13" s="3">
        <v>2069.5</v>
      </c>
      <c r="H13" s="11">
        <v>27810.11</v>
      </c>
      <c r="I13" s="10">
        <v>20.78</v>
      </c>
      <c r="J13" s="4">
        <v>51.75</v>
      </c>
      <c r="K13" s="11">
        <v>1038.67</v>
      </c>
      <c r="L13" s="10">
        <v>50</v>
      </c>
      <c r="M13" s="4">
        <v>4.63</v>
      </c>
      <c r="N13" s="11">
        <v>231.66</v>
      </c>
      <c r="O13" s="18">
        <f>SUM(H13+K13+N13)</f>
        <v>29080.44</v>
      </c>
      <c r="P13" s="11">
        <v>2190.65</v>
      </c>
      <c r="Q13" s="36"/>
    </row>
    <row r="14" spans="2:17" ht="15.75" thickBot="1" x14ac:dyDescent="0.3">
      <c r="B14" s="22" t="s">
        <v>24</v>
      </c>
      <c r="C14" s="22" t="s">
        <v>23</v>
      </c>
      <c r="D14" s="25">
        <v>43146</v>
      </c>
      <c r="E14" s="25">
        <v>44393</v>
      </c>
      <c r="F14" s="12">
        <v>13.53</v>
      </c>
      <c r="G14" s="13">
        <v>2059.25</v>
      </c>
      <c r="H14" s="14">
        <v>27012.55</v>
      </c>
      <c r="I14" s="12">
        <v>20.3</v>
      </c>
      <c r="J14" s="15">
        <v>15.75</v>
      </c>
      <c r="K14" s="14">
        <v>310.18</v>
      </c>
      <c r="L14" s="12">
        <v>50</v>
      </c>
      <c r="M14" s="15">
        <v>6.16</v>
      </c>
      <c r="N14" s="14">
        <v>308.33</v>
      </c>
      <c r="O14" s="19">
        <f>SUM(H14+K14+N14)</f>
        <v>27631.06</v>
      </c>
      <c r="P14" s="14">
        <v>2045.67</v>
      </c>
      <c r="Q14" s="36"/>
    </row>
    <row r="15" spans="2:17" ht="18" customHeight="1" thickBot="1" x14ac:dyDescent="0.3">
      <c r="B15" s="40" t="s">
        <v>35</v>
      </c>
      <c r="C15" s="41"/>
      <c r="D15" s="41"/>
      <c r="E15" s="42"/>
      <c r="F15" s="27"/>
      <c r="G15" s="28"/>
      <c r="H15" s="33">
        <f>SUM(H6:H14)</f>
        <v>276556.15000000002</v>
      </c>
      <c r="I15" s="29"/>
      <c r="J15" s="30"/>
      <c r="K15" s="33">
        <f>SUM(K6:K14)</f>
        <v>6946.1900000000005</v>
      </c>
      <c r="L15" s="29"/>
      <c r="M15" s="31"/>
      <c r="N15" s="34">
        <f>SUM(N9:N14)</f>
        <v>4529.1499999999996</v>
      </c>
      <c r="O15" s="35">
        <f>SUM(O6:O14)</f>
        <v>288031.49</v>
      </c>
      <c r="P15" s="35">
        <f>SUM(P6:P14)</f>
        <v>21348.28</v>
      </c>
    </row>
    <row r="16" spans="2:17" ht="24.75" customHeight="1" thickBot="1" x14ac:dyDescent="0.3">
      <c r="B16" s="1"/>
      <c r="C16" s="1"/>
      <c r="D16" s="1"/>
      <c r="E16" s="1"/>
      <c r="F16" s="2"/>
      <c r="G16" s="1"/>
      <c r="H16" s="2"/>
      <c r="I16" s="2"/>
      <c r="J16" s="1"/>
      <c r="K16" s="2"/>
      <c r="L16" s="2"/>
      <c r="M16" s="37"/>
      <c r="N16" s="37"/>
      <c r="O16" s="38"/>
    </row>
    <row r="17" spans="2:18" ht="21" customHeight="1" thickBot="1" x14ac:dyDescent="0.4">
      <c r="B17" s="46">
        <v>2021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</row>
    <row r="18" spans="2:18" ht="30" customHeight="1" x14ac:dyDescent="0.25">
      <c r="B18" s="17" t="s">
        <v>0</v>
      </c>
      <c r="C18" s="17" t="s">
        <v>1</v>
      </c>
      <c r="D18" s="17" t="s">
        <v>3</v>
      </c>
      <c r="E18" s="17" t="s">
        <v>4</v>
      </c>
      <c r="F18" s="7" t="s">
        <v>25</v>
      </c>
      <c r="G18" s="8" t="s">
        <v>27</v>
      </c>
      <c r="H18" s="9" t="s">
        <v>30</v>
      </c>
      <c r="I18" s="7" t="s">
        <v>26</v>
      </c>
      <c r="J18" s="8" t="s">
        <v>2</v>
      </c>
      <c r="K18" s="9" t="s">
        <v>29</v>
      </c>
      <c r="L18" s="7" t="s">
        <v>6</v>
      </c>
      <c r="M18" s="8" t="s">
        <v>7</v>
      </c>
      <c r="N18" s="9" t="s">
        <v>8</v>
      </c>
      <c r="O18" s="17" t="s">
        <v>28</v>
      </c>
      <c r="P18" s="32" t="s">
        <v>36</v>
      </c>
    </row>
    <row r="19" spans="2:18" x14ac:dyDescent="0.25">
      <c r="B19" s="20" t="s">
        <v>14</v>
      </c>
      <c r="C19" s="20" t="s">
        <v>15</v>
      </c>
      <c r="D19" s="24">
        <v>36636</v>
      </c>
      <c r="E19" s="23"/>
      <c r="F19" s="10">
        <v>23.83</v>
      </c>
      <c r="G19" s="3">
        <v>1961</v>
      </c>
      <c r="H19" s="11">
        <v>46158.86</v>
      </c>
      <c r="I19" s="10">
        <v>35.75</v>
      </c>
      <c r="J19" s="4">
        <v>1.25</v>
      </c>
      <c r="K19" s="11">
        <v>44.02</v>
      </c>
      <c r="L19" s="16"/>
      <c r="M19" s="6"/>
      <c r="N19" s="11"/>
      <c r="O19" s="18">
        <f t="shared" ref="O19:O24" si="1">SUM(H19+K19+N19)</f>
        <v>46202.879999999997</v>
      </c>
      <c r="P19" s="11">
        <v>3218.19</v>
      </c>
    </row>
    <row r="20" spans="2:18" x14ac:dyDescent="0.25">
      <c r="B20" s="20" t="s">
        <v>13</v>
      </c>
      <c r="C20" s="20" t="s">
        <v>19</v>
      </c>
      <c r="D20" s="24">
        <v>39517</v>
      </c>
      <c r="E20" s="23"/>
      <c r="F20" s="10">
        <v>13.33</v>
      </c>
      <c r="G20" s="3">
        <v>2124</v>
      </c>
      <c r="H20" s="11">
        <v>27417.8</v>
      </c>
      <c r="I20" s="10">
        <v>20</v>
      </c>
      <c r="J20" s="4">
        <v>76.75</v>
      </c>
      <c r="K20" s="11">
        <v>1487.13</v>
      </c>
      <c r="L20" s="16"/>
      <c r="M20" s="6"/>
      <c r="N20" s="11"/>
      <c r="O20" s="18">
        <f t="shared" si="1"/>
        <v>28904.93</v>
      </c>
      <c r="P20" s="11">
        <v>2185.1999999999998</v>
      </c>
    </row>
    <row r="21" spans="2:18" x14ac:dyDescent="0.25">
      <c r="B21" s="20" t="s">
        <v>10</v>
      </c>
      <c r="C21" s="20" t="s">
        <v>20</v>
      </c>
      <c r="D21" s="24">
        <v>41939</v>
      </c>
      <c r="E21" s="23"/>
      <c r="F21" s="10">
        <v>13</v>
      </c>
      <c r="G21" s="3">
        <v>2084.75</v>
      </c>
      <c r="H21" s="11">
        <v>26240.65</v>
      </c>
      <c r="I21" s="10">
        <v>19.5</v>
      </c>
      <c r="J21" s="4">
        <v>2.25</v>
      </c>
      <c r="K21" s="11">
        <v>42.21</v>
      </c>
      <c r="L21" s="16"/>
      <c r="M21" s="6"/>
      <c r="N21" s="11"/>
      <c r="O21" s="18">
        <f t="shared" si="1"/>
        <v>26282.86</v>
      </c>
      <c r="P21" s="11">
        <v>1996.2399999999998</v>
      </c>
    </row>
    <row r="22" spans="2:18" x14ac:dyDescent="0.25">
      <c r="B22" s="20" t="s">
        <v>12</v>
      </c>
      <c r="C22" s="20" t="s">
        <v>21</v>
      </c>
      <c r="D22" s="24">
        <v>31700</v>
      </c>
      <c r="E22" s="23"/>
      <c r="F22" s="10">
        <v>17.98</v>
      </c>
      <c r="G22" s="3">
        <v>2119.25</v>
      </c>
      <c r="H22" s="11">
        <v>36056.379999999997</v>
      </c>
      <c r="I22" s="10">
        <v>26.97</v>
      </c>
      <c r="J22" s="4">
        <v>44.75</v>
      </c>
      <c r="K22" s="11">
        <v>1140.18</v>
      </c>
      <c r="L22" s="10">
        <v>50</v>
      </c>
      <c r="M22" s="4">
        <v>6.1</v>
      </c>
      <c r="N22" s="11">
        <v>305</v>
      </c>
      <c r="O22" s="18">
        <f t="shared" si="1"/>
        <v>37501.56</v>
      </c>
      <c r="P22" s="11">
        <v>2867.56</v>
      </c>
    </row>
    <row r="23" spans="2:18" x14ac:dyDescent="0.25">
      <c r="B23" s="20" t="s">
        <v>9</v>
      </c>
      <c r="C23" s="20" t="s">
        <v>22</v>
      </c>
      <c r="D23" s="24">
        <v>36465</v>
      </c>
      <c r="E23" s="23"/>
      <c r="F23" s="10">
        <v>17.170000000000002</v>
      </c>
      <c r="G23" s="3">
        <v>2123.75</v>
      </c>
      <c r="H23" s="11">
        <v>35315.57</v>
      </c>
      <c r="I23" s="10">
        <v>25.76</v>
      </c>
      <c r="J23" s="4">
        <v>62</v>
      </c>
      <c r="K23" s="11">
        <v>1543.67</v>
      </c>
      <c r="L23" s="10">
        <v>50</v>
      </c>
      <c r="M23" s="4">
        <v>4.7300000000000004</v>
      </c>
      <c r="N23" s="11">
        <v>236.66</v>
      </c>
      <c r="O23" s="18">
        <f t="shared" si="1"/>
        <v>37095.9</v>
      </c>
      <c r="P23" s="11">
        <v>2705.5</v>
      </c>
    </row>
    <row r="24" spans="2:18" x14ac:dyDescent="0.25">
      <c r="B24" s="20" t="s">
        <v>16</v>
      </c>
      <c r="C24" s="20" t="s">
        <v>22</v>
      </c>
      <c r="D24" s="24">
        <v>38250</v>
      </c>
      <c r="E24" s="23"/>
      <c r="F24" s="10">
        <v>17.170000000000002</v>
      </c>
      <c r="G24" s="3">
        <v>2090.75</v>
      </c>
      <c r="H24" s="11">
        <v>34756.870000000003</v>
      </c>
      <c r="I24" s="10">
        <v>25.76</v>
      </c>
      <c r="J24" s="4">
        <v>19.5</v>
      </c>
      <c r="K24" s="11">
        <v>488.22</v>
      </c>
      <c r="L24" s="10">
        <v>50</v>
      </c>
      <c r="M24" s="4">
        <v>3.1</v>
      </c>
      <c r="N24" s="11">
        <v>155</v>
      </c>
      <c r="O24" s="18">
        <f t="shared" si="1"/>
        <v>35400.090000000004</v>
      </c>
      <c r="P24" s="11">
        <v>2602.75</v>
      </c>
    </row>
    <row r="25" spans="2:18" x14ac:dyDescent="0.25">
      <c r="B25" s="20" t="s">
        <v>5</v>
      </c>
      <c r="C25" s="20" t="s">
        <v>23</v>
      </c>
      <c r="D25" s="24">
        <v>43146</v>
      </c>
      <c r="E25" s="23"/>
      <c r="F25" s="10">
        <v>14.4</v>
      </c>
      <c r="G25" s="3">
        <v>2235.25</v>
      </c>
      <c r="H25" s="11">
        <v>31142.65</v>
      </c>
      <c r="I25" s="10">
        <v>21.6</v>
      </c>
      <c r="J25" s="4">
        <v>210.75</v>
      </c>
      <c r="K25" s="11">
        <v>4389.54</v>
      </c>
      <c r="L25" s="10">
        <v>50</v>
      </c>
      <c r="M25" s="4">
        <v>51.6</v>
      </c>
      <c r="N25" s="11">
        <v>2579.9899999999998</v>
      </c>
      <c r="O25" s="18">
        <f>SUM(H25+K25+N25)</f>
        <v>38112.18</v>
      </c>
      <c r="P25" s="18">
        <v>2852.66</v>
      </c>
    </row>
    <row r="26" spans="2:18" x14ac:dyDescent="0.25">
      <c r="B26" s="21" t="s">
        <v>17</v>
      </c>
      <c r="C26" s="21" t="s">
        <v>23</v>
      </c>
      <c r="D26" s="24">
        <v>44390</v>
      </c>
      <c r="E26" s="24">
        <v>44540</v>
      </c>
      <c r="F26" s="10">
        <v>11.44</v>
      </c>
      <c r="G26" s="3">
        <v>700.5</v>
      </c>
      <c r="H26" s="11">
        <v>7803.62</v>
      </c>
      <c r="I26" s="10">
        <v>17.16</v>
      </c>
      <c r="J26" s="5">
        <v>20.75</v>
      </c>
      <c r="K26" s="11">
        <v>343.05</v>
      </c>
      <c r="L26" s="10">
        <v>50</v>
      </c>
      <c r="M26" s="4">
        <v>0.68300000000000005</v>
      </c>
      <c r="N26" s="11">
        <v>34.17</v>
      </c>
      <c r="O26" s="18">
        <f>SUM(H26+K26+N26)</f>
        <v>8180.84</v>
      </c>
      <c r="P26" s="11">
        <v>665.82</v>
      </c>
    </row>
    <row r="27" spans="2:18" x14ac:dyDescent="0.25">
      <c r="B27" s="20" t="s">
        <v>18</v>
      </c>
      <c r="C27" s="20" t="s">
        <v>23</v>
      </c>
      <c r="D27" s="24">
        <v>44406</v>
      </c>
      <c r="E27" s="24">
        <v>44701</v>
      </c>
      <c r="F27" s="10">
        <v>11.44</v>
      </c>
      <c r="G27" s="3">
        <v>851.75</v>
      </c>
      <c r="H27" s="11">
        <v>9682.34</v>
      </c>
      <c r="I27" s="10">
        <v>17.16</v>
      </c>
      <c r="J27" s="4">
        <v>43.5</v>
      </c>
      <c r="K27" s="11">
        <v>717.78</v>
      </c>
      <c r="L27" s="10">
        <v>50</v>
      </c>
      <c r="M27" s="4">
        <v>4.8099999999999996</v>
      </c>
      <c r="N27" s="11">
        <v>240.84</v>
      </c>
      <c r="O27" s="18">
        <f t="shared" ref="O27:O29" si="2">SUM(H27+K27+N27)</f>
        <v>10640.960000000001</v>
      </c>
      <c r="P27" s="11">
        <v>852.94999999999993</v>
      </c>
    </row>
    <row r="28" spans="2:18" x14ac:dyDescent="0.25">
      <c r="B28" s="20" t="s">
        <v>11</v>
      </c>
      <c r="C28" s="20" t="s">
        <v>23</v>
      </c>
      <c r="D28" s="24">
        <v>42898</v>
      </c>
      <c r="E28" s="24">
        <v>44386</v>
      </c>
      <c r="F28" s="10">
        <v>13.85</v>
      </c>
      <c r="G28" s="3">
        <v>1339.25</v>
      </c>
      <c r="H28" s="11">
        <v>18548.62</v>
      </c>
      <c r="I28" s="10">
        <v>20.78</v>
      </c>
      <c r="J28" s="4">
        <v>26.25</v>
      </c>
      <c r="K28" s="11">
        <v>545.49</v>
      </c>
      <c r="L28" s="10">
        <v>50</v>
      </c>
      <c r="M28" s="4">
        <v>4.7</v>
      </c>
      <c r="N28" s="11">
        <v>235</v>
      </c>
      <c r="O28" s="18">
        <f t="shared" si="2"/>
        <v>19329.11</v>
      </c>
      <c r="P28" s="11">
        <v>1429.72</v>
      </c>
    </row>
    <row r="29" spans="2:18" ht="15.75" thickBot="1" x14ac:dyDescent="0.3">
      <c r="B29" s="22" t="s">
        <v>24</v>
      </c>
      <c r="C29" s="22" t="s">
        <v>23</v>
      </c>
      <c r="D29" s="25">
        <v>43146</v>
      </c>
      <c r="E29" s="25">
        <v>44393</v>
      </c>
      <c r="F29" s="12">
        <v>13.85</v>
      </c>
      <c r="G29" s="13">
        <v>1344</v>
      </c>
      <c r="H29" s="14">
        <v>18588.650000000001</v>
      </c>
      <c r="I29" s="12">
        <v>20.78</v>
      </c>
      <c r="J29" s="15">
        <v>22.75</v>
      </c>
      <c r="K29" s="14">
        <v>472.78</v>
      </c>
      <c r="L29" s="12">
        <v>50</v>
      </c>
      <c r="M29" s="15">
        <v>4.66</v>
      </c>
      <c r="N29" s="14">
        <v>233.34</v>
      </c>
      <c r="O29" s="19">
        <f t="shared" si="2"/>
        <v>19294.77</v>
      </c>
      <c r="P29" s="14">
        <v>1404.74</v>
      </c>
      <c r="R29" s="26"/>
    </row>
    <row r="30" spans="2:18" ht="18" customHeight="1" thickBot="1" x14ac:dyDescent="0.3">
      <c r="B30" s="40" t="s">
        <v>37</v>
      </c>
      <c r="C30" s="41"/>
      <c r="D30" s="41"/>
      <c r="E30" s="42"/>
      <c r="F30" s="27"/>
      <c r="G30" s="28"/>
      <c r="H30" s="33">
        <f>SUM(H19:H29)</f>
        <v>291712.01</v>
      </c>
      <c r="I30" s="29"/>
      <c r="J30" s="30"/>
      <c r="K30" s="33">
        <f>SUM(K19:K29)</f>
        <v>11214.070000000002</v>
      </c>
      <c r="L30" s="29"/>
      <c r="M30" s="31"/>
      <c r="N30" s="34">
        <f>SUM(N19:N29)</f>
        <v>4020</v>
      </c>
      <c r="O30" s="35">
        <f>SUM(O19:O29)</f>
        <v>306946.07999999996</v>
      </c>
      <c r="P30" s="35">
        <f>SUM(P19:P29)</f>
        <v>22781.33</v>
      </c>
    </row>
    <row r="31" spans="2:18" ht="24.75" customHeight="1" thickBot="1" x14ac:dyDescent="0.3"/>
    <row r="32" spans="2:18" ht="21.75" thickBot="1" x14ac:dyDescent="0.4">
      <c r="B32" s="46" t="s">
        <v>31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</row>
    <row r="33" spans="2:16" ht="30" customHeight="1" x14ac:dyDescent="0.25">
      <c r="B33" s="17" t="s">
        <v>0</v>
      </c>
      <c r="C33" s="17" t="s">
        <v>1</v>
      </c>
      <c r="D33" s="17" t="s">
        <v>3</v>
      </c>
      <c r="E33" s="17" t="s">
        <v>4</v>
      </c>
      <c r="F33" s="7" t="s">
        <v>25</v>
      </c>
      <c r="G33" s="8" t="s">
        <v>27</v>
      </c>
      <c r="H33" s="9" t="s">
        <v>30</v>
      </c>
      <c r="I33" s="7" t="s">
        <v>26</v>
      </c>
      <c r="J33" s="8" t="s">
        <v>2</v>
      </c>
      <c r="K33" s="9" t="s">
        <v>29</v>
      </c>
      <c r="L33" s="7" t="s">
        <v>6</v>
      </c>
      <c r="M33" s="8" t="s">
        <v>7</v>
      </c>
      <c r="N33" s="9" t="s">
        <v>8</v>
      </c>
      <c r="O33" s="17" t="s">
        <v>28</v>
      </c>
      <c r="P33" s="32" t="s">
        <v>36</v>
      </c>
    </row>
    <row r="34" spans="2:16" x14ac:dyDescent="0.25">
      <c r="B34" s="20" t="s">
        <v>14</v>
      </c>
      <c r="C34" s="20" t="s">
        <v>15</v>
      </c>
      <c r="D34" s="24">
        <v>36636</v>
      </c>
      <c r="E34" s="23"/>
      <c r="F34" s="10">
        <v>24.5</v>
      </c>
      <c r="G34" s="3">
        <v>2080</v>
      </c>
      <c r="H34" s="11">
        <f>F34*G34</f>
        <v>50960</v>
      </c>
      <c r="I34" s="10">
        <f>F34*1.5</f>
        <v>36.75</v>
      </c>
      <c r="J34" s="4">
        <v>1</v>
      </c>
      <c r="K34" s="11">
        <f>I34*J34</f>
        <v>36.75</v>
      </c>
      <c r="L34" s="16"/>
      <c r="M34" s="6"/>
      <c r="N34" s="11"/>
      <c r="O34" s="18">
        <f t="shared" ref="O34:O39" si="3">SUM(H34+K34+N34)</f>
        <v>50996.75</v>
      </c>
      <c r="P34" s="11">
        <f>O34*0.0765</f>
        <v>3901.2513749999998</v>
      </c>
    </row>
    <row r="35" spans="2:16" x14ac:dyDescent="0.25">
      <c r="B35" s="20" t="s">
        <v>13</v>
      </c>
      <c r="C35" s="20" t="s">
        <v>19</v>
      </c>
      <c r="D35" s="24">
        <v>39517</v>
      </c>
      <c r="E35" s="23"/>
      <c r="F35" s="10">
        <v>14</v>
      </c>
      <c r="G35" s="3">
        <v>2080</v>
      </c>
      <c r="H35" s="11">
        <f t="shared" ref="H35:H43" si="4">F35*G35</f>
        <v>29120</v>
      </c>
      <c r="I35" s="10">
        <f t="shared" ref="I35:I43" si="5">F35*1.5</f>
        <v>21</v>
      </c>
      <c r="J35" s="4">
        <v>75</v>
      </c>
      <c r="K35" s="11">
        <f t="shared" ref="K35:K43" si="6">I35*J35</f>
        <v>1575</v>
      </c>
      <c r="L35" s="16"/>
      <c r="M35" s="6"/>
      <c r="N35" s="11"/>
      <c r="O35" s="18">
        <f t="shared" si="3"/>
        <v>30695</v>
      </c>
      <c r="P35" s="11">
        <f t="shared" ref="P35:P43" si="7">O35*0.0765</f>
        <v>2348.1675</v>
      </c>
    </row>
    <row r="36" spans="2:16" x14ac:dyDescent="0.25">
      <c r="B36" s="20" t="s">
        <v>10</v>
      </c>
      <c r="C36" s="20" t="s">
        <v>20</v>
      </c>
      <c r="D36" s="24">
        <v>41939</v>
      </c>
      <c r="E36" s="23"/>
      <c r="F36" s="10">
        <v>13.5</v>
      </c>
      <c r="G36" s="3">
        <v>2080</v>
      </c>
      <c r="H36" s="11">
        <f t="shared" si="4"/>
        <v>28080</v>
      </c>
      <c r="I36" s="10">
        <f t="shared" si="5"/>
        <v>20.25</v>
      </c>
      <c r="J36" s="4">
        <v>2</v>
      </c>
      <c r="K36" s="11">
        <f t="shared" si="6"/>
        <v>40.5</v>
      </c>
      <c r="L36" s="16"/>
      <c r="M36" s="6"/>
      <c r="N36" s="11"/>
      <c r="O36" s="18">
        <f t="shared" si="3"/>
        <v>28120.5</v>
      </c>
      <c r="P36" s="11">
        <f t="shared" si="7"/>
        <v>2151.2182499999999</v>
      </c>
    </row>
    <row r="37" spans="2:16" x14ac:dyDescent="0.25">
      <c r="B37" s="20" t="s">
        <v>12</v>
      </c>
      <c r="C37" s="20" t="s">
        <v>21</v>
      </c>
      <c r="D37" s="24">
        <v>31700</v>
      </c>
      <c r="E37" s="23"/>
      <c r="F37" s="10">
        <v>18.5</v>
      </c>
      <c r="G37" s="3">
        <v>2080</v>
      </c>
      <c r="H37" s="11">
        <f t="shared" si="4"/>
        <v>38480</v>
      </c>
      <c r="I37" s="10">
        <f t="shared" si="5"/>
        <v>27.75</v>
      </c>
      <c r="J37" s="4">
        <v>45</v>
      </c>
      <c r="K37" s="11">
        <f t="shared" si="6"/>
        <v>1248.75</v>
      </c>
      <c r="L37" s="10">
        <v>50</v>
      </c>
      <c r="M37" s="4">
        <v>5</v>
      </c>
      <c r="N37" s="11">
        <f>L37*M37</f>
        <v>250</v>
      </c>
      <c r="O37" s="18">
        <f t="shared" si="3"/>
        <v>39978.75</v>
      </c>
      <c r="P37" s="11">
        <f t="shared" si="7"/>
        <v>3058.3743749999999</v>
      </c>
    </row>
    <row r="38" spans="2:16" x14ac:dyDescent="0.25">
      <c r="B38" s="20" t="s">
        <v>9</v>
      </c>
      <c r="C38" s="20" t="s">
        <v>22</v>
      </c>
      <c r="D38" s="24">
        <v>36465</v>
      </c>
      <c r="E38" s="23"/>
      <c r="F38" s="10">
        <v>18</v>
      </c>
      <c r="G38" s="3">
        <v>2080</v>
      </c>
      <c r="H38" s="11">
        <f t="shared" si="4"/>
        <v>37440</v>
      </c>
      <c r="I38" s="10">
        <f t="shared" si="5"/>
        <v>27</v>
      </c>
      <c r="J38" s="4">
        <v>60</v>
      </c>
      <c r="K38" s="11">
        <f t="shared" si="6"/>
        <v>1620</v>
      </c>
      <c r="L38" s="10">
        <v>50</v>
      </c>
      <c r="M38" s="4">
        <v>5</v>
      </c>
      <c r="N38" s="11">
        <f t="shared" ref="N38:N43" si="8">L38*M38</f>
        <v>250</v>
      </c>
      <c r="O38" s="18">
        <f t="shared" si="3"/>
        <v>39310</v>
      </c>
      <c r="P38" s="11">
        <f t="shared" si="7"/>
        <v>3007.2150000000001</v>
      </c>
    </row>
    <row r="39" spans="2:16" x14ac:dyDescent="0.25">
      <c r="B39" s="20" t="s">
        <v>16</v>
      </c>
      <c r="C39" s="20" t="s">
        <v>22</v>
      </c>
      <c r="D39" s="24">
        <v>38250</v>
      </c>
      <c r="E39" s="23"/>
      <c r="F39" s="10">
        <v>18</v>
      </c>
      <c r="G39" s="3">
        <v>2080</v>
      </c>
      <c r="H39" s="11">
        <f t="shared" si="4"/>
        <v>37440</v>
      </c>
      <c r="I39" s="10">
        <f t="shared" si="5"/>
        <v>27</v>
      </c>
      <c r="J39" s="4">
        <v>20</v>
      </c>
      <c r="K39" s="11">
        <f t="shared" si="6"/>
        <v>540</v>
      </c>
      <c r="L39" s="10">
        <v>50</v>
      </c>
      <c r="M39" s="4">
        <v>3</v>
      </c>
      <c r="N39" s="11">
        <f t="shared" si="8"/>
        <v>150</v>
      </c>
      <c r="O39" s="18">
        <f t="shared" si="3"/>
        <v>38130</v>
      </c>
      <c r="P39" s="11">
        <f t="shared" si="7"/>
        <v>2916.9450000000002</v>
      </c>
    </row>
    <row r="40" spans="2:16" x14ac:dyDescent="0.25">
      <c r="B40" s="20" t="s">
        <v>5</v>
      </c>
      <c r="C40" s="20" t="s">
        <v>23</v>
      </c>
      <c r="D40" s="24">
        <v>43146</v>
      </c>
      <c r="E40" s="23"/>
      <c r="F40" s="10">
        <v>15</v>
      </c>
      <c r="G40" s="3">
        <v>2080</v>
      </c>
      <c r="H40" s="11">
        <f t="shared" si="4"/>
        <v>31200</v>
      </c>
      <c r="I40" s="10">
        <f t="shared" si="5"/>
        <v>22.5</v>
      </c>
      <c r="J40" s="4">
        <v>200</v>
      </c>
      <c r="K40" s="11">
        <f t="shared" si="6"/>
        <v>4500</v>
      </c>
      <c r="L40" s="10">
        <v>50</v>
      </c>
      <c r="M40" s="4">
        <v>55</v>
      </c>
      <c r="N40" s="11">
        <f t="shared" si="8"/>
        <v>2750</v>
      </c>
      <c r="O40" s="18">
        <f>SUM(H40+K40+N40)</f>
        <v>38450</v>
      </c>
      <c r="P40" s="11">
        <f t="shared" si="7"/>
        <v>2941.4249999999997</v>
      </c>
    </row>
    <row r="41" spans="2:16" x14ac:dyDescent="0.25">
      <c r="B41" s="21" t="s">
        <v>32</v>
      </c>
      <c r="C41" s="21" t="s">
        <v>23</v>
      </c>
      <c r="D41" s="24">
        <v>44692</v>
      </c>
      <c r="E41" s="24"/>
      <c r="F41" s="10">
        <v>13</v>
      </c>
      <c r="G41" s="3">
        <v>2080</v>
      </c>
      <c r="H41" s="11">
        <f t="shared" si="4"/>
        <v>27040</v>
      </c>
      <c r="I41" s="10">
        <f t="shared" si="5"/>
        <v>19.5</v>
      </c>
      <c r="J41" s="5">
        <v>40</v>
      </c>
      <c r="K41" s="11">
        <f t="shared" si="6"/>
        <v>780</v>
      </c>
      <c r="L41" s="10">
        <v>50</v>
      </c>
      <c r="M41" s="4">
        <v>5</v>
      </c>
      <c r="N41" s="11">
        <f t="shared" si="8"/>
        <v>250</v>
      </c>
      <c r="O41" s="18">
        <f>SUM(H41+K41+N41)</f>
        <v>28070</v>
      </c>
      <c r="P41" s="11">
        <f t="shared" si="7"/>
        <v>2147.355</v>
      </c>
    </row>
    <row r="42" spans="2:16" x14ac:dyDescent="0.25">
      <c r="B42" s="20" t="s">
        <v>33</v>
      </c>
      <c r="C42" s="20" t="s">
        <v>23</v>
      </c>
      <c r="D42" s="24">
        <v>44781</v>
      </c>
      <c r="E42" s="24"/>
      <c r="F42" s="10">
        <v>13</v>
      </c>
      <c r="G42" s="3">
        <v>2080</v>
      </c>
      <c r="H42" s="11">
        <f t="shared" si="4"/>
        <v>27040</v>
      </c>
      <c r="I42" s="10">
        <f t="shared" si="5"/>
        <v>19.5</v>
      </c>
      <c r="J42" s="4">
        <v>40</v>
      </c>
      <c r="K42" s="11">
        <f t="shared" si="6"/>
        <v>780</v>
      </c>
      <c r="L42" s="10">
        <v>50</v>
      </c>
      <c r="M42" s="4">
        <v>5</v>
      </c>
      <c r="N42" s="11">
        <f t="shared" si="8"/>
        <v>250</v>
      </c>
      <c r="O42" s="18">
        <f>SUM(H42+K42+N42)</f>
        <v>28070</v>
      </c>
      <c r="P42" s="11">
        <f t="shared" si="7"/>
        <v>2147.355</v>
      </c>
    </row>
    <row r="43" spans="2:16" ht="15.75" thickBot="1" x14ac:dyDescent="0.3">
      <c r="B43" s="22" t="s">
        <v>34</v>
      </c>
      <c r="C43" s="22" t="s">
        <v>23</v>
      </c>
      <c r="D43" s="25">
        <v>44797</v>
      </c>
      <c r="E43" s="25"/>
      <c r="F43" s="12">
        <v>13</v>
      </c>
      <c r="G43" s="13">
        <v>2080</v>
      </c>
      <c r="H43" s="14">
        <f t="shared" si="4"/>
        <v>27040</v>
      </c>
      <c r="I43" s="12">
        <f t="shared" si="5"/>
        <v>19.5</v>
      </c>
      <c r="J43" s="15">
        <v>40</v>
      </c>
      <c r="K43" s="14">
        <f t="shared" si="6"/>
        <v>780</v>
      </c>
      <c r="L43" s="12">
        <v>50</v>
      </c>
      <c r="M43" s="15">
        <v>5</v>
      </c>
      <c r="N43" s="11">
        <f t="shared" si="8"/>
        <v>250</v>
      </c>
      <c r="O43" s="19">
        <f>SUM(H43+K43+N43)</f>
        <v>28070</v>
      </c>
      <c r="P43" s="14">
        <f t="shared" si="7"/>
        <v>2147.355</v>
      </c>
    </row>
    <row r="44" spans="2:16" ht="18" customHeight="1" thickBot="1" x14ac:dyDescent="0.3">
      <c r="B44" s="40" t="s">
        <v>37</v>
      </c>
      <c r="C44" s="41"/>
      <c r="D44" s="41"/>
      <c r="E44" s="42"/>
      <c r="F44" s="27"/>
      <c r="G44" s="28"/>
      <c r="H44" s="33">
        <f>SUM(H33:H43)</f>
        <v>333840</v>
      </c>
      <c r="I44" s="29"/>
      <c r="J44" s="30"/>
      <c r="K44" s="33">
        <f>SUM(K33:K43)</f>
        <v>11901</v>
      </c>
      <c r="L44" s="29"/>
      <c r="M44" s="31"/>
      <c r="N44" s="34">
        <f>SUM(N33:N43)</f>
        <v>4150</v>
      </c>
      <c r="O44" s="35">
        <f>SUM(O33:O43)</f>
        <v>349891</v>
      </c>
      <c r="P44" s="35">
        <f>SUM(P33:P43)</f>
        <v>26766.661499999998</v>
      </c>
    </row>
  </sheetData>
  <mergeCells count="6">
    <mergeCell ref="B30:E30"/>
    <mergeCell ref="B44:E44"/>
    <mergeCell ref="B15:E15"/>
    <mergeCell ref="B4:P4"/>
    <mergeCell ref="B17:P17"/>
    <mergeCell ref="B32:P3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Lee Mudd</cp:lastModifiedBy>
  <cp:lastPrinted>2022-10-20T18:38:26Z</cp:lastPrinted>
  <dcterms:created xsi:type="dcterms:W3CDTF">2022-10-20T14:03:25Z</dcterms:created>
  <dcterms:modified xsi:type="dcterms:W3CDTF">2022-11-01T15:42:26Z</dcterms:modified>
</cp:coreProperties>
</file>