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Northeast Woodford WD/"/>
    </mc:Choice>
  </mc:AlternateContent>
  <xr:revisionPtr revIDLastSave="84" documentId="8_{F6F2AF4F-1431-4A84-9666-014B1568E48D}" xr6:coauthVersionLast="47" xr6:coauthVersionMax="47" xr10:uidLastSave="{FA2E77FC-E4CA-48BE-A5B5-33115A6FE08D}"/>
  <bookViews>
    <workbookView xWindow="-98" yWindow="-98" windowWidth="20715" windowHeight="13155" xr2:uid="{235A51C1-C397-427D-9C6E-22B7B8DE997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C37" i="1"/>
  <c r="B37" i="1"/>
  <c r="D36" i="1"/>
  <c r="C36" i="1"/>
  <c r="B36" i="1"/>
  <c r="D41" i="1"/>
  <c r="D39" i="1" s="1"/>
  <c r="D40" i="1" s="1"/>
  <c r="C41" i="1"/>
  <c r="C39" i="1" s="1"/>
  <c r="C40" i="1" s="1"/>
  <c r="A41" i="1"/>
  <c r="D38" i="1"/>
  <c r="C38" i="1"/>
  <c r="B38" i="1"/>
  <c r="A38" i="1"/>
  <c r="D35" i="1"/>
  <c r="C35" i="1"/>
  <c r="B35" i="1"/>
  <c r="A35" i="1"/>
  <c r="D31" i="1"/>
  <c r="C31" i="1"/>
  <c r="B31" i="1"/>
  <c r="B41" i="1" s="1"/>
  <c r="B39" i="1" s="1"/>
  <c r="B40" i="1" s="1"/>
  <c r="B27" i="1"/>
  <c r="C27" i="1"/>
  <c r="D27" i="1"/>
  <c r="D19" i="1" l="1"/>
  <c r="C19" i="1"/>
  <c r="B19" i="1"/>
</calcChain>
</file>

<file path=xl/sharedStrings.xml><?xml version="1.0" encoding="utf-8"?>
<sst xmlns="http://schemas.openxmlformats.org/spreadsheetml/2006/main" count="40" uniqueCount="31">
  <si>
    <t>Reconciliation of Monthly Billing Register Totals with Billing Analysis Totals</t>
  </si>
  <si>
    <t>Northeast Woodford Water District 2021</t>
  </si>
  <si>
    <t>January</t>
  </si>
  <si>
    <t>Month</t>
  </si>
  <si>
    <t>Accounts</t>
  </si>
  <si>
    <t>Usage</t>
  </si>
  <si>
    <t>Revenue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</si>
  <si>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</si>
  <si>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</si>
  <si>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</si>
  <si>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</si>
  <si>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</si>
  <si>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</si>
  <si>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</si>
  <si>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</si>
  <si>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</si>
  <si>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</si>
  <si>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</si>
  <si>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</si>
  <si>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Monthly Billing Register Totals</t>
  </si>
  <si>
    <t>Rate Analysis Report Totals</t>
  </si>
  <si>
    <t>Rate Code</t>
  </si>
  <si>
    <t>Bills</t>
  </si>
  <si>
    <t>01 Water</t>
  </si>
  <si>
    <t>02 2" Meters</t>
  </si>
  <si>
    <t>03 Fayette County</t>
  </si>
  <si>
    <t>Current Billing Analysis in Rate Study</t>
  </si>
  <si>
    <t>Reconciliation</t>
  </si>
  <si>
    <t>Accounts/Bills</t>
  </si>
  <si>
    <t>Difference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</si>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</sst>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44" fontId="0" fillId="0" borderId="0" xfId="2" applyFont="1"/>
    <xf numFmtId="164" fontId="0" fillId="0" borderId="1" xfId="1" applyNumberFormat="1" applyFont="1" applyBorder="1"/>
    <xf numFmtId="0" fontId="0" fillId="0" borderId="1" xfId="0" applyBorder="1"/>
    <xf numFmtId="44" fontId="0" fillId="0" borderId="1" xfId="2" applyFont="1" applyBorder="1"/>
    <xf numFmtId="0" fontId="2" fillId="0" borderId="0" xfId="0" applyFont="1"/>
    <xf numFmtId="164" fontId="0" fillId="0" borderId="0" xfId="0" applyNumberFormat="1"/>
    <xf numFmtId="10" fontId="0" fillId="0" borderId="1" xfId="3" applyNumberFormat="1" applyFont="1" applyBorder="1"/>
    <xf numFmtId="10" fontId="1" fillId="0" borderId="1" xfId="3" applyNumberFormat="1" applyFont="1" applyBorder="1"/>
    <xf numFmtId="0" fontId="2" fillId="0" borderId="0" xfId="0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1" xfId="0" applyNumberFormat="1" applyFont="1" applyBorder="1"/>
    <xf numFmtId="44" fontId="2" fillId="0" borderId="1" xfId="0" applyNumberFormat="1" applyFont="1" applyBorder="1"/>
    <xf numFmtId="164" fontId="2" fillId="0" borderId="0" xfId="0" applyNumberFormat="1" applyFont="1"/>
    <xf numFmtId="44" fontId="2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f%20Rate%20Stud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O"/>
      <sheetName val="Revenue Requirement"/>
      <sheetName val="Depreciation"/>
      <sheetName val="Debt Service"/>
      <sheetName val="Capital"/>
      <sheetName val="Water Loss"/>
      <sheetName val="Rates DSCM"/>
      <sheetName val="Rates ORM"/>
      <sheetName val="Bills DSCM"/>
      <sheetName val="Bills ORM"/>
      <sheetName val="ExBA"/>
      <sheetName val="PrBA DSCM"/>
      <sheetName val="PrBA 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F4">
            <v>12239</v>
          </cell>
          <cell r="G4">
            <v>150456000</v>
          </cell>
          <cell r="H4">
            <v>670954.65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144BB-2A03-4926-9619-3E2532708214}">
  <dimension ref="A1:D41"/>
  <sheetViews>
    <sheetView showGridLines="0" tabSelected="1" topLeftCell="A16" workbookViewId="0">
      <selection activeCell="A34" sqref="A34:D41"/>
    </sheetView>
  </sheetViews>
  <sheetFormatPr defaultRowHeight="14.25" x14ac:dyDescent="0.45"/>
  <cols>
    <col min="1" max="1" width="30.59765625" customWidth="1"/>
    <col min="2" max="4" width="15.59765625" customWidth="1"/>
  </cols>
  <sheetData>
    <row r="1" spans="1:4" x14ac:dyDescent="0.45">
      <c r="A1" t="s">
        <v>1</v>
      </c>
    </row>
    <row r="2" spans="1:4" x14ac:dyDescent="0.45">
      <c r="A2" t="s">
        <v>0</v>
      </c>
    </row>
    <row r="5" spans="1:4" x14ac:dyDescent="0.45">
      <c r="A5" s="6" t="s">
        <v>19</v>
      </c>
    </row>
    <row r="6" spans="1:4" x14ac:dyDescent="0.45">
      <c r="A6" s="6" t="s">
        <v>3</v>
      </c>
      <c r="B6" s="10" t="s">
        <v>4</v>
      </c>
      <c r="C6" s="10" t="s">
        <v>5</v>
      </c>
      <c r="D6" s="10" t="s">
        <v>6</v>
      </c>
    </row>
    <row r="7" spans="1:4" x14ac:dyDescent="0.45">
      <c r="A7" t="s">
        <v>2</v>
      </c>
      <c r="B7" s="1">
        <v>1019</v>
      </c>
      <c r="C7" s="1">
        <v>12970000</v>
      </c>
      <c r="D7" s="2">
        <v>57909.09</v>
      </c>
    </row>
    <row r="8" spans="1:4" x14ac:dyDescent="0.45">
      <c r="A8" t="s">
        <v>7</v>
      </c>
      <c r="B8" s="1">
        <v>1021</v>
      </c>
      <c r="C8" s="1">
        <v>12014000</v>
      </c>
      <c r="D8" s="2">
        <v>57749.17</v>
      </c>
    </row>
    <row r="9" spans="1:4" x14ac:dyDescent="0.45">
      <c r="A9" t="s">
        <v>8</v>
      </c>
      <c r="B9" s="1">
        <v>1019</v>
      </c>
      <c r="C9" s="1">
        <v>13356000</v>
      </c>
      <c r="D9" s="2">
        <v>58999.59</v>
      </c>
    </row>
    <row r="10" spans="1:4" x14ac:dyDescent="0.45">
      <c r="A10" t="s">
        <v>9</v>
      </c>
      <c r="B10" s="1">
        <v>1018</v>
      </c>
      <c r="C10" s="1">
        <v>11362000</v>
      </c>
      <c r="D10" s="2">
        <v>51720.25</v>
      </c>
    </row>
    <row r="11" spans="1:4" x14ac:dyDescent="0.45">
      <c r="A11" t="s">
        <v>10</v>
      </c>
      <c r="B11" s="1">
        <v>1017</v>
      </c>
      <c r="C11" s="1">
        <v>11485000</v>
      </c>
      <c r="D11" s="2">
        <v>51882.03</v>
      </c>
    </row>
    <row r="12" spans="1:4" x14ac:dyDescent="0.45">
      <c r="A12" t="s">
        <v>11</v>
      </c>
      <c r="B12" s="1">
        <v>1027</v>
      </c>
      <c r="C12" s="1">
        <v>10724000</v>
      </c>
      <c r="D12" s="2">
        <v>49003.02</v>
      </c>
    </row>
    <row r="13" spans="1:4" x14ac:dyDescent="0.45">
      <c r="A13" t="s">
        <v>12</v>
      </c>
      <c r="B13" s="1">
        <v>1026</v>
      </c>
      <c r="C13" s="1">
        <v>10982000</v>
      </c>
      <c r="D13" s="2">
        <v>49881.86</v>
      </c>
    </row>
    <row r="14" spans="1:4" x14ac:dyDescent="0.45">
      <c r="A14" t="s">
        <v>13</v>
      </c>
      <c r="B14" s="1">
        <v>1019</v>
      </c>
      <c r="C14" s="1">
        <v>12833000</v>
      </c>
      <c r="D14" s="2">
        <v>56914.33</v>
      </c>
    </row>
    <row r="15" spans="1:4" x14ac:dyDescent="0.45">
      <c r="A15" t="s">
        <v>14</v>
      </c>
      <c r="B15" s="1">
        <v>1018</v>
      </c>
      <c r="C15" s="1">
        <v>14572000</v>
      </c>
      <c r="D15" s="2">
        <v>63645.49</v>
      </c>
    </row>
    <row r="16" spans="1:4" x14ac:dyDescent="0.45">
      <c r="A16" t="s">
        <v>15</v>
      </c>
      <c r="B16" s="1">
        <v>1019</v>
      </c>
      <c r="C16" s="1">
        <v>14500000</v>
      </c>
      <c r="D16" s="2">
        <v>63352.08</v>
      </c>
    </row>
    <row r="17" spans="1:4" x14ac:dyDescent="0.45">
      <c r="A17" t="s">
        <v>16</v>
      </c>
      <c r="B17" s="1">
        <v>1019</v>
      </c>
      <c r="C17" s="1">
        <v>16322000</v>
      </c>
      <c r="D17" s="2">
        <v>70401.899999999994</v>
      </c>
    </row>
    <row r="18" spans="1:4" x14ac:dyDescent="0.45">
      <c r="A18" t="s">
        <v>17</v>
      </c>
      <c r="B18" s="3">
        <v>1024</v>
      </c>
      <c r="C18" s="3">
        <v>12398000</v>
      </c>
      <c r="D18" s="5">
        <v>55357.29</v>
      </c>
    </row>
    <row r="19" spans="1:4" x14ac:dyDescent="0.45">
      <c r="A19" t="s">
        <v>18</v>
      </c>
      <c r="B19" s="1">
        <f>SUM(B7:B18)</f>
        <v>12246</v>
      </c>
      <c r="C19" s="1">
        <f t="shared" ref="C19:D19" si="0">SUM(C7:C18)</f>
        <v>153518000</v>
      </c>
      <c r="D19" s="2">
        <f t="shared" si="0"/>
        <v>686816.10000000009</v>
      </c>
    </row>
    <row r="20" spans="1:4" x14ac:dyDescent="0.45">
      <c r="B20" s="1"/>
      <c r="C20" s="1"/>
      <c r="D20" s="2"/>
    </row>
    <row r="21" spans="1:4" x14ac:dyDescent="0.45">
      <c r="B21" s="1"/>
      <c r="C21" s="1"/>
    </row>
    <row r="22" spans="1:4" x14ac:dyDescent="0.45">
      <c r="A22" s="6" t="s">
        <v>20</v>
      </c>
      <c r="B22" s="1"/>
      <c r="C22" s="1"/>
    </row>
    <row r="23" spans="1:4" x14ac:dyDescent="0.45">
      <c r="A23" s="6" t="s">
        <v>21</v>
      </c>
      <c r="B23" s="11" t="s">
        <v>22</v>
      </c>
      <c r="C23" s="11" t="s">
        <v>5</v>
      </c>
      <c r="D23" s="10" t="s">
        <v>6</v>
      </c>
    </row>
    <row r="24" spans="1:4" x14ac:dyDescent="0.45">
      <c r="A24" t="s">
        <v>23</v>
      </c>
      <c r="B24" s="1">
        <v>11903</v>
      </c>
      <c r="C24" s="1">
        <v>141485000</v>
      </c>
      <c r="D24" s="2">
        <v>633136.88</v>
      </c>
    </row>
    <row r="25" spans="1:4" x14ac:dyDescent="0.45">
      <c r="A25" t="s">
        <v>24</v>
      </c>
      <c r="B25" s="1">
        <v>36</v>
      </c>
      <c r="C25" s="1">
        <v>5918000</v>
      </c>
      <c r="D25" s="2">
        <v>23857.48</v>
      </c>
    </row>
    <row r="26" spans="1:4" x14ac:dyDescent="0.45">
      <c r="A26" t="s">
        <v>25</v>
      </c>
      <c r="B26" s="4">
        <v>300</v>
      </c>
      <c r="C26" s="3">
        <v>3053000</v>
      </c>
      <c r="D26" s="5">
        <v>13960.29</v>
      </c>
    </row>
    <row r="27" spans="1:4" x14ac:dyDescent="0.45">
      <c r="B27" s="7">
        <f t="shared" ref="B27:D27" si="1">SUM(B24:B26)</f>
        <v>12239</v>
      </c>
      <c r="C27" s="7">
        <f t="shared" si="1"/>
        <v>150456000</v>
      </c>
      <c r="D27" s="2">
        <f t="shared" si="1"/>
        <v>670954.65</v>
      </c>
    </row>
    <row r="29" spans="1:4" x14ac:dyDescent="0.45">
      <c r="A29" s="6" t="s">
        <v>26</v>
      </c>
    </row>
    <row r="30" spans="1:4" x14ac:dyDescent="0.45">
      <c r="B30" s="11" t="s">
        <v>22</v>
      </c>
      <c r="C30" s="11" t="s">
        <v>5</v>
      </c>
      <c r="D30" s="10" t="s">
        <v>6</v>
      </c>
    </row>
    <row r="31" spans="1:4" x14ac:dyDescent="0.45">
      <c r="B31" s="1">
        <f>[1]ExBA!$F$4</f>
        <v>12239</v>
      </c>
      <c r="C31" s="1">
        <f>[1]ExBA!$G$4</f>
        <v>150456000</v>
      </c>
      <c r="D31" s="2">
        <f>[1]ExBA!$H$4</f>
        <v>670954.65</v>
      </c>
    </row>
    <row r="34" spans="1:4" x14ac:dyDescent="0.45">
      <c r="A34" s="6" t="s">
        <v>27</v>
      </c>
      <c r="B34" s="10" t="s">
        <v>28</v>
      </c>
      <c r="C34" s="11" t="s">
        <v>5</v>
      </c>
      <c r="D34" s="10" t="s">
        <v>6</v>
      </c>
    </row>
    <row r="35" spans="1:4" x14ac:dyDescent="0.45">
      <c r="A35" s="6" t="str">
        <f>A5</f>
        <v>Monthly Billing Register Totals</v>
      </c>
      <c r="B35" s="12">
        <f>B19</f>
        <v>12246</v>
      </c>
      <c r="C35" s="12">
        <f>C19</f>
        <v>153518000</v>
      </c>
      <c r="D35" s="13">
        <f>D19</f>
        <v>686816.10000000009</v>
      </c>
    </row>
    <row r="36" spans="1:4" x14ac:dyDescent="0.45">
      <c r="A36" t="s">
        <v>29</v>
      </c>
      <c r="B36" s="7">
        <f>B35-B38</f>
        <v>7</v>
      </c>
      <c r="C36" s="7">
        <f t="shared" ref="C36:D36" si="2">C35-C38</f>
        <v>3062000</v>
      </c>
      <c r="D36" s="7">
        <f t="shared" si="2"/>
        <v>15861.45000000007</v>
      </c>
    </row>
    <row r="37" spans="1:4" x14ac:dyDescent="0.45">
      <c r="A37" t="s">
        <v>30</v>
      </c>
      <c r="B37" s="8">
        <f>B36/B35</f>
        <v>5.7161522129674995E-4</v>
      </c>
      <c r="C37" s="8">
        <f t="shared" ref="C37:D37" si="3">C36/C35</f>
        <v>1.9945543845021431E-2</v>
      </c>
      <c r="D37" s="8">
        <f t="shared" si="3"/>
        <v>2.309417324375487E-2</v>
      </c>
    </row>
    <row r="38" spans="1:4" x14ac:dyDescent="0.45">
      <c r="A38" s="6" t="str">
        <f>A22</f>
        <v>Rate Analysis Report Totals</v>
      </c>
      <c r="B38" s="14">
        <f>B27</f>
        <v>12239</v>
      </c>
      <c r="C38" s="14">
        <f>C27</f>
        <v>150456000</v>
      </c>
      <c r="D38" s="15">
        <f>D27</f>
        <v>670954.65</v>
      </c>
    </row>
    <row r="39" spans="1:4" x14ac:dyDescent="0.45">
      <c r="A39" t="s">
        <v>29</v>
      </c>
      <c r="B39" s="7">
        <f>B38-B41</f>
        <v>0</v>
      </c>
      <c r="C39" s="7">
        <f t="shared" ref="C39" si="4">C38-C41</f>
        <v>0</v>
      </c>
      <c r="D39" s="7">
        <f t="shared" ref="D39" si="5">D38-D41</f>
        <v>0</v>
      </c>
    </row>
    <row r="40" spans="1:4" x14ac:dyDescent="0.45">
      <c r="A40" t="s">
        <v>30</v>
      </c>
      <c r="B40" s="9">
        <f>B39/B38</f>
        <v>0</v>
      </c>
      <c r="C40" s="9">
        <f t="shared" ref="C40" si="6">C39/C38</f>
        <v>0</v>
      </c>
      <c r="D40" s="9">
        <f t="shared" ref="D40" si="7">D39/D38</f>
        <v>0</v>
      </c>
    </row>
    <row r="41" spans="1:4" x14ac:dyDescent="0.45">
      <c r="A41" s="6" t="str">
        <f>A29</f>
        <v>Current Billing Analysis in Rate Study</v>
      </c>
      <c r="B41" s="14">
        <f>B31</f>
        <v>12239</v>
      </c>
      <c r="C41" s="14">
        <f>C31</f>
        <v>150456000</v>
      </c>
      <c r="D41" s="15">
        <f>D31</f>
        <v>670954.65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Robert Miller</cp:lastModifiedBy>
  <dcterms:created xsi:type="dcterms:W3CDTF">2022-09-27T15:53:55Z</dcterms:created>
  <dcterms:modified xsi:type="dcterms:W3CDTF">2022-09-27T16:35:59Z</dcterms:modified>
</cp:coreProperties>
</file>