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8_{1EBBE0D4-F7A2-48F3-92AF-DAA2A2F01F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3" l="1"/>
  <c r="E122" i="3"/>
  <c r="I93" i="3" l="1"/>
  <c r="F93" i="3"/>
  <c r="I25" i="3"/>
  <c r="D127" i="3" l="1"/>
  <c r="I52" i="3" l="1"/>
  <c r="I83" i="3" l="1"/>
  <c r="I54" i="3" l="1"/>
  <c r="I24" i="3" l="1"/>
  <c r="I19" i="3" l="1"/>
  <c r="F122" i="3" l="1"/>
  <c r="E123" i="3" s="1"/>
  <c r="I38" i="3"/>
  <c r="I96" i="3" l="1"/>
  <c r="G37" i="2" l="1"/>
  <c r="I71" i="3" l="1"/>
  <c r="A111" i="3" l="1"/>
  <c r="B7" i="2"/>
  <c r="I82" i="3" l="1"/>
  <c r="I87" i="3" s="1"/>
  <c r="G19" i="2" l="1"/>
  <c r="D126" i="3" l="1"/>
  <c r="D137" i="3" l="1"/>
  <c r="G20" i="2"/>
  <c r="I36" i="3"/>
  <c r="I37" i="3"/>
  <c r="I18" i="3"/>
  <c r="I28" i="3" s="1"/>
  <c r="I75" i="3"/>
  <c r="E25" i="2"/>
  <c r="E115" i="3"/>
  <c r="F115" i="3" s="1"/>
  <c r="E116" i="3" s="1"/>
  <c r="F116" i="3" s="1"/>
  <c r="F117" i="3" s="1"/>
  <c r="F118" i="3" s="1"/>
  <c r="G29" i="2" s="1"/>
  <c r="F123" i="3"/>
  <c r="F124" i="3" s="1"/>
  <c r="F125" i="3" s="1"/>
  <c r="E134" i="3"/>
  <c r="F134" i="3" s="1"/>
  <c r="F135" i="3" s="1"/>
  <c r="F136" i="3" s="1"/>
  <c r="G32" i="2" s="1"/>
  <c r="A105" i="3"/>
  <c r="A61" i="3"/>
  <c r="G17" i="2" l="1"/>
  <c r="I43" i="3"/>
  <c r="G16" i="2" s="1"/>
  <c r="G18" i="2"/>
  <c r="G15" i="2"/>
  <c r="E126" i="3"/>
  <c r="F126" i="3" s="1"/>
  <c r="E127" i="3" s="1"/>
  <c r="F127" i="3" s="1"/>
  <c r="F128" i="3" s="1"/>
  <c r="F129" i="3" s="1"/>
  <c r="G31" i="2" s="1"/>
  <c r="G33" i="2" s="1"/>
  <c r="G21" i="2" l="1"/>
  <c r="C25" i="2" s="1"/>
  <c r="G25" i="2" s="1"/>
  <c r="G39" i="2" l="1"/>
  <c r="C18" i="1" s="1"/>
</calcChain>
</file>

<file path=xl/sharedStrings.xml><?xml version="1.0" encoding="utf-8"?>
<sst xmlns="http://schemas.openxmlformats.org/spreadsheetml/2006/main" count="953" uniqueCount="133">
  <si>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</si>
  <si>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</si>
  <si>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</si>
  <si>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</si>
  <si>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</si>
  <si>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</si>
  <si>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</si>
  <si>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</si>
  <si>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</si>
  <si>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</si>
  <si>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</si>
  <si>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</si>
  <si>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</si>
  <si>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</si>
  <si>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</si>
  <si>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</si>
  <si>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</si>
  <si>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</si>
  <si>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</si>
  <si>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</si>
  <si>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</si>
  <si>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</si>
  <si>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</si>
  <si>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</si>
  <si>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</si>
  <si>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</si>
  <si>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</si>
  <si>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</si>
  <si>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</si>
  <si>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</si>
  <si>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</si>
  <si>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</si>
  <si>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</si>
  <si>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</si>
  <si>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</si>
  <si>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</si>
  <si>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</si>
  <si>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</si>
  <si>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</si>
  <si>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</si>
  <si>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</si>
  <si>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</si>
  <si>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</si>
  <si>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</si>
  <si>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</si>
  <si>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</si>
  <si>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</si>
  <si>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</si>
  <si>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</si>
  <si>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</si>
  <si>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</si>
  <si>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</si>
  <si>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</si>
  <si>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</si>
  <si>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</si>
  <si>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</si>
  <si>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</si>
  <si>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</si>
  <si>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</si>
  <si>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</si>
  <si>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</si>
  <si>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</si>
  <si>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</si>
  <si>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</si>
  <si>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</si>
  <si>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</si>
  <si>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</si>
  <si>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</si>
  <si>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</si>
  <si>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</si>
  <si>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</si>
  <si>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</si>
  <si>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</si>
  <si>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</si>
  <si>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</si>
  <si>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</si>
  <si>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</si>
  <si>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</si>
  <si>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</si>
  <si>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</si>
  <si>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</si>
  <si>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</si>
  <si>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</si>
  <si>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</si>
  <si>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</si>
  <si>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</si>
  <si>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</si>
  <si>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</si>
  <si>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</si>
  <si>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</si>
  <si>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</si>
  <si>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</si>
  <si>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</si>
  <si>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</si>
  <si>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</si>
  <si>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</si>
  <si>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</si>
  <si>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</si>
  <si>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</si>
  <si>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</si>
  <si>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</si>
  <si>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</si>
  <si>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</si>
  <si>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</si>
  <si>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</si>
  <si>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</si>
  <si>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</si>
  <si>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</si>
  <si>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</si>
  <si>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</si>
  <si>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</si>
  <si>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</si>
  <si>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</si>
  <si>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</si>
  <si>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</si>
  <si>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</si>
  <si>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</si>
  <si>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</si>
  <si>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</si>
  <si>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</si>
  <si>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</si>
  <si>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</si>
  <si>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FT-A:  11/1/2020</t>
  </si>
  <si>
    <t>FTS-1: 08/01/2020</t>
  </si>
  <si>
    <t>11/1/2021 to 10/31/2024</t>
  </si>
  <si>
    <t>*</t>
  </si>
  <si>
    <t>April thru Oct</t>
  </si>
  <si>
    <t>Nov thru Mar</t>
  </si>
  <si>
    <t xml:space="preserve">      GAS COST RECOVERY RATES EFFECTIVE FROM:  SEPTEMBER 1, 2022 THROUGH NOVEMBER 30, 2022</t>
  </si>
  <si>
    <t>FSS:  4/1/2022</t>
  </si>
  <si>
    <t>SST: 5/1/2022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</si>
  <si>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July 27, 2022</t>
    </r>
  </si>
  <si>
    <t>DETAILS FOR THE EGC RATE IN EFFECT AS OF : SEPTEMBER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</si>
</sst>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  <numFmt numFmtId="175" formatCode="_(* #,##0.00000_);_(* \(#,##0.000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1" xfId="0" applyBorder="1" applyAlignment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6" fontId="1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5" fillId="0" borderId="0" xfId="0" applyFont="1" applyFill="1" applyBorder="1"/>
    <xf numFmtId="0" fontId="1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0" xfId="1" applyNumberFormat="1" applyFont="1" applyFill="1"/>
    <xf numFmtId="164" fontId="0" fillId="0" borderId="0" xfId="0" applyNumberFormat="1" applyFill="1"/>
    <xf numFmtId="0" fontId="1" fillId="0" borderId="0" xfId="0" quotePrefix="1" applyFont="1" applyAlignment="1">
      <alignment horizontal="left"/>
    </xf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73" fontId="5" fillId="0" borderId="0" xfId="1" applyNumberFormat="1" applyFont="1" applyFill="1" applyBorder="1" applyAlignment="1"/>
    <xf numFmtId="39" fontId="5" fillId="0" borderId="0" xfId="0" applyNumberFormat="1" applyFont="1" applyFill="1" applyBorder="1"/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75" fontId="5" fillId="0" borderId="0" xfId="1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5" fontId="9" fillId="0" borderId="0" xfId="1" applyNumberFormat="1" applyFont="1" applyFill="1" applyBorder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0" xfId="1" applyNumberFormat="1" applyFont="1" applyFill="1" applyBorder="1"/>
    <xf numFmtId="38" fontId="1" fillId="0" borderId="1" xfId="0" applyNumberFormat="1" applyFont="1" applyFill="1" applyBorder="1"/>
    <xf numFmtId="38" fontId="1" fillId="0" borderId="0" xfId="0" applyNumberFormat="1" applyFont="1" applyFill="1" applyBorder="1"/>
    <xf numFmtId="165" fontId="1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174" fontId="1" fillId="0" borderId="0" xfId="0" applyNumberFormat="1" applyFont="1" applyFill="1" applyAlignment="1"/>
    <xf numFmtId="165" fontId="1" fillId="0" borderId="0" xfId="1" applyNumberFormat="1" applyFont="1" applyFill="1"/>
    <xf numFmtId="172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/>
  </sheetViews>
  <sheetFormatPr defaultRowHeight="13.2" x14ac:dyDescent="0.25"/>
  <cols>
    <col min="1" max="1" width="62.77734375" customWidth="1"/>
    <col min="2" max="2" width="18.77734375" customWidth="1"/>
    <col min="3" max="3" width="25" customWidth="1"/>
  </cols>
  <sheetData>
    <row r="1" spans="1:8" ht="12.75" customHeight="1" x14ac:dyDescent="0.25">
      <c r="A1" s="25" t="s">
        <v>100</v>
      </c>
      <c r="B1" s="22"/>
      <c r="C1" s="22"/>
    </row>
    <row r="2" spans="1:8" ht="12.75" customHeight="1" x14ac:dyDescent="0.25">
      <c r="A2" s="25" t="s">
        <v>0</v>
      </c>
      <c r="B2" s="10"/>
      <c r="C2" s="10"/>
    </row>
    <row r="3" spans="1:8" ht="12.75" customHeight="1" x14ac:dyDescent="0.25">
      <c r="A3" s="118" t="s">
        <v>1</v>
      </c>
      <c r="B3" s="119"/>
      <c r="C3" s="119"/>
    </row>
    <row r="4" spans="1:8" ht="12.75" customHeight="1" x14ac:dyDescent="0.25">
      <c r="A4" s="118"/>
      <c r="B4" s="119"/>
      <c r="C4" s="119"/>
    </row>
    <row r="5" spans="1:8" ht="12.75" customHeight="1" x14ac:dyDescent="0.25">
      <c r="A5" s="120" t="s">
        <v>128</v>
      </c>
      <c r="B5" s="121"/>
      <c r="C5" s="122"/>
    </row>
    <row r="6" spans="1:8" ht="12.75" customHeight="1" x14ac:dyDescent="0.25">
      <c r="A6" s="123"/>
      <c r="B6" s="119"/>
      <c r="C6" s="119"/>
    </row>
    <row r="7" spans="1:8" ht="12.75" customHeight="1" x14ac:dyDescent="0.25">
      <c r="A7" s="124" t="s">
        <v>2</v>
      </c>
      <c r="B7" s="125" t="s">
        <v>3</v>
      </c>
      <c r="C7" s="125" t="s">
        <v>4</v>
      </c>
    </row>
    <row r="8" spans="1:8" ht="12.75" customHeight="1" x14ac:dyDescent="0.25">
      <c r="A8" s="44" t="s">
        <v>5</v>
      </c>
      <c r="B8" s="59"/>
      <c r="C8" s="45"/>
    </row>
    <row r="9" spans="1:8" ht="12.75" customHeight="1" x14ac:dyDescent="0.25">
      <c r="A9" s="46" t="s">
        <v>6</v>
      </c>
      <c r="B9" s="60" t="s">
        <v>7</v>
      </c>
      <c r="C9" s="47" t="s">
        <v>5</v>
      </c>
    </row>
    <row r="10" spans="1:8" ht="12.75" customHeight="1" x14ac:dyDescent="0.25">
      <c r="A10" s="46" t="s">
        <v>8</v>
      </c>
      <c r="B10" s="60" t="s">
        <v>7</v>
      </c>
      <c r="C10" s="47" t="s">
        <v>5</v>
      </c>
    </row>
    <row r="11" spans="1:8" ht="12.75" customHeight="1" x14ac:dyDescent="0.25">
      <c r="A11" s="46" t="s">
        <v>9</v>
      </c>
      <c r="B11" s="60" t="s">
        <v>7</v>
      </c>
      <c r="C11" s="48" t="s">
        <v>5</v>
      </c>
    </row>
    <row r="12" spans="1:8" ht="12.75" customHeight="1" x14ac:dyDescent="0.25">
      <c r="A12" s="46" t="s">
        <v>10</v>
      </c>
      <c r="B12" s="60" t="s">
        <v>7</v>
      </c>
      <c r="C12" s="57" t="s">
        <v>5</v>
      </c>
    </row>
    <row r="13" spans="1:8" ht="12.75" customHeight="1" x14ac:dyDescent="0.25">
      <c r="A13" s="50" t="s">
        <v>11</v>
      </c>
      <c r="B13" s="61" t="s">
        <v>7</v>
      </c>
      <c r="C13" s="51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3" t="s">
        <v>12</v>
      </c>
      <c r="B15" s="10"/>
      <c r="C15" s="10"/>
    </row>
    <row r="16" spans="1:8" ht="12.75" customHeight="1" x14ac:dyDescent="0.25">
      <c r="A16" s="52" t="s">
        <v>2</v>
      </c>
      <c r="B16" s="53" t="s">
        <v>3</v>
      </c>
      <c r="C16" s="53" t="s">
        <v>4</v>
      </c>
    </row>
    <row r="17" spans="1:3" ht="12.75" customHeight="1" x14ac:dyDescent="0.25">
      <c r="A17" s="54"/>
      <c r="B17" s="62"/>
      <c r="C17" s="55"/>
    </row>
    <row r="18" spans="1:3" ht="12.75" customHeight="1" x14ac:dyDescent="0.25">
      <c r="A18" s="50" t="s">
        <v>13</v>
      </c>
      <c r="B18" s="63" t="s">
        <v>7</v>
      </c>
      <c r="C18" s="78">
        <f>+DEKSUMMARY!G39</f>
        <v>10.286000000000001</v>
      </c>
    </row>
    <row r="19" spans="1:3" ht="12.75" customHeight="1" x14ac:dyDescent="0.25">
      <c r="A19" s="11" t="s">
        <v>5</v>
      </c>
      <c r="B19" s="11"/>
      <c r="C19" s="56"/>
    </row>
    <row r="20" spans="1:3" ht="12.75" customHeight="1" x14ac:dyDescent="0.25">
      <c r="A20" s="24" t="s">
        <v>14</v>
      </c>
      <c r="B20" s="4"/>
      <c r="C20" s="4"/>
    </row>
    <row r="21" spans="1:3" ht="12.75" customHeight="1" x14ac:dyDescent="0.25">
      <c r="A21" s="52" t="s">
        <v>2</v>
      </c>
      <c r="B21" s="53" t="s">
        <v>3</v>
      </c>
      <c r="C21" s="53" t="s">
        <v>4</v>
      </c>
    </row>
    <row r="22" spans="1:3" ht="12.75" customHeight="1" x14ac:dyDescent="0.25">
      <c r="A22" s="54"/>
      <c r="B22" s="62"/>
      <c r="C22" s="55"/>
    </row>
    <row r="23" spans="1:3" ht="12.75" customHeight="1" x14ac:dyDescent="0.25">
      <c r="A23" s="46" t="s">
        <v>15</v>
      </c>
      <c r="B23" s="59" t="s">
        <v>7</v>
      </c>
      <c r="C23" s="49"/>
    </row>
    <row r="24" spans="1:3" ht="12.75" customHeight="1" x14ac:dyDescent="0.25">
      <c r="A24" s="46" t="s">
        <v>16</v>
      </c>
      <c r="B24" s="59" t="s">
        <v>7</v>
      </c>
      <c r="C24" s="49"/>
    </row>
    <row r="25" spans="1:3" ht="12.75" customHeight="1" x14ac:dyDescent="0.25">
      <c r="A25" s="46" t="s">
        <v>17</v>
      </c>
      <c r="B25" s="59" t="s">
        <v>7</v>
      </c>
      <c r="C25" s="49"/>
    </row>
    <row r="26" spans="1:3" ht="12.75" customHeight="1" x14ac:dyDescent="0.25">
      <c r="A26" s="46" t="s">
        <v>18</v>
      </c>
      <c r="B26" s="59" t="s">
        <v>7</v>
      </c>
      <c r="C26" s="49"/>
    </row>
    <row r="27" spans="1:3" ht="12.75" customHeight="1" x14ac:dyDescent="0.25">
      <c r="A27" s="46"/>
      <c r="B27" s="59"/>
      <c r="C27" s="57"/>
    </row>
    <row r="28" spans="1:3" ht="12.75" customHeight="1" x14ac:dyDescent="0.25">
      <c r="A28" s="50" t="s">
        <v>19</v>
      </c>
      <c r="B28" s="63" t="s">
        <v>7</v>
      </c>
      <c r="C28" s="57"/>
    </row>
    <row r="29" spans="1:3" ht="12.75" customHeight="1" x14ac:dyDescent="0.25">
      <c r="A29" s="11"/>
      <c r="B29" s="58"/>
      <c r="C29" s="11"/>
    </row>
    <row r="30" spans="1:3" ht="12.75" customHeight="1" x14ac:dyDescent="0.25">
      <c r="A30" s="23" t="s">
        <v>20</v>
      </c>
      <c r="B30" s="10"/>
      <c r="C30" s="10"/>
    </row>
    <row r="31" spans="1:3" ht="12.75" customHeight="1" x14ac:dyDescent="0.25">
      <c r="A31" s="52" t="s">
        <v>2</v>
      </c>
      <c r="B31" s="53" t="s">
        <v>3</v>
      </c>
      <c r="C31" s="53" t="s">
        <v>4</v>
      </c>
    </row>
    <row r="32" spans="1:3" ht="12.75" customHeight="1" x14ac:dyDescent="0.25">
      <c r="A32" s="54"/>
      <c r="B32" s="62"/>
      <c r="C32" s="55"/>
    </row>
    <row r="33" spans="1:3" ht="12.75" customHeight="1" x14ac:dyDescent="0.25">
      <c r="A33" s="46" t="s">
        <v>21</v>
      </c>
      <c r="B33" s="59" t="s">
        <v>7</v>
      </c>
      <c r="C33" s="49"/>
    </row>
    <row r="34" spans="1:3" ht="12.75" customHeight="1" x14ac:dyDescent="0.25">
      <c r="A34" s="46" t="s">
        <v>22</v>
      </c>
      <c r="B34" s="59" t="s">
        <v>7</v>
      </c>
      <c r="C34" s="49"/>
    </row>
    <row r="35" spans="1:3" ht="12.75" customHeight="1" x14ac:dyDescent="0.25">
      <c r="A35" s="46" t="s">
        <v>23</v>
      </c>
      <c r="B35" s="59" t="s">
        <v>7</v>
      </c>
      <c r="C35" s="49"/>
    </row>
    <row r="36" spans="1:3" ht="12.75" customHeight="1" x14ac:dyDescent="0.25">
      <c r="A36" s="46" t="s">
        <v>24</v>
      </c>
      <c r="B36" s="59" t="s">
        <v>7</v>
      </c>
      <c r="C36" s="49"/>
    </row>
    <row r="37" spans="1:3" ht="12.75" customHeight="1" x14ac:dyDescent="0.25">
      <c r="A37" s="46"/>
      <c r="B37" s="59" t="s">
        <v>5</v>
      </c>
      <c r="C37" s="57"/>
    </row>
    <row r="38" spans="1:3" ht="12.75" customHeight="1" x14ac:dyDescent="0.25">
      <c r="A38" s="50" t="s">
        <v>9</v>
      </c>
      <c r="B38" s="63" t="s">
        <v>7</v>
      </c>
      <c r="C38" s="57"/>
    </row>
    <row r="39" spans="1:3" ht="12.75" customHeight="1" x14ac:dyDescent="0.25">
      <c r="A39" s="11" t="s">
        <v>5</v>
      </c>
      <c r="B39" s="58" t="s">
        <v>5</v>
      </c>
      <c r="C39" s="11" t="s">
        <v>5</v>
      </c>
    </row>
    <row r="40" spans="1:3" ht="12.75" customHeight="1" x14ac:dyDescent="0.25">
      <c r="A40" s="23" t="s">
        <v>25</v>
      </c>
      <c r="B40" s="10"/>
      <c r="C40" s="10"/>
    </row>
    <row r="41" spans="1:3" ht="12.75" customHeight="1" x14ac:dyDescent="0.25">
      <c r="A41" s="52" t="s">
        <v>2</v>
      </c>
      <c r="B41" s="53" t="s">
        <v>3</v>
      </c>
      <c r="C41" s="53" t="s">
        <v>4</v>
      </c>
    </row>
    <row r="42" spans="1:3" ht="12.75" customHeight="1" x14ac:dyDescent="0.25">
      <c r="A42" s="54"/>
      <c r="B42" s="62"/>
      <c r="C42" s="55"/>
    </row>
    <row r="43" spans="1:3" ht="12.75" customHeight="1" x14ac:dyDescent="0.25">
      <c r="A43" s="46" t="s">
        <v>26</v>
      </c>
      <c r="B43" s="59" t="s">
        <v>7</v>
      </c>
      <c r="C43" s="49"/>
    </row>
    <row r="44" spans="1:3" ht="12.75" customHeight="1" x14ac:dyDescent="0.25">
      <c r="A44" s="46" t="s">
        <v>27</v>
      </c>
      <c r="B44" s="59" t="s">
        <v>7</v>
      </c>
      <c r="C44" s="49"/>
    </row>
    <row r="45" spans="1:3" ht="12.75" customHeight="1" x14ac:dyDescent="0.25">
      <c r="A45" s="46" t="s">
        <v>28</v>
      </c>
      <c r="B45" s="59" t="s">
        <v>7</v>
      </c>
      <c r="C45" s="49"/>
    </row>
    <row r="46" spans="1:3" ht="12.75" customHeight="1" x14ac:dyDescent="0.25">
      <c r="A46" s="46" t="s">
        <v>29</v>
      </c>
      <c r="B46" s="59" t="s">
        <v>7</v>
      </c>
      <c r="C46" s="49"/>
    </row>
    <row r="47" spans="1:3" ht="12.75" customHeight="1" x14ac:dyDescent="0.25">
      <c r="A47" s="46"/>
      <c r="B47" s="59"/>
      <c r="C47" s="57"/>
    </row>
    <row r="48" spans="1:3" ht="12.75" customHeight="1" x14ac:dyDescent="0.25">
      <c r="A48" s="50" t="s">
        <v>10</v>
      </c>
      <c r="B48" s="63" t="s">
        <v>7</v>
      </c>
      <c r="C48" s="57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1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43" t="s">
        <v>5</v>
      </c>
      <c r="B52" s="5" t="s">
        <v>5</v>
      </c>
      <c r="C52" s="5"/>
    </row>
    <row r="53" spans="1:3" ht="12.75" customHeight="1" x14ac:dyDescent="0.25">
      <c r="A53" s="58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/>
  </sheetViews>
  <sheetFormatPr defaultRowHeight="13.2" x14ac:dyDescent="0.25"/>
  <cols>
    <col min="1" max="1" width="3.77734375" customWidth="1"/>
    <col min="2" max="2" width="44.21875" customWidth="1"/>
    <col min="3" max="3" width="17.77734375" customWidth="1"/>
    <col min="4" max="4" width="4.77734375" customWidth="1"/>
    <col min="5" max="5" width="14.77734375" customWidth="1"/>
    <col min="6" max="6" width="4.77734375" customWidth="1"/>
    <col min="7" max="7" width="17.77734375" customWidth="1"/>
    <col min="8" max="8" width="6.7773437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" customHeight="1" x14ac:dyDescent="0.25">
      <c r="B3" s="76" t="s">
        <v>36</v>
      </c>
      <c r="C3" s="1"/>
      <c r="D3" s="1"/>
      <c r="E3" s="1"/>
      <c r="F3" s="1"/>
      <c r="G3" s="1"/>
    </row>
    <row r="4" spans="2:7" ht="14.1" customHeight="1" x14ac:dyDescent="0.25">
      <c r="B4" s="76" t="s">
        <v>100</v>
      </c>
      <c r="C4" s="1"/>
      <c r="D4" s="1"/>
      <c r="E4" s="1"/>
      <c r="F4" s="1"/>
      <c r="G4" s="1"/>
    </row>
    <row r="5" spans="2:7" ht="14.1" customHeight="1" x14ac:dyDescent="0.25">
      <c r="B5" s="76" t="s">
        <v>37</v>
      </c>
      <c r="C5" s="1"/>
      <c r="D5" s="1"/>
      <c r="E5" s="1"/>
      <c r="F5" s="1"/>
      <c r="G5" s="1"/>
    </row>
    <row r="6" spans="2:7" ht="14.1" customHeight="1" x14ac:dyDescent="0.25">
      <c r="C6" s="64"/>
      <c r="D6" s="65"/>
      <c r="E6" s="1"/>
      <c r="F6" s="1"/>
      <c r="G6" s="1"/>
    </row>
    <row r="7" spans="2:7" ht="14.1" customHeight="1" x14ac:dyDescent="0.25">
      <c r="B7" s="83" t="str">
        <f>"SUMMARY FOR THE EGC RATE IN EFFECT AS OF "&amp;UPPER(RIGHT(DEKOTHERS!A7,LEN(DEKOTHERS!A7)-41))</f>
        <v>SUMMARY FOR THE EGC RATE IN EFFECT AS OF : SEPTEMBER 1, 2022</v>
      </c>
      <c r="C7" s="64"/>
      <c r="D7" s="65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5"/>
    </row>
    <row r="10" spans="2:7" ht="14.1" customHeight="1" x14ac:dyDescent="0.25">
      <c r="G10" s="13"/>
    </row>
    <row r="11" spans="2:7" ht="14.1" customHeight="1" x14ac:dyDescent="0.25">
      <c r="B11" s="12" t="s">
        <v>5</v>
      </c>
      <c r="C11" s="16"/>
      <c r="D11" s="16"/>
      <c r="E11" s="12"/>
      <c r="F11" s="12"/>
      <c r="G11" s="17"/>
    </row>
    <row r="12" spans="2:7" ht="14.1" customHeight="1" x14ac:dyDescent="0.25">
      <c r="B12" s="9" t="s">
        <v>5</v>
      </c>
      <c r="C12" s="17" t="s">
        <v>5</v>
      </c>
      <c r="D12" s="17"/>
      <c r="E12" s="17" t="s">
        <v>5</v>
      </c>
      <c r="F12" s="17"/>
      <c r="G12" s="66" t="s">
        <v>38</v>
      </c>
    </row>
    <row r="13" spans="2:7" ht="14.1" customHeight="1" x14ac:dyDescent="0.25">
      <c r="B13" s="77" t="s">
        <v>39</v>
      </c>
      <c r="C13" s="17" t="s">
        <v>5</v>
      </c>
      <c r="D13" s="17"/>
      <c r="E13" s="17" t="s">
        <v>5</v>
      </c>
      <c r="F13" s="17"/>
      <c r="G13" s="68" t="s">
        <v>5</v>
      </c>
    </row>
    <row r="14" spans="2:7" ht="14.1" customHeight="1" x14ac:dyDescent="0.25">
      <c r="B14" s="18"/>
      <c r="C14" s="17" t="s">
        <v>5</v>
      </c>
      <c r="D14" s="17"/>
      <c r="E14" s="17" t="s">
        <v>5</v>
      </c>
      <c r="F14" s="17"/>
      <c r="G14" s="68" t="s">
        <v>5</v>
      </c>
    </row>
    <row r="15" spans="2:7" ht="14.1" customHeight="1" x14ac:dyDescent="0.25">
      <c r="B15" s="9" t="s">
        <v>111</v>
      </c>
      <c r="C15" s="9"/>
      <c r="D15" s="9"/>
      <c r="E15" s="9"/>
      <c r="F15" s="9"/>
      <c r="G15" s="69">
        <f>+DEKOTHERS!I28</f>
        <v>4784074</v>
      </c>
    </row>
    <row r="16" spans="2:7" ht="14.1" customHeight="1" x14ac:dyDescent="0.25">
      <c r="B16" s="9" t="s">
        <v>112</v>
      </c>
      <c r="C16" s="27" t="s">
        <v>5</v>
      </c>
      <c r="D16" s="27"/>
      <c r="E16" s="102" t="s">
        <v>5</v>
      </c>
      <c r="F16" s="19"/>
      <c r="G16" s="70">
        <f>+DEKOTHERS!I43</f>
        <v>1023975</v>
      </c>
    </row>
    <row r="17" spans="2:9" ht="14.1" customHeight="1" x14ac:dyDescent="0.25">
      <c r="B17" s="87" t="s">
        <v>116</v>
      </c>
      <c r="C17" s="27"/>
      <c r="D17" s="27"/>
      <c r="E17" s="102"/>
      <c r="F17" s="19"/>
      <c r="G17" s="70">
        <f>+DEKOTHERS!I54</f>
        <v>1356761</v>
      </c>
    </row>
    <row r="18" spans="2:9" ht="14.1" customHeight="1" x14ac:dyDescent="0.25">
      <c r="B18" s="9" t="s">
        <v>113</v>
      </c>
      <c r="C18" s="27" t="s">
        <v>5</v>
      </c>
      <c r="D18" s="27"/>
      <c r="E18" s="102"/>
      <c r="F18" s="19"/>
      <c r="G18" s="70">
        <f>+DEKOTHERS!I75</f>
        <v>1898986</v>
      </c>
    </row>
    <row r="19" spans="2:9" ht="14.1" customHeight="1" x14ac:dyDescent="0.25">
      <c r="B19" s="88" t="s">
        <v>120</v>
      </c>
      <c r="C19" s="27"/>
      <c r="D19" s="27"/>
      <c r="E19" s="102"/>
      <c r="F19" s="19"/>
      <c r="G19" s="70">
        <f>+DEKOTHERS!I87</f>
        <v>586502</v>
      </c>
    </row>
    <row r="20" spans="2:9" ht="14.1" customHeight="1" x14ac:dyDescent="0.25">
      <c r="B20" s="9" t="s">
        <v>108</v>
      </c>
      <c r="C20" s="28" t="s">
        <v>5</v>
      </c>
      <c r="D20" s="28"/>
      <c r="E20" s="97" t="s">
        <v>5</v>
      </c>
      <c r="F20" s="29"/>
      <c r="G20" s="84">
        <f>+DEKOTHERS!I96</f>
        <v>202500</v>
      </c>
    </row>
    <row r="21" spans="2:9" ht="14.1" customHeight="1" x14ac:dyDescent="0.25">
      <c r="B21" s="33"/>
      <c r="C21" s="34" t="s">
        <v>40</v>
      </c>
      <c r="D21" s="30"/>
      <c r="E21" s="88"/>
      <c r="F21" s="9"/>
      <c r="G21" s="70">
        <f>SUM(G15:G20)</f>
        <v>9852798</v>
      </c>
    </row>
    <row r="22" spans="2:9" ht="14.1" customHeight="1" x14ac:dyDescent="0.25">
      <c r="B22" s="18"/>
      <c r="C22" s="9"/>
      <c r="D22" s="9"/>
      <c r="E22" s="88"/>
      <c r="F22" s="9"/>
      <c r="G22" s="70"/>
    </row>
    <row r="23" spans="2:9" ht="14.1" customHeight="1" x14ac:dyDescent="0.25">
      <c r="C23" s="32" t="s">
        <v>99</v>
      </c>
      <c r="D23" s="35"/>
      <c r="E23" s="146">
        <v>9959046</v>
      </c>
      <c r="F23" s="37" t="s">
        <v>41</v>
      </c>
      <c r="G23" s="166" t="s">
        <v>5</v>
      </c>
      <c r="H23" s="82"/>
      <c r="I23" s="82"/>
    </row>
    <row r="24" spans="2:9" ht="14.1" customHeight="1" x14ac:dyDescent="0.25">
      <c r="B24" s="9"/>
      <c r="C24" s="35"/>
      <c r="D24" s="35"/>
      <c r="E24" s="127"/>
      <c r="F24" s="36"/>
      <c r="G24" s="166"/>
      <c r="H24" s="82"/>
      <c r="I24" s="82"/>
    </row>
    <row r="25" spans="2:9" ht="14.1" customHeight="1" x14ac:dyDescent="0.25">
      <c r="B25" s="9" t="s">
        <v>42</v>
      </c>
      <c r="C25" s="38">
        <f>+G21</f>
        <v>9852798</v>
      </c>
      <c r="D25" s="39" t="s">
        <v>43</v>
      </c>
      <c r="E25" s="128">
        <f>+E23</f>
        <v>9959046</v>
      </c>
      <c r="F25" s="37" t="s">
        <v>41</v>
      </c>
      <c r="G25" s="167">
        <f>ROUND(C25/E25,3)</f>
        <v>0.98899999999999999</v>
      </c>
      <c r="H25" s="168" t="s">
        <v>44</v>
      </c>
      <c r="I25" s="82"/>
    </row>
    <row r="26" spans="2:9" ht="14.1" customHeight="1" x14ac:dyDescent="0.25">
      <c r="B26" s="9" t="s">
        <v>5</v>
      </c>
      <c r="C26" s="34"/>
      <c r="D26" s="34"/>
      <c r="E26" s="127"/>
      <c r="F26" s="34"/>
      <c r="G26" s="169" t="s">
        <v>5</v>
      </c>
      <c r="H26" s="82"/>
      <c r="I26" s="82"/>
    </row>
    <row r="27" spans="2:9" ht="14.1" customHeight="1" x14ac:dyDescent="0.25">
      <c r="E27" s="80"/>
      <c r="G27" s="82"/>
      <c r="H27" s="82"/>
      <c r="I27" s="82"/>
    </row>
    <row r="28" spans="2:9" ht="14.1" customHeight="1" x14ac:dyDescent="0.25">
      <c r="B28" s="71" t="s">
        <v>45</v>
      </c>
      <c r="E28" s="80"/>
      <c r="G28" s="82"/>
      <c r="H28" s="82"/>
      <c r="I28" s="82"/>
    </row>
    <row r="29" spans="2:9" ht="14.1" customHeight="1" x14ac:dyDescent="0.25">
      <c r="B29" s="9" t="s">
        <v>108</v>
      </c>
      <c r="E29" s="80"/>
      <c r="G29" s="170">
        <f>+DEKOTHERS!F118</f>
        <v>8.9060000000000006</v>
      </c>
      <c r="H29" s="168" t="s">
        <v>44</v>
      </c>
      <c r="I29" s="82"/>
    </row>
    <row r="30" spans="2:9" ht="14.1" customHeight="1" x14ac:dyDescent="0.25">
      <c r="B30" s="9" t="s">
        <v>109</v>
      </c>
      <c r="E30" s="80"/>
      <c r="G30" s="82"/>
      <c r="H30" s="82"/>
      <c r="I30" s="82"/>
    </row>
    <row r="31" spans="2:9" ht="14.1" customHeight="1" x14ac:dyDescent="0.25">
      <c r="B31" s="86" t="s">
        <v>107</v>
      </c>
      <c r="E31" s="80"/>
      <c r="G31" s="171">
        <f>+DEKOTHERS!F129</f>
        <v>0.39100000000000001</v>
      </c>
      <c r="H31" s="168" t="s">
        <v>44</v>
      </c>
      <c r="I31" s="82"/>
    </row>
    <row r="32" spans="2:9" ht="14.1" customHeight="1" x14ac:dyDescent="0.25">
      <c r="B32" s="72" t="s">
        <v>110</v>
      </c>
      <c r="E32" s="80"/>
      <c r="G32" s="172">
        <f>+DEKOTHERS!F136</f>
        <v>0</v>
      </c>
      <c r="H32" s="168" t="s">
        <v>44</v>
      </c>
      <c r="I32" s="82"/>
    </row>
    <row r="33" spans="2:10" x14ac:dyDescent="0.25">
      <c r="B33" t="s">
        <v>46</v>
      </c>
      <c r="C33" s="80"/>
      <c r="D33" s="80"/>
      <c r="E33" s="80"/>
      <c r="G33" s="167">
        <f>SUM(G29:G32)</f>
        <v>9.2970000000000006</v>
      </c>
      <c r="H33" s="168" t="s">
        <v>44</v>
      </c>
      <c r="I33" s="82"/>
    </row>
    <row r="34" spans="2:10" x14ac:dyDescent="0.25">
      <c r="C34" s="80"/>
      <c r="D34" s="80"/>
      <c r="E34" s="80"/>
      <c r="G34" s="171"/>
      <c r="H34" s="82"/>
      <c r="I34" s="82"/>
    </row>
    <row r="35" spans="2:10" x14ac:dyDescent="0.25">
      <c r="C35" s="80"/>
      <c r="D35" s="80"/>
      <c r="E35" s="80"/>
      <c r="G35" s="171"/>
      <c r="H35" s="82"/>
      <c r="I35" s="82"/>
    </row>
    <row r="36" spans="2:10" x14ac:dyDescent="0.25">
      <c r="B36" t="s">
        <v>104</v>
      </c>
      <c r="C36" s="80"/>
      <c r="D36" s="80"/>
      <c r="E36" s="80"/>
      <c r="G36" s="171"/>
      <c r="H36" s="82"/>
      <c r="I36" s="82"/>
    </row>
    <row r="37" spans="2:10" ht="15.6" x14ac:dyDescent="0.25">
      <c r="B37" s="81" t="s">
        <v>105</v>
      </c>
      <c r="C37" s="109">
        <v>0</v>
      </c>
      <c r="D37" s="130" t="s">
        <v>43</v>
      </c>
      <c r="E37" s="146">
        <v>221747</v>
      </c>
      <c r="F37" s="20"/>
      <c r="G37" s="89">
        <f>ROUND(+C37/E37,3)</f>
        <v>0</v>
      </c>
      <c r="H37" s="168" t="s">
        <v>44</v>
      </c>
      <c r="I37" s="82"/>
      <c r="J37" s="82"/>
    </row>
    <row r="38" spans="2:10" x14ac:dyDescent="0.25">
      <c r="E38" s="80" t="s">
        <v>5</v>
      </c>
      <c r="G38" s="82"/>
      <c r="H38" s="82"/>
      <c r="I38" s="82"/>
    </row>
    <row r="39" spans="2:10" ht="13.8" thickBot="1" x14ac:dyDescent="0.3">
      <c r="B39" t="s">
        <v>47</v>
      </c>
      <c r="E39" s="80"/>
      <c r="G39" s="173">
        <f>G25+G33+G37</f>
        <v>10.286000000000001</v>
      </c>
      <c r="H39" s="168" t="s">
        <v>44</v>
      </c>
      <c r="I39" s="82"/>
    </row>
    <row r="40" spans="2:10" ht="13.8" thickTop="1" x14ac:dyDescent="0.25">
      <c r="E40" s="80"/>
      <c r="G40" s="82"/>
      <c r="H40" s="82"/>
      <c r="I40" s="82"/>
    </row>
    <row r="41" spans="2:10" x14ac:dyDescent="0.25">
      <c r="E41" s="80"/>
    </row>
    <row r="42" spans="2:10" x14ac:dyDescent="0.25">
      <c r="E42" s="80"/>
    </row>
    <row r="43" spans="2:10" ht="15.6" x14ac:dyDescent="0.25">
      <c r="B43" s="82" t="s">
        <v>121</v>
      </c>
      <c r="E43" s="80"/>
    </row>
    <row r="44" spans="2:10" x14ac:dyDescent="0.25">
      <c r="E44" s="80"/>
    </row>
    <row r="45" spans="2:10" x14ac:dyDescent="0.25">
      <c r="B45" s="9"/>
      <c r="C45" s="9"/>
      <c r="D45" s="9"/>
      <c r="E45" s="88"/>
      <c r="F45" s="9"/>
      <c r="G45" s="9" t="s">
        <v>5</v>
      </c>
    </row>
    <row r="46" spans="2:10" x14ac:dyDescent="0.25">
      <c r="B46" s="9" t="s">
        <v>5</v>
      </c>
      <c r="C46" s="9"/>
      <c r="D46" s="9"/>
      <c r="E46" s="88"/>
      <c r="F46" s="9"/>
      <c r="G46" s="31" t="s">
        <v>5</v>
      </c>
    </row>
    <row r="47" spans="2:10" x14ac:dyDescent="0.25">
      <c r="B47" s="9" t="s">
        <v>5</v>
      </c>
      <c r="C47" s="9"/>
      <c r="D47" s="9"/>
      <c r="E47" s="9"/>
      <c r="F47" s="9"/>
      <c r="G47" s="9"/>
    </row>
    <row r="48" spans="2:10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zoomScaleNormal="100" workbookViewId="0"/>
  </sheetViews>
  <sheetFormatPr defaultRowHeight="13.2" x14ac:dyDescent="0.25"/>
  <cols>
    <col min="1" max="1" width="14" customWidth="1"/>
    <col min="2" max="2" width="9.77734375" customWidth="1"/>
    <col min="3" max="3" width="9.5546875" customWidth="1"/>
    <col min="4" max="4" width="25.21875" style="126" customWidth="1"/>
    <col min="5" max="6" width="13.77734375" style="126" customWidth="1"/>
    <col min="7" max="7" width="2.21875" style="126" customWidth="1"/>
    <col min="8" max="8" width="13.21875" style="126" customWidth="1"/>
    <col min="9" max="9" width="17.77734375" style="126" customWidth="1"/>
    <col min="11" max="12" width="9.21875" bestFit="1" customWidth="1"/>
    <col min="16" max="16" width="9.77734375" customWidth="1"/>
    <col min="17" max="17" width="12.77734375" bestFit="1" customWidth="1"/>
    <col min="19" max="19" width="10.21875" bestFit="1" customWidth="1"/>
  </cols>
  <sheetData>
    <row r="1" spans="1:9" ht="12.75" customHeight="1" x14ac:dyDescent="0.25">
      <c r="A1" s="14"/>
      <c r="B1" s="14"/>
      <c r="C1" s="14"/>
      <c r="D1" s="176"/>
      <c r="E1" s="176"/>
      <c r="F1" s="176"/>
      <c r="G1" s="176"/>
      <c r="H1" s="176"/>
      <c r="I1" s="176" t="s">
        <v>49</v>
      </c>
    </row>
    <row r="2" spans="1:9" ht="12.75" customHeight="1" x14ac:dyDescent="0.25">
      <c r="A2" s="14"/>
      <c r="B2" s="14"/>
      <c r="C2" s="14"/>
      <c r="D2" s="176"/>
      <c r="E2" s="176"/>
      <c r="F2" s="176"/>
      <c r="G2" s="176"/>
      <c r="H2" s="176"/>
      <c r="I2" s="176" t="s">
        <v>50</v>
      </c>
    </row>
    <row r="3" spans="1:9" ht="12.75" customHeight="1" x14ac:dyDescent="0.25">
      <c r="A3" s="40"/>
      <c r="B3" s="40"/>
      <c r="C3" s="40"/>
    </row>
    <row r="4" spans="1:9" ht="12.75" customHeight="1" x14ac:dyDescent="0.25">
      <c r="A4" s="76" t="s">
        <v>36</v>
      </c>
      <c r="B4" s="1"/>
      <c r="C4" s="1"/>
      <c r="D4" s="176"/>
      <c r="E4" s="176"/>
      <c r="F4" s="176"/>
      <c r="G4" s="176"/>
      <c r="H4" s="176"/>
      <c r="I4" s="176"/>
    </row>
    <row r="5" spans="1:9" ht="12.75" customHeight="1" x14ac:dyDescent="0.25">
      <c r="A5" s="76" t="s">
        <v>100</v>
      </c>
      <c r="B5" s="1"/>
      <c r="C5" s="1"/>
      <c r="D5" s="176"/>
      <c r="E5" s="176"/>
      <c r="F5" s="176"/>
      <c r="G5" s="176"/>
      <c r="H5" s="176"/>
      <c r="I5" s="176"/>
    </row>
    <row r="6" spans="1:9" ht="12.75" customHeight="1" x14ac:dyDescent="0.25">
      <c r="A6" s="1"/>
      <c r="B6" s="1"/>
      <c r="C6" s="1"/>
      <c r="D6" s="176"/>
      <c r="E6" s="176"/>
      <c r="F6" s="176"/>
      <c r="G6" s="176"/>
      <c r="H6" s="176"/>
      <c r="I6" s="176"/>
    </row>
    <row r="7" spans="1:9" ht="12.75" customHeight="1" x14ac:dyDescent="0.25">
      <c r="A7" s="145" t="s">
        <v>132</v>
      </c>
      <c r="B7" s="3"/>
      <c r="C7" s="3"/>
      <c r="D7" s="137"/>
      <c r="E7" s="95"/>
      <c r="F7" s="180"/>
      <c r="G7" s="180"/>
      <c r="H7" s="180"/>
      <c r="I7" s="176"/>
    </row>
    <row r="8" spans="1:9" ht="12.75" customHeight="1" x14ac:dyDescent="0.25">
      <c r="A8" s="79"/>
      <c r="B8" s="79"/>
      <c r="C8" s="79"/>
      <c r="D8" s="181"/>
      <c r="E8" s="175"/>
      <c r="F8" s="181"/>
      <c r="G8" s="181"/>
      <c r="H8" s="181"/>
      <c r="I8" s="181"/>
    </row>
    <row r="9" spans="1:9" ht="12.75" customHeight="1" x14ac:dyDescent="0.25">
      <c r="E9" s="182"/>
      <c r="F9" s="182" t="s">
        <v>51</v>
      </c>
      <c r="G9" s="182"/>
      <c r="H9" s="182" t="s">
        <v>52</v>
      </c>
      <c r="I9" s="183" t="s">
        <v>53</v>
      </c>
    </row>
    <row r="10" spans="1:9" ht="12.75" customHeight="1" x14ac:dyDescent="0.25">
      <c r="A10" s="13" t="s">
        <v>5</v>
      </c>
      <c r="B10" s="13"/>
      <c r="C10" s="13"/>
      <c r="D10" s="182"/>
      <c r="E10" s="182" t="s">
        <v>54</v>
      </c>
      <c r="F10" s="182" t="s">
        <v>55</v>
      </c>
      <c r="G10" s="182"/>
      <c r="H10" s="182" t="s">
        <v>56</v>
      </c>
      <c r="I10" s="183" t="s">
        <v>57</v>
      </c>
    </row>
    <row r="11" spans="1:9" ht="12.75" customHeight="1" x14ac:dyDescent="0.25">
      <c r="A11" s="7"/>
      <c r="B11" s="7"/>
      <c r="C11" s="7"/>
      <c r="D11" s="184"/>
      <c r="E11" s="185" t="s">
        <v>58</v>
      </c>
      <c r="F11" s="185" t="s">
        <v>59</v>
      </c>
      <c r="G11" s="185"/>
      <c r="H11" s="185" t="s">
        <v>60</v>
      </c>
      <c r="I11" s="186" t="s">
        <v>61</v>
      </c>
    </row>
    <row r="12" spans="1:9" ht="12.75" customHeight="1" x14ac:dyDescent="0.25">
      <c r="A12" s="9"/>
      <c r="B12" s="9"/>
      <c r="C12" s="9"/>
      <c r="D12" s="135"/>
      <c r="E12" s="110"/>
      <c r="F12" s="110"/>
      <c r="G12" s="110"/>
      <c r="H12" s="110"/>
      <c r="I12" s="110"/>
    </row>
    <row r="13" spans="1:9" ht="12.75" customHeight="1" x14ac:dyDescent="0.25">
      <c r="A13" s="3" t="s">
        <v>62</v>
      </c>
      <c r="B13" s="3"/>
      <c r="C13" s="73" t="s">
        <v>102</v>
      </c>
      <c r="D13" s="137"/>
      <c r="E13" s="110"/>
      <c r="F13" s="110"/>
      <c r="G13" s="110"/>
      <c r="H13" s="110"/>
      <c r="I13" s="110"/>
    </row>
    <row r="14" spans="1:9" ht="12.75" customHeight="1" x14ac:dyDescent="0.25">
      <c r="A14" s="2" t="s">
        <v>63</v>
      </c>
      <c r="B14" s="2"/>
      <c r="C14" s="2"/>
      <c r="D14" s="110" t="s">
        <v>129</v>
      </c>
      <c r="E14" s="110"/>
      <c r="F14" s="110"/>
      <c r="G14" s="110"/>
      <c r="H14" s="110"/>
      <c r="I14" s="110"/>
    </row>
    <row r="15" spans="1:9" ht="12.75" customHeight="1" x14ac:dyDescent="0.25">
      <c r="A15" s="2"/>
      <c r="B15" s="2"/>
      <c r="C15" s="2"/>
      <c r="D15" s="112" t="s">
        <v>130</v>
      </c>
      <c r="E15" s="110"/>
      <c r="F15" s="110"/>
      <c r="G15" s="110"/>
      <c r="H15" s="110"/>
      <c r="I15" s="110"/>
    </row>
    <row r="16" spans="1:9" ht="12.75" customHeight="1" x14ac:dyDescent="0.25">
      <c r="A16" s="9"/>
      <c r="B16" s="9"/>
      <c r="C16" s="9"/>
      <c r="D16" s="135"/>
      <c r="E16" s="110"/>
      <c r="F16" s="110"/>
      <c r="G16" s="110"/>
      <c r="H16" s="110"/>
      <c r="I16" s="110"/>
    </row>
    <row r="17" spans="1:20" ht="12.75" customHeight="1" x14ac:dyDescent="0.25">
      <c r="A17" s="18" t="s">
        <v>64</v>
      </c>
      <c r="B17" s="18"/>
      <c r="C17" s="18"/>
      <c r="D17" s="135"/>
      <c r="E17" s="135"/>
      <c r="F17" s="135"/>
      <c r="G17" s="135"/>
      <c r="H17" s="135"/>
      <c r="I17" s="135"/>
    </row>
    <row r="18" spans="1:20" ht="12.75" customHeight="1" x14ac:dyDescent="0.25">
      <c r="A18" s="19"/>
      <c r="B18" s="17"/>
      <c r="C18" s="41"/>
      <c r="D18" s="135" t="s">
        <v>65</v>
      </c>
      <c r="E18" s="174">
        <v>2.5920000000000001</v>
      </c>
      <c r="F18" s="113">
        <v>39656</v>
      </c>
      <c r="G18" s="113"/>
      <c r="H18" s="113">
        <v>12</v>
      </c>
      <c r="I18" s="187">
        <f>ROUND(E18*F18*H18,0)</f>
        <v>1233460</v>
      </c>
    </row>
    <row r="19" spans="1:20" ht="12.75" customHeight="1" x14ac:dyDescent="0.25">
      <c r="A19" s="19"/>
      <c r="B19" s="17"/>
      <c r="C19" s="41"/>
      <c r="D19" s="135" t="s">
        <v>66</v>
      </c>
      <c r="E19" s="174">
        <v>4.6699999999999997E-3</v>
      </c>
      <c r="F19" s="113">
        <v>1365276</v>
      </c>
      <c r="G19" s="113"/>
      <c r="H19" s="113">
        <v>12</v>
      </c>
      <c r="I19" s="187">
        <f>ROUND(E19*F19*H19,0)</f>
        <v>76510</v>
      </c>
    </row>
    <row r="20" spans="1:20" ht="12.75" customHeight="1" x14ac:dyDescent="0.25">
      <c r="A20" s="29" t="s">
        <v>5</v>
      </c>
      <c r="B20" s="17" t="s">
        <v>5</v>
      </c>
      <c r="C20" s="9"/>
      <c r="D20" s="135"/>
      <c r="E20" s="147" t="s">
        <v>5</v>
      </c>
      <c r="F20" s="113" t="s">
        <v>5</v>
      </c>
      <c r="G20" s="113"/>
      <c r="H20" s="113"/>
      <c r="I20" s="187" t="s">
        <v>5</v>
      </c>
    </row>
    <row r="21" spans="1:20" ht="12.75" customHeight="1" x14ac:dyDescent="0.25">
      <c r="A21" s="18" t="s">
        <v>67</v>
      </c>
      <c r="B21" s="18"/>
      <c r="C21" s="18"/>
      <c r="D21" s="135"/>
      <c r="E21" s="111" t="s">
        <v>5</v>
      </c>
      <c r="F21" s="113" t="s">
        <v>5</v>
      </c>
      <c r="G21" s="113"/>
      <c r="H21" s="113"/>
      <c r="I21" s="187" t="s">
        <v>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12.75" customHeight="1" x14ac:dyDescent="0.25">
      <c r="D22" s="135"/>
      <c r="E22" s="111"/>
      <c r="F22" s="113"/>
      <c r="G22" s="113"/>
      <c r="H22" s="113"/>
      <c r="I22" s="187"/>
      <c r="J22" s="126"/>
      <c r="K22" s="80"/>
      <c r="L22" s="80"/>
      <c r="M22" s="80"/>
      <c r="N22" s="80"/>
      <c r="O22" s="80"/>
      <c r="P22" s="126"/>
      <c r="Q22" s="80"/>
      <c r="R22" s="80"/>
      <c r="S22" s="80"/>
      <c r="T22" s="80"/>
    </row>
    <row r="23" spans="1:20" ht="12.75" customHeight="1" x14ac:dyDescent="0.25">
      <c r="D23" s="135"/>
      <c r="E23" s="111"/>
      <c r="F23" s="113"/>
      <c r="G23" s="113"/>
      <c r="H23" s="113"/>
      <c r="I23" s="187"/>
      <c r="J23" s="126"/>
      <c r="K23" s="80"/>
      <c r="L23" s="80"/>
      <c r="M23" s="80"/>
      <c r="N23" s="80"/>
      <c r="O23" s="80"/>
      <c r="P23" s="126"/>
      <c r="Q23" s="80"/>
      <c r="R23" s="80"/>
      <c r="S23" s="80"/>
      <c r="T23" s="80"/>
    </row>
    <row r="24" spans="1:20" ht="12.75" customHeight="1" x14ac:dyDescent="0.25">
      <c r="A24" s="19"/>
      <c r="B24" s="17"/>
      <c r="C24" s="41"/>
      <c r="D24" s="135" t="s">
        <v>68</v>
      </c>
      <c r="E24" s="111">
        <v>9.734</v>
      </c>
      <c r="F24" s="113">
        <v>19828</v>
      </c>
      <c r="G24" s="113" t="s">
        <v>125</v>
      </c>
      <c r="H24" s="113">
        <v>6</v>
      </c>
      <c r="I24" s="187">
        <f>ROUND(E24*F24*H24,0)</f>
        <v>1158035</v>
      </c>
      <c r="J24" s="126"/>
      <c r="K24" s="80"/>
      <c r="L24" s="80"/>
      <c r="M24" s="80"/>
      <c r="N24" s="80"/>
      <c r="O24" s="80"/>
      <c r="P24" s="126"/>
      <c r="Q24" s="80"/>
      <c r="R24" s="80"/>
      <c r="S24" s="80"/>
      <c r="T24" s="80"/>
    </row>
    <row r="25" spans="1:20" ht="12.75" customHeight="1" x14ac:dyDescent="0.25">
      <c r="D25" s="135" t="s">
        <v>68</v>
      </c>
      <c r="E25" s="111">
        <v>9.734</v>
      </c>
      <c r="F25" s="113">
        <v>39656</v>
      </c>
      <c r="G25" s="113" t="s">
        <v>125</v>
      </c>
      <c r="H25" s="113">
        <v>6</v>
      </c>
      <c r="I25" s="187">
        <f>ROUND(E25*F25*H25,0)</f>
        <v>2316069</v>
      </c>
      <c r="J25" s="126"/>
      <c r="K25" s="80"/>
      <c r="L25" s="80"/>
      <c r="M25" s="80"/>
      <c r="N25" s="80"/>
      <c r="O25" s="80"/>
      <c r="P25" s="126"/>
      <c r="Q25" s="80"/>
      <c r="R25" s="80"/>
      <c r="S25" s="80"/>
      <c r="T25" s="80"/>
    </row>
    <row r="26" spans="1:20" ht="12.75" customHeight="1" x14ac:dyDescent="0.25">
      <c r="A26" s="9" t="s">
        <v>69</v>
      </c>
      <c r="G26" s="113"/>
      <c r="I26" s="188"/>
      <c r="K26" s="80"/>
      <c r="L26" s="80"/>
      <c r="M26" s="80"/>
      <c r="N26" s="80"/>
      <c r="O26" s="80"/>
      <c r="P26" s="126"/>
      <c r="Q26" s="80"/>
      <c r="R26" s="80"/>
      <c r="S26" s="80"/>
      <c r="T26" s="80"/>
    </row>
    <row r="27" spans="1:20" ht="12.75" customHeight="1" x14ac:dyDescent="0.25">
      <c r="A27" s="9"/>
      <c r="I27" s="189"/>
      <c r="J27" s="80"/>
      <c r="K27" s="80"/>
      <c r="L27" s="80"/>
      <c r="M27" s="80"/>
      <c r="N27" s="80"/>
      <c r="O27" s="80"/>
      <c r="P27" s="126"/>
      <c r="Q27" s="80"/>
      <c r="R27" s="80"/>
      <c r="S27" s="80"/>
      <c r="T27" s="80"/>
    </row>
    <row r="28" spans="1:20" ht="12.75" customHeight="1" x14ac:dyDescent="0.25">
      <c r="C28" s="75" t="s">
        <v>103</v>
      </c>
      <c r="E28" s="136"/>
      <c r="F28" s="108"/>
      <c r="G28" s="108"/>
      <c r="H28" s="108"/>
      <c r="I28" s="160">
        <f>SUM(I18:I26)</f>
        <v>4784074</v>
      </c>
      <c r="J28" s="80"/>
      <c r="K28" s="80"/>
      <c r="L28" s="80"/>
      <c r="M28" s="80"/>
      <c r="N28" s="80"/>
      <c r="O28" s="80"/>
      <c r="P28" s="126"/>
      <c r="Q28" s="80"/>
      <c r="R28" s="80"/>
      <c r="S28" s="80"/>
      <c r="T28" s="80"/>
    </row>
    <row r="29" spans="1:20" ht="12.75" customHeight="1" x14ac:dyDescent="0.25">
      <c r="C29" s="75"/>
      <c r="E29" s="136"/>
      <c r="F29" s="108"/>
      <c r="G29" s="108"/>
      <c r="H29" s="108"/>
      <c r="I29" s="160"/>
      <c r="J29" s="80"/>
      <c r="K29" s="80"/>
      <c r="L29" s="80"/>
      <c r="M29" s="80"/>
      <c r="N29" s="80"/>
      <c r="O29" s="80"/>
      <c r="P29" s="126"/>
      <c r="Q29" s="80"/>
      <c r="R29" s="80"/>
      <c r="S29" s="80"/>
      <c r="T29" s="80"/>
    </row>
    <row r="30" spans="1:20" ht="12.75" customHeight="1" x14ac:dyDescent="0.25">
      <c r="C30" s="75"/>
      <c r="E30" s="136"/>
      <c r="F30" s="108"/>
      <c r="G30" s="108"/>
      <c r="H30" s="108"/>
      <c r="I30" s="160"/>
      <c r="J30" s="80"/>
      <c r="K30" s="80"/>
      <c r="L30" s="80"/>
      <c r="M30" s="80"/>
      <c r="N30" s="80"/>
      <c r="O30" s="80"/>
      <c r="P30" s="126"/>
      <c r="Q30" s="80"/>
      <c r="R30" s="80"/>
      <c r="S30" s="80"/>
      <c r="T30" s="80"/>
    </row>
    <row r="31" spans="1:20" ht="12.75" customHeight="1" x14ac:dyDescent="0.25">
      <c r="A31" s="3" t="s">
        <v>62</v>
      </c>
      <c r="B31" s="3"/>
      <c r="C31" s="73" t="s">
        <v>71</v>
      </c>
      <c r="D31" s="137"/>
      <c r="E31" s="110"/>
      <c r="F31" s="110"/>
      <c r="G31" s="110"/>
      <c r="H31" s="110"/>
      <c r="I31" s="110"/>
      <c r="J31" s="80"/>
      <c r="K31" s="134"/>
      <c r="L31" s="134"/>
      <c r="M31" s="80"/>
      <c r="N31" s="80"/>
      <c r="O31" s="80"/>
      <c r="P31" s="126"/>
      <c r="Q31" s="80"/>
      <c r="R31" s="80"/>
      <c r="S31" s="80"/>
      <c r="T31" s="80"/>
    </row>
    <row r="32" spans="1:20" ht="12.75" customHeight="1" x14ac:dyDescent="0.25">
      <c r="A32" s="2" t="s">
        <v>63</v>
      </c>
      <c r="B32" s="2"/>
      <c r="C32" s="2"/>
      <c r="D32" s="110" t="s">
        <v>123</v>
      </c>
      <c r="E32" s="110"/>
      <c r="F32" s="110"/>
      <c r="G32" s="110"/>
      <c r="H32" s="110"/>
      <c r="I32" s="110"/>
      <c r="J32" s="80"/>
      <c r="K32" s="134"/>
      <c r="L32" s="134"/>
      <c r="M32" s="80"/>
      <c r="N32" s="80"/>
      <c r="O32" s="80"/>
      <c r="P32" s="126"/>
      <c r="Q32" s="80"/>
      <c r="R32" s="80"/>
      <c r="S32" s="80"/>
      <c r="T32" s="80"/>
    </row>
    <row r="33" spans="1:20" ht="12.75" customHeight="1" x14ac:dyDescent="0.25">
      <c r="A33" s="2"/>
      <c r="B33" s="2"/>
      <c r="C33" s="2"/>
      <c r="D33" s="110"/>
      <c r="E33" s="110"/>
      <c r="F33" s="110"/>
      <c r="G33" s="110"/>
      <c r="H33" s="110"/>
      <c r="I33" s="110"/>
      <c r="J33" s="80"/>
      <c r="K33" s="134"/>
      <c r="L33" s="134"/>
      <c r="M33" s="80"/>
      <c r="N33" s="80"/>
      <c r="O33" s="80"/>
      <c r="P33" s="80"/>
      <c r="Q33" s="80"/>
      <c r="R33" s="80"/>
      <c r="S33" s="80"/>
      <c r="T33" s="80"/>
    </row>
    <row r="34" spans="1:20" ht="12.75" customHeight="1" x14ac:dyDescent="0.25">
      <c r="A34" s="9"/>
      <c r="B34" s="9"/>
      <c r="C34" s="9"/>
      <c r="D34" s="135"/>
      <c r="E34" s="110"/>
      <c r="F34" s="110"/>
      <c r="G34" s="110"/>
      <c r="H34" s="110"/>
      <c r="I34" s="110"/>
      <c r="J34" s="80"/>
      <c r="K34" s="134"/>
      <c r="L34" s="134"/>
      <c r="M34" s="80"/>
      <c r="N34" s="80"/>
      <c r="O34" s="80"/>
      <c r="P34" s="80"/>
      <c r="Q34" s="80"/>
      <c r="R34" s="80"/>
      <c r="S34" s="80"/>
      <c r="T34" s="80"/>
    </row>
    <row r="35" spans="1:20" ht="12.75" customHeight="1" x14ac:dyDescent="0.25">
      <c r="A35" s="18" t="s">
        <v>72</v>
      </c>
      <c r="B35" s="18"/>
      <c r="C35" s="18"/>
      <c r="D35" s="135"/>
      <c r="E35" s="135"/>
      <c r="F35" s="135"/>
      <c r="G35" s="135"/>
      <c r="H35" s="135"/>
      <c r="I35" s="135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12.75" customHeight="1" x14ac:dyDescent="0.25">
      <c r="A36" s="19"/>
      <c r="B36" s="17"/>
      <c r="C36" s="41"/>
      <c r="D36" s="135" t="s">
        <v>68</v>
      </c>
      <c r="E36" s="111">
        <v>3.33</v>
      </c>
      <c r="F36" s="113">
        <v>21000</v>
      </c>
      <c r="G36" s="113"/>
      <c r="H36" s="113">
        <v>5</v>
      </c>
      <c r="I36" s="187">
        <f>ROUND(E36*F36*H36,0)</f>
        <v>349650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 ht="12.75" customHeight="1" x14ac:dyDescent="0.25">
      <c r="A37" s="19"/>
      <c r="B37" s="17"/>
      <c r="C37" s="41"/>
      <c r="D37" s="135" t="s">
        <v>68</v>
      </c>
      <c r="E37" s="111">
        <v>3.33</v>
      </c>
      <c r="F37" s="113">
        <v>13500</v>
      </c>
      <c r="G37" s="113"/>
      <c r="H37" s="113">
        <v>7</v>
      </c>
      <c r="I37" s="187">
        <f>ROUND(E37*F37*H37,0)</f>
        <v>314685</v>
      </c>
      <c r="J37" s="80"/>
      <c r="K37" s="80"/>
      <c r="L37" s="126"/>
      <c r="M37" s="80"/>
      <c r="N37" s="80"/>
      <c r="O37" s="80"/>
      <c r="P37" s="80"/>
      <c r="Q37" s="80"/>
      <c r="R37" s="80"/>
      <c r="S37" s="80"/>
      <c r="T37" s="80"/>
    </row>
    <row r="38" spans="1:20" ht="12.75" customHeight="1" x14ac:dyDescent="0.25">
      <c r="A38" s="19"/>
      <c r="B38" s="17"/>
      <c r="C38" s="41"/>
      <c r="D38" s="135" t="s">
        <v>68</v>
      </c>
      <c r="E38" s="111">
        <v>3.33</v>
      </c>
      <c r="F38" s="113">
        <v>9000</v>
      </c>
      <c r="G38" s="113"/>
      <c r="H38" s="113">
        <v>12</v>
      </c>
      <c r="I38" s="187">
        <f>ROUND(E38*F38*H38,0)</f>
        <v>359640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 ht="12.75" customHeight="1" x14ac:dyDescent="0.25">
      <c r="A39" s="19"/>
      <c r="B39" s="17"/>
      <c r="C39" s="41"/>
      <c r="D39" s="135"/>
      <c r="E39" s="111"/>
      <c r="F39" s="113"/>
      <c r="G39" s="113"/>
      <c r="H39" s="113"/>
      <c r="I39" s="187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 ht="12.75" customHeight="1" x14ac:dyDescent="0.25">
      <c r="D40" s="135"/>
      <c r="E40" s="111"/>
      <c r="F40" s="113"/>
      <c r="G40" s="113"/>
      <c r="H40" s="113"/>
      <c r="I40" s="187"/>
      <c r="J40" s="80"/>
      <c r="K40" s="80"/>
    </row>
    <row r="41" spans="1:20" ht="12.75" customHeight="1" x14ac:dyDescent="0.25">
      <c r="A41" s="9" t="s">
        <v>73</v>
      </c>
      <c r="I41" s="189">
        <v>0</v>
      </c>
      <c r="J41" s="80"/>
      <c r="K41" s="80"/>
    </row>
    <row r="42" spans="1:20" ht="12.75" customHeight="1" x14ac:dyDescent="0.25">
      <c r="A42" s="9"/>
      <c r="I42" s="189"/>
      <c r="J42" s="80"/>
      <c r="K42" s="80"/>
    </row>
    <row r="43" spans="1:20" ht="12.75" customHeight="1" x14ac:dyDescent="0.25">
      <c r="C43" s="75" t="s">
        <v>74</v>
      </c>
      <c r="E43" s="136"/>
      <c r="F43" s="108"/>
      <c r="G43" s="108"/>
      <c r="H43" s="108"/>
      <c r="I43" s="160">
        <f>SUM(I36:I41)</f>
        <v>1023975</v>
      </c>
      <c r="J43" s="80"/>
      <c r="K43" s="80"/>
    </row>
    <row r="44" spans="1:20" ht="12.75" customHeight="1" x14ac:dyDescent="0.25">
      <c r="C44" s="75"/>
      <c r="E44" s="136"/>
      <c r="F44" s="108"/>
      <c r="G44" s="108"/>
      <c r="H44" s="108"/>
      <c r="I44" s="160"/>
      <c r="J44" s="80"/>
      <c r="K44" s="80"/>
    </row>
    <row r="45" spans="1:20" ht="12.75" customHeight="1" x14ac:dyDescent="0.25">
      <c r="C45" s="75"/>
      <c r="I45" s="190"/>
      <c r="J45" s="80"/>
      <c r="K45" s="80"/>
    </row>
    <row r="46" spans="1:20" ht="12.75" customHeight="1" x14ac:dyDescent="0.25">
      <c r="A46" s="3" t="s">
        <v>62</v>
      </c>
      <c r="B46" s="3"/>
      <c r="C46" s="73" t="s">
        <v>114</v>
      </c>
      <c r="D46" s="137"/>
      <c r="E46" s="110"/>
      <c r="F46" s="110"/>
      <c r="G46" s="110"/>
      <c r="H46" s="110"/>
      <c r="I46" s="110"/>
      <c r="J46" s="80"/>
      <c r="K46" s="80"/>
    </row>
    <row r="47" spans="1:20" ht="12.75" customHeight="1" x14ac:dyDescent="0.25">
      <c r="A47" s="2" t="s">
        <v>63</v>
      </c>
      <c r="B47" s="2"/>
      <c r="C47" s="2"/>
      <c r="D47" s="112" t="s">
        <v>122</v>
      </c>
      <c r="E47" s="110"/>
      <c r="F47" s="110"/>
      <c r="G47" s="110"/>
      <c r="H47" s="110"/>
      <c r="I47" s="110"/>
      <c r="J47" s="80"/>
      <c r="K47" s="80"/>
    </row>
    <row r="48" spans="1:20" ht="12.75" customHeight="1" x14ac:dyDescent="0.25">
      <c r="A48" s="2"/>
      <c r="B48" s="2"/>
      <c r="C48" s="2"/>
      <c r="D48" s="110"/>
      <c r="E48" s="110"/>
      <c r="F48" s="110"/>
      <c r="G48" s="110"/>
      <c r="H48" s="110"/>
      <c r="I48" s="110"/>
      <c r="J48" s="80"/>
      <c r="K48" s="80"/>
    </row>
    <row r="49" spans="1:11" ht="12.75" customHeight="1" x14ac:dyDescent="0.25">
      <c r="A49" s="88"/>
      <c r="B49" s="88"/>
      <c r="C49" s="88"/>
      <c r="D49" s="135"/>
      <c r="E49" s="110"/>
      <c r="F49" s="110"/>
      <c r="G49" s="110"/>
      <c r="H49" s="110"/>
      <c r="I49" s="110"/>
      <c r="J49" s="80"/>
      <c r="K49" s="80"/>
    </row>
    <row r="50" spans="1:11" ht="12.75" customHeight="1" x14ac:dyDescent="0.25">
      <c r="A50" s="96" t="s">
        <v>72</v>
      </c>
      <c r="B50" s="96"/>
      <c r="C50" s="96"/>
      <c r="D50" s="135"/>
      <c r="E50" s="135"/>
      <c r="F50" s="135"/>
      <c r="G50" s="135"/>
      <c r="H50" s="135"/>
      <c r="I50" s="135"/>
      <c r="J50" s="80"/>
      <c r="K50" s="80"/>
    </row>
    <row r="51" spans="1:11" ht="12.75" customHeight="1" x14ac:dyDescent="0.25">
      <c r="A51" s="102"/>
      <c r="B51" s="98"/>
      <c r="C51" s="117"/>
      <c r="D51" s="135"/>
      <c r="E51" s="111"/>
      <c r="F51" s="113"/>
      <c r="G51" s="113"/>
      <c r="H51" s="113"/>
      <c r="I51" s="187"/>
      <c r="J51" s="80"/>
      <c r="K51" s="80"/>
    </row>
    <row r="52" spans="1:11" ht="12.75" customHeight="1" x14ac:dyDescent="0.25">
      <c r="A52" s="102"/>
      <c r="B52" s="98"/>
      <c r="C52" s="117"/>
      <c r="D52" s="135" t="s">
        <v>68</v>
      </c>
      <c r="E52" s="111">
        <f>4.867+0.0488</f>
        <v>4.9157999999999999</v>
      </c>
      <c r="F52" s="113">
        <v>23000</v>
      </c>
      <c r="G52" s="113"/>
      <c r="H52" s="113">
        <v>12</v>
      </c>
      <c r="I52" s="187">
        <f>ROUND(E52*F52*H52,0)</f>
        <v>1356761</v>
      </c>
      <c r="J52" s="80"/>
      <c r="K52" s="80"/>
    </row>
    <row r="53" spans="1:11" ht="12.75" customHeight="1" x14ac:dyDescent="0.25">
      <c r="A53" s="102"/>
      <c r="B53" s="98"/>
      <c r="C53" s="117"/>
      <c r="D53" s="135"/>
      <c r="E53" s="111"/>
      <c r="F53" s="113"/>
      <c r="G53" s="113"/>
      <c r="H53" s="113"/>
      <c r="I53" s="187"/>
      <c r="J53" s="80"/>
      <c r="K53" s="80"/>
    </row>
    <row r="54" spans="1:11" ht="12.75" customHeight="1" x14ac:dyDescent="0.25">
      <c r="C54" s="75" t="s">
        <v>115</v>
      </c>
      <c r="D54" s="135"/>
      <c r="E54" s="111"/>
      <c r="F54" s="113"/>
      <c r="G54" s="113"/>
      <c r="H54" s="113"/>
      <c r="I54" s="187">
        <f>+I51+I52</f>
        <v>1356761</v>
      </c>
      <c r="J54" s="80"/>
      <c r="K54" s="80"/>
    </row>
    <row r="55" spans="1:11" ht="12.75" customHeight="1" x14ac:dyDescent="0.25">
      <c r="A55" s="9"/>
      <c r="I55" s="176" t="s">
        <v>49</v>
      </c>
    </row>
    <row r="56" spans="1:11" ht="12.75" customHeight="1" x14ac:dyDescent="0.25">
      <c r="A56" s="9"/>
      <c r="I56" s="176" t="s">
        <v>117</v>
      </c>
    </row>
    <row r="57" spans="1:11" ht="12.75" customHeight="1" x14ac:dyDescent="0.25">
      <c r="A57" s="9"/>
      <c r="I57" s="189"/>
    </row>
    <row r="58" spans="1:11" ht="12.75" customHeight="1" x14ac:dyDescent="0.25">
      <c r="A58" s="76" t="s">
        <v>36</v>
      </c>
      <c r="B58" s="1"/>
      <c r="C58" s="1"/>
      <c r="D58" s="176"/>
      <c r="E58" s="176"/>
      <c r="F58" s="176"/>
      <c r="G58" s="176"/>
      <c r="H58" s="176"/>
      <c r="I58" s="176"/>
    </row>
    <row r="59" spans="1:11" ht="12.75" customHeight="1" x14ac:dyDescent="0.25">
      <c r="A59" s="76" t="s">
        <v>100</v>
      </c>
      <c r="B59" s="1"/>
      <c r="C59" s="1"/>
      <c r="D59" s="176"/>
      <c r="E59" s="176"/>
      <c r="F59" s="176"/>
      <c r="G59" s="176"/>
      <c r="H59" s="176"/>
      <c r="I59" s="176"/>
    </row>
    <row r="60" spans="1:11" ht="12.75" customHeight="1" x14ac:dyDescent="0.25">
      <c r="A60" s="1"/>
      <c r="B60" s="1"/>
      <c r="C60" s="1"/>
      <c r="D60" s="176"/>
      <c r="E60" s="176"/>
      <c r="F60" s="176"/>
      <c r="G60" s="176"/>
      <c r="H60" s="176"/>
      <c r="I60" s="176"/>
    </row>
    <row r="61" spans="1:11" ht="12.75" customHeight="1" x14ac:dyDescent="0.25">
      <c r="A61" s="73" t="str">
        <f>A7</f>
        <v>DETAILS FOR THE EGC RATE IN EFFECT AS OF : SEPTEMBER 1, 2022</v>
      </c>
      <c r="B61" s="3"/>
      <c r="C61" s="3"/>
      <c r="D61" s="137"/>
      <c r="E61" s="95"/>
      <c r="F61" s="180"/>
      <c r="G61" s="180"/>
      <c r="H61" s="180"/>
      <c r="I61" s="176"/>
    </row>
    <row r="62" spans="1:11" ht="12.75" customHeight="1" x14ac:dyDescent="0.25">
      <c r="A62" s="79"/>
      <c r="B62" s="79"/>
      <c r="C62" s="79"/>
      <c r="D62" s="181"/>
      <c r="E62" s="175"/>
      <c r="F62" s="181"/>
      <c r="G62" s="181"/>
      <c r="H62" s="181"/>
      <c r="I62" s="181"/>
    </row>
    <row r="63" spans="1:11" ht="12.75" customHeight="1" x14ac:dyDescent="0.25">
      <c r="A63" s="9"/>
      <c r="B63" s="9"/>
      <c r="C63" s="9"/>
      <c r="D63" s="135"/>
      <c r="E63" s="110"/>
      <c r="F63" s="110" t="s">
        <v>51</v>
      </c>
      <c r="G63" s="110"/>
      <c r="H63" s="110" t="s">
        <v>52</v>
      </c>
      <c r="I63" s="191" t="s">
        <v>53</v>
      </c>
    </row>
    <row r="64" spans="1:11" ht="12.75" customHeight="1" x14ac:dyDescent="0.25">
      <c r="A64" s="13" t="s">
        <v>5</v>
      </c>
      <c r="B64" s="13"/>
      <c r="C64" s="13"/>
      <c r="D64" s="182"/>
      <c r="E64" s="182" t="s">
        <v>54</v>
      </c>
      <c r="F64" s="182" t="s">
        <v>55</v>
      </c>
      <c r="G64" s="182"/>
      <c r="H64" s="182" t="s">
        <v>56</v>
      </c>
      <c r="I64" s="183" t="s">
        <v>57</v>
      </c>
    </row>
    <row r="65" spans="1:15" ht="12.75" customHeight="1" x14ac:dyDescent="0.25">
      <c r="A65" s="7"/>
      <c r="B65" s="7"/>
      <c r="C65" s="7"/>
      <c r="D65" s="184"/>
      <c r="E65" s="185" t="s">
        <v>58</v>
      </c>
      <c r="F65" s="185" t="s">
        <v>59</v>
      </c>
      <c r="G65" s="185"/>
      <c r="H65" s="185" t="s">
        <v>60</v>
      </c>
      <c r="I65" s="186" t="s">
        <v>61</v>
      </c>
    </row>
    <row r="66" spans="1:15" ht="12.75" customHeight="1" x14ac:dyDescent="0.25">
      <c r="A66" s="9"/>
      <c r="B66" s="9"/>
      <c r="C66" s="9"/>
      <c r="D66" s="135"/>
      <c r="E66" s="110"/>
      <c r="F66" s="110"/>
      <c r="G66" s="110"/>
      <c r="H66" s="110"/>
      <c r="I66" s="110"/>
    </row>
    <row r="67" spans="1:15" ht="12.75" customHeight="1" x14ac:dyDescent="0.25">
      <c r="A67" s="3" t="s">
        <v>62</v>
      </c>
      <c r="B67" s="3"/>
      <c r="C67" s="115" t="s">
        <v>75</v>
      </c>
      <c r="D67" s="137"/>
      <c r="E67" s="135"/>
      <c r="F67" s="108"/>
      <c r="G67" s="108"/>
      <c r="H67" s="108"/>
      <c r="I67" s="160" t="s">
        <v>5</v>
      </c>
      <c r="J67" s="80"/>
    </row>
    <row r="68" spans="1:15" ht="12.75" customHeight="1" x14ac:dyDescent="0.25">
      <c r="A68" s="2" t="s">
        <v>63</v>
      </c>
      <c r="B68" s="2"/>
      <c r="C68" s="116"/>
      <c r="D68" s="159">
        <v>43922</v>
      </c>
      <c r="E68" s="135"/>
      <c r="F68" s="108"/>
      <c r="G68" s="108"/>
      <c r="H68" s="108"/>
      <c r="I68" s="135"/>
      <c r="J68" s="80"/>
      <c r="L68" s="80"/>
      <c r="M68" s="80"/>
      <c r="N68" s="80"/>
      <c r="O68" s="80"/>
    </row>
    <row r="69" spans="1:15" ht="12.75" customHeight="1" x14ac:dyDescent="0.25">
      <c r="A69" s="9"/>
      <c r="B69" s="9"/>
      <c r="C69" s="88"/>
      <c r="D69" s="135"/>
      <c r="E69" s="135"/>
      <c r="F69" s="108"/>
      <c r="G69" s="108"/>
      <c r="H69" s="108"/>
      <c r="I69" s="135"/>
      <c r="J69" s="80"/>
      <c r="L69" s="80"/>
      <c r="M69" s="80"/>
      <c r="N69" s="80"/>
      <c r="O69" s="80"/>
    </row>
    <row r="70" spans="1:15" ht="12.75" customHeight="1" x14ac:dyDescent="0.25">
      <c r="A70" s="18" t="s">
        <v>70</v>
      </c>
      <c r="B70" s="18"/>
      <c r="C70" s="96"/>
      <c r="D70" s="135"/>
      <c r="E70" s="111" t="s">
        <v>5</v>
      </c>
      <c r="F70" s="113" t="s">
        <v>5</v>
      </c>
      <c r="G70" s="113"/>
      <c r="H70" s="113"/>
      <c r="I70" s="187" t="s">
        <v>5</v>
      </c>
      <c r="J70" s="80"/>
      <c r="L70" s="80"/>
      <c r="M70" s="80"/>
      <c r="N70" s="80"/>
      <c r="O70" s="80"/>
    </row>
    <row r="71" spans="1:15" ht="12.75" customHeight="1" x14ac:dyDescent="0.25">
      <c r="A71" s="19"/>
      <c r="B71" s="17"/>
      <c r="C71" s="117"/>
      <c r="D71" s="135" t="s">
        <v>68</v>
      </c>
      <c r="E71" s="111">
        <v>2.1979000000000002</v>
      </c>
      <c r="F71" s="151">
        <v>72000</v>
      </c>
      <c r="G71" s="151"/>
      <c r="H71" s="113">
        <v>12</v>
      </c>
      <c r="I71" s="187">
        <f>ROUND(E71*F71*H71,0)</f>
        <v>1898986</v>
      </c>
      <c r="J71" s="80"/>
      <c r="L71" s="80"/>
      <c r="M71" s="80"/>
      <c r="N71" s="80"/>
      <c r="O71" s="80"/>
    </row>
    <row r="72" spans="1:15" ht="12.75" customHeight="1" x14ac:dyDescent="0.25">
      <c r="A72" s="9"/>
      <c r="B72" s="9"/>
      <c r="C72" s="88"/>
      <c r="D72" s="135"/>
      <c r="E72" s="135"/>
      <c r="F72" s="108"/>
      <c r="G72" s="108"/>
      <c r="H72" s="108"/>
      <c r="J72" s="80"/>
      <c r="L72" s="80"/>
      <c r="M72" s="80"/>
      <c r="N72" s="80"/>
      <c r="O72" s="80"/>
    </row>
    <row r="73" spans="1:15" ht="12.75" customHeight="1" x14ac:dyDescent="0.25">
      <c r="A73" s="9" t="s">
        <v>69</v>
      </c>
      <c r="C73" s="80"/>
      <c r="I73" s="188">
        <v>0</v>
      </c>
      <c r="J73" s="80"/>
    </row>
    <row r="74" spans="1:15" ht="12.75" customHeight="1" x14ac:dyDescent="0.25">
      <c r="B74" s="80"/>
      <c r="C74" s="80"/>
      <c r="J74" s="80"/>
    </row>
    <row r="75" spans="1:15" ht="12.75" customHeight="1" x14ac:dyDescent="0.25">
      <c r="A75" s="74" t="s">
        <v>76</v>
      </c>
      <c r="B75" s="88"/>
      <c r="C75" s="80"/>
      <c r="D75" s="135"/>
      <c r="E75" s="135"/>
      <c r="F75" s="108"/>
      <c r="G75" s="108"/>
      <c r="H75" s="108"/>
      <c r="I75" s="160">
        <f>SUM(I71:I73)</f>
        <v>1898986</v>
      </c>
      <c r="J75" s="80"/>
      <c r="M75" s="82"/>
    </row>
    <row r="76" spans="1:15" ht="12.75" customHeight="1" x14ac:dyDescent="0.25">
      <c r="A76" s="9"/>
      <c r="B76" s="88"/>
      <c r="C76" s="114"/>
      <c r="D76" s="135"/>
      <c r="E76" s="135"/>
      <c r="F76" s="108"/>
      <c r="G76" s="108"/>
      <c r="H76" s="108"/>
      <c r="I76" s="160"/>
      <c r="J76" s="80"/>
      <c r="M76" s="82"/>
    </row>
    <row r="77" spans="1:15" ht="12.75" customHeight="1" x14ac:dyDescent="0.25">
      <c r="A77" s="3" t="s">
        <v>62</v>
      </c>
      <c r="B77" s="93"/>
      <c r="C77" s="115" t="s">
        <v>118</v>
      </c>
      <c r="D77" s="137"/>
      <c r="E77" s="135"/>
      <c r="F77" s="108"/>
      <c r="G77" s="108"/>
      <c r="H77" s="108"/>
      <c r="I77" s="160" t="s">
        <v>5</v>
      </c>
      <c r="J77" s="80"/>
      <c r="M77" s="82"/>
    </row>
    <row r="78" spans="1:15" ht="12.75" customHeight="1" x14ac:dyDescent="0.25">
      <c r="A78" s="2" t="s">
        <v>63</v>
      </c>
      <c r="B78" s="116"/>
      <c r="C78" s="116"/>
      <c r="D78" s="159" t="s">
        <v>124</v>
      </c>
      <c r="E78" s="135"/>
      <c r="F78" s="108"/>
      <c r="G78" s="108"/>
      <c r="H78" s="108"/>
      <c r="I78" s="135"/>
      <c r="J78" s="80"/>
      <c r="M78" s="82"/>
    </row>
    <row r="79" spans="1:15" ht="12.75" customHeight="1" x14ac:dyDescent="0.25">
      <c r="A79" s="9"/>
      <c r="B79" s="88"/>
      <c r="C79" s="88"/>
      <c r="E79" s="135"/>
      <c r="F79" s="108"/>
      <c r="G79" s="108"/>
      <c r="H79" s="108"/>
      <c r="I79" s="135"/>
      <c r="J79" s="80"/>
      <c r="M79" s="82"/>
    </row>
    <row r="80" spans="1:15" ht="12.75" customHeight="1" x14ac:dyDescent="0.25">
      <c r="A80" s="18" t="s">
        <v>70</v>
      </c>
      <c r="B80" s="96"/>
      <c r="C80" s="96"/>
      <c r="D80" s="135"/>
      <c r="E80" s="111" t="s">
        <v>5</v>
      </c>
      <c r="F80" s="113" t="s">
        <v>5</v>
      </c>
      <c r="G80" s="113"/>
      <c r="H80" s="113"/>
      <c r="I80" s="187" t="s">
        <v>5</v>
      </c>
      <c r="J80" s="80"/>
      <c r="M80" s="82"/>
    </row>
    <row r="81" spans="1:19" ht="12.75" customHeight="1" x14ac:dyDescent="0.25">
      <c r="A81" s="19"/>
      <c r="B81" s="98"/>
      <c r="C81" s="117"/>
      <c r="D81" s="135"/>
      <c r="E81" s="111"/>
      <c r="F81" s="151"/>
      <c r="G81" s="151"/>
      <c r="H81" s="113"/>
      <c r="I81" s="187"/>
      <c r="J81" s="80"/>
      <c r="K81" s="152"/>
      <c r="L81" s="126"/>
      <c r="M81" s="126"/>
      <c r="N81" s="80"/>
      <c r="O81" s="80"/>
      <c r="P81" s="80"/>
      <c r="Q81" s="80"/>
      <c r="R81" s="80"/>
      <c r="S81" s="80"/>
    </row>
    <row r="82" spans="1:19" ht="12.75" customHeight="1" x14ac:dyDescent="0.25">
      <c r="A82" s="19"/>
      <c r="B82" s="98"/>
      <c r="C82" s="117"/>
      <c r="D82" s="135" t="s">
        <v>68</v>
      </c>
      <c r="E82" s="111">
        <v>0.22500000000000001</v>
      </c>
      <c r="F82" s="151">
        <v>14000</v>
      </c>
      <c r="G82" s="151"/>
      <c r="H82" s="113">
        <v>151</v>
      </c>
      <c r="I82" s="187">
        <f>ROUND(E82*F82*H82,0)</f>
        <v>475650</v>
      </c>
      <c r="J82" s="80"/>
      <c r="K82" s="152" t="s">
        <v>127</v>
      </c>
      <c r="L82" s="126"/>
      <c r="M82" s="126"/>
      <c r="N82" s="80"/>
      <c r="O82" s="80"/>
      <c r="P82" s="80"/>
      <c r="Q82" s="80"/>
      <c r="R82" s="80"/>
      <c r="S82" s="80"/>
    </row>
    <row r="83" spans="1:19" ht="12.75" customHeight="1" x14ac:dyDescent="0.25">
      <c r="A83" s="19"/>
      <c r="B83" s="98"/>
      <c r="C83" s="117"/>
      <c r="D83" s="135" t="s">
        <v>68</v>
      </c>
      <c r="E83" s="111">
        <v>0.14000000000000001</v>
      </c>
      <c r="F83" s="151">
        <v>3700</v>
      </c>
      <c r="G83" s="151"/>
      <c r="H83" s="113">
        <v>214</v>
      </c>
      <c r="I83" s="187">
        <f>ROUND(E83*F83*H83,0)</f>
        <v>110852</v>
      </c>
      <c r="J83" s="80"/>
      <c r="K83" s="152" t="s">
        <v>126</v>
      </c>
      <c r="L83" s="126"/>
      <c r="M83" s="126"/>
      <c r="N83" s="80"/>
      <c r="O83" s="80"/>
      <c r="P83" s="80"/>
      <c r="Q83" s="80"/>
      <c r="R83" s="80"/>
      <c r="S83" s="80"/>
    </row>
    <row r="84" spans="1:19" ht="12.75" customHeight="1" x14ac:dyDescent="0.25">
      <c r="A84" s="9"/>
      <c r="B84" s="88"/>
      <c r="C84" s="88"/>
      <c r="D84" s="135"/>
      <c r="E84" s="111"/>
      <c r="F84" s="151"/>
      <c r="G84" s="151"/>
      <c r="H84" s="113"/>
      <c r="I84" s="187"/>
      <c r="J84" s="80"/>
      <c r="L84" s="80"/>
      <c r="M84" s="126"/>
      <c r="N84" s="80"/>
      <c r="O84" s="80"/>
      <c r="P84" s="80"/>
      <c r="Q84" s="80"/>
      <c r="R84" s="80"/>
      <c r="S84" s="80"/>
    </row>
    <row r="85" spans="1:19" ht="12.75" customHeight="1" x14ac:dyDescent="0.25">
      <c r="A85" s="9" t="s">
        <v>69</v>
      </c>
      <c r="B85" s="80"/>
      <c r="C85" s="80"/>
      <c r="I85" s="188">
        <v>0</v>
      </c>
      <c r="J85" s="80"/>
      <c r="M85" s="126"/>
      <c r="N85" s="80"/>
    </row>
    <row r="86" spans="1:19" ht="12.75" customHeight="1" x14ac:dyDescent="0.25">
      <c r="B86" s="80"/>
      <c r="C86" s="80"/>
      <c r="M86" s="126"/>
      <c r="N86" s="80"/>
      <c r="S86" s="131"/>
    </row>
    <row r="87" spans="1:19" ht="12.75" customHeight="1" x14ac:dyDescent="0.25">
      <c r="A87" s="85" t="s">
        <v>119</v>
      </c>
      <c r="B87" s="9"/>
      <c r="D87" s="135"/>
      <c r="E87" s="135"/>
      <c r="F87" s="108"/>
      <c r="G87" s="108"/>
      <c r="H87" s="108"/>
      <c r="I87" s="160">
        <f>SUM(I81:I85)</f>
        <v>586502</v>
      </c>
      <c r="M87" s="126"/>
      <c r="N87" s="80"/>
    </row>
    <row r="88" spans="1:19" ht="12.75" customHeight="1" x14ac:dyDescent="0.25">
      <c r="A88" s="9"/>
      <c r="B88" s="9"/>
      <c r="C88" s="9"/>
      <c r="D88" s="135"/>
      <c r="E88" s="101"/>
      <c r="F88" s="177"/>
      <c r="G88" s="177"/>
      <c r="H88" s="177"/>
      <c r="I88" s="162"/>
    </row>
    <row r="89" spans="1:19" ht="12.75" customHeight="1" x14ac:dyDescent="0.25">
      <c r="A89" s="9"/>
      <c r="B89" s="9"/>
      <c r="C89" s="85"/>
      <c r="D89" s="135"/>
      <c r="E89" s="135"/>
      <c r="F89" s="108"/>
      <c r="G89" s="108"/>
      <c r="H89" s="108"/>
      <c r="I89" s="160"/>
    </row>
    <row r="90" spans="1:19" ht="12.75" customHeight="1" x14ac:dyDescent="0.25">
      <c r="A90" s="9"/>
      <c r="B90" s="9"/>
      <c r="C90" s="74"/>
      <c r="D90" s="135"/>
      <c r="E90" s="135"/>
      <c r="F90" s="108"/>
      <c r="G90" s="108"/>
      <c r="H90" s="108"/>
      <c r="I90" s="160"/>
      <c r="J90" s="80"/>
      <c r="K90" s="80"/>
      <c r="L90" s="80"/>
    </row>
    <row r="91" spans="1:19" ht="12.75" customHeight="1" x14ac:dyDescent="0.25">
      <c r="A91" s="88"/>
      <c r="B91" s="88"/>
      <c r="C91" s="114"/>
      <c r="D91" s="135"/>
      <c r="E91" s="135"/>
      <c r="F91" s="108"/>
      <c r="G91" s="108"/>
      <c r="H91" s="108"/>
      <c r="I91" s="160"/>
      <c r="J91" s="80"/>
      <c r="K91" s="80"/>
      <c r="L91" s="80"/>
    </row>
    <row r="92" spans="1:19" ht="12.75" customHeight="1" x14ac:dyDescent="0.25">
      <c r="A92" s="114" t="s">
        <v>106</v>
      </c>
      <c r="B92" s="88"/>
      <c r="C92" s="114"/>
      <c r="D92" s="135"/>
      <c r="E92" s="135"/>
      <c r="F92" s="108"/>
      <c r="G92" s="108"/>
      <c r="H92" s="108"/>
      <c r="I92" s="160"/>
      <c r="J92" s="80"/>
      <c r="K92" s="80"/>
      <c r="L92" s="80"/>
    </row>
    <row r="93" spans="1:19" ht="12.75" customHeight="1" x14ac:dyDescent="0.25">
      <c r="A93" s="142" t="s">
        <v>5</v>
      </c>
      <c r="B93" s="142"/>
      <c r="C93" s="142"/>
      <c r="D93" s="126" t="s">
        <v>77</v>
      </c>
      <c r="E93" s="192">
        <v>0.05</v>
      </c>
      <c r="F93" s="143">
        <f>45000*90</f>
        <v>4050000</v>
      </c>
      <c r="G93" s="193"/>
      <c r="H93" s="158"/>
      <c r="I93" s="151">
        <f>+F93*E93</f>
        <v>202500</v>
      </c>
      <c r="J93" s="80"/>
      <c r="K93" s="80"/>
    </row>
    <row r="94" spans="1:19" ht="12.75" customHeight="1" x14ac:dyDescent="0.25">
      <c r="A94" s="142" t="s">
        <v>5</v>
      </c>
      <c r="B94" s="142"/>
      <c r="C94" s="142"/>
      <c r="E94" s="158"/>
      <c r="F94" s="143"/>
      <c r="G94" s="193"/>
      <c r="H94" s="158"/>
      <c r="I94" s="151"/>
      <c r="J94" s="80"/>
      <c r="K94" s="80"/>
      <c r="L94" s="80"/>
    </row>
    <row r="95" spans="1:19" ht="12.75" customHeight="1" x14ac:dyDescent="0.25">
      <c r="A95" s="142"/>
      <c r="B95" s="142"/>
      <c r="C95" s="142"/>
      <c r="F95" s="190"/>
      <c r="J95" s="80"/>
      <c r="K95" s="80"/>
      <c r="L95" s="80"/>
    </row>
    <row r="96" spans="1:19" ht="12.75" customHeight="1" x14ac:dyDescent="0.25">
      <c r="A96" s="99" t="s">
        <v>78</v>
      </c>
      <c r="B96" s="80"/>
      <c r="C96" s="80"/>
      <c r="I96" s="190">
        <f>SUM(I93:I94)</f>
        <v>202500</v>
      </c>
      <c r="J96" s="144"/>
      <c r="K96" s="80"/>
      <c r="L96" s="80"/>
    </row>
    <row r="97" spans="1:18" ht="12.75" customHeight="1" x14ac:dyDescent="0.25">
      <c r="A97" s="80"/>
      <c r="B97" s="80"/>
      <c r="C97" s="80"/>
      <c r="J97" s="80"/>
      <c r="K97" s="80"/>
    </row>
    <row r="98" spans="1:18" ht="12.75" customHeight="1" x14ac:dyDescent="0.25">
      <c r="A98" s="14"/>
      <c r="B98" s="14"/>
      <c r="C98" s="14"/>
      <c r="D98" s="176"/>
      <c r="E98" s="176"/>
      <c r="F98" s="176"/>
      <c r="G98" s="176"/>
      <c r="H98" s="176"/>
      <c r="I98" s="176"/>
    </row>
    <row r="99" spans="1:18" ht="12.75" customHeight="1" x14ac:dyDescent="0.25">
      <c r="A99" s="14"/>
      <c r="B99" s="14"/>
      <c r="C99" s="14"/>
      <c r="D99" s="176"/>
      <c r="E99" s="176"/>
      <c r="F99" s="176"/>
      <c r="G99" s="176"/>
      <c r="H99" s="176"/>
      <c r="I99" s="176" t="s">
        <v>49</v>
      </c>
      <c r="L99" s="129"/>
    </row>
    <row r="100" spans="1:18" ht="12.75" customHeight="1" x14ac:dyDescent="0.25">
      <c r="A100" s="14"/>
      <c r="B100" s="14"/>
      <c r="C100" s="14"/>
      <c r="D100" s="176"/>
      <c r="E100" s="176"/>
      <c r="F100" s="176"/>
      <c r="G100" s="176"/>
      <c r="H100" s="176"/>
      <c r="I100" s="176" t="s">
        <v>79</v>
      </c>
    </row>
    <row r="101" spans="1:18" ht="12.75" customHeight="1" x14ac:dyDescent="0.25">
      <c r="A101" s="40"/>
      <c r="B101" s="40"/>
      <c r="C101" s="40"/>
    </row>
    <row r="102" spans="1:18" ht="12.75" customHeight="1" x14ac:dyDescent="0.25">
      <c r="A102" s="76" t="s">
        <v>36</v>
      </c>
      <c r="B102" s="1"/>
      <c r="C102" s="1"/>
      <c r="D102" s="176"/>
      <c r="E102" s="176"/>
      <c r="F102" s="176"/>
      <c r="G102" s="176"/>
      <c r="H102" s="176"/>
      <c r="I102" s="176"/>
    </row>
    <row r="103" spans="1:18" ht="12.75" customHeight="1" x14ac:dyDescent="0.25">
      <c r="A103" s="76" t="s">
        <v>100</v>
      </c>
      <c r="B103" s="1"/>
      <c r="C103" s="1"/>
      <c r="D103" s="176"/>
      <c r="E103" s="176"/>
      <c r="F103" s="176"/>
      <c r="G103" s="176"/>
      <c r="H103" s="176"/>
      <c r="I103" s="176"/>
    </row>
    <row r="104" spans="1:18" ht="12.75" customHeight="1" x14ac:dyDescent="0.25">
      <c r="A104" s="1"/>
      <c r="B104" s="1"/>
      <c r="C104" s="1"/>
      <c r="D104" s="176"/>
      <c r="E104" s="176"/>
      <c r="F104" s="176"/>
      <c r="G104" s="176"/>
      <c r="H104" s="176"/>
      <c r="I104" s="176"/>
    </row>
    <row r="105" spans="1:18" ht="12.75" customHeight="1" x14ac:dyDescent="0.25">
      <c r="A105" s="73" t="str">
        <f>A7</f>
        <v>DETAILS FOR THE EGC RATE IN EFFECT AS OF : SEPTEMBER 1, 2022</v>
      </c>
      <c r="B105" s="3"/>
      <c r="C105" s="3"/>
      <c r="D105" s="137"/>
      <c r="E105" s="95"/>
      <c r="F105" s="180"/>
      <c r="G105" s="180"/>
      <c r="H105" s="180"/>
      <c r="I105" s="176"/>
    </row>
    <row r="106" spans="1:18" ht="12.75" customHeight="1" x14ac:dyDescent="0.25">
      <c r="A106" s="79"/>
      <c r="B106" s="79"/>
      <c r="C106" s="79"/>
      <c r="D106" s="181"/>
      <c r="E106" s="175"/>
      <c r="F106" s="181"/>
      <c r="G106" s="181"/>
      <c r="H106" s="181"/>
      <c r="I106" s="181"/>
    </row>
    <row r="107" spans="1:18" ht="12.75" customHeight="1" x14ac:dyDescent="0.25">
      <c r="A107" s="9"/>
      <c r="B107" s="9"/>
      <c r="C107" s="9"/>
      <c r="D107" s="135"/>
      <c r="E107" s="110"/>
      <c r="F107" s="110"/>
      <c r="G107" s="110"/>
      <c r="H107" s="110"/>
      <c r="I107" s="191"/>
    </row>
    <row r="108" spans="1:18" ht="12.75" customHeight="1" x14ac:dyDescent="0.25">
      <c r="A108" s="90" t="s">
        <v>5</v>
      </c>
      <c r="B108" s="90"/>
      <c r="C108" s="90"/>
      <c r="D108" s="182"/>
      <c r="E108" s="182"/>
      <c r="F108" s="182"/>
      <c r="G108" s="182"/>
      <c r="H108" s="182"/>
      <c r="I108" s="183"/>
      <c r="Q108" s="132"/>
    </row>
    <row r="109" spans="1:18" ht="12.75" customHeight="1" x14ac:dyDescent="0.25">
      <c r="A109" s="91"/>
      <c r="B109" s="91"/>
      <c r="C109" s="91"/>
      <c r="D109" s="184"/>
      <c r="E109" s="185"/>
      <c r="F109" s="185"/>
      <c r="G109" s="185"/>
      <c r="H109" s="185"/>
      <c r="I109" s="186"/>
      <c r="Q109" s="132"/>
      <c r="R109" s="133"/>
    </row>
    <row r="110" spans="1:18" ht="12.75" customHeight="1" x14ac:dyDescent="0.25">
      <c r="A110" s="80"/>
      <c r="B110" s="80"/>
      <c r="C110" s="80"/>
      <c r="J110" s="80"/>
      <c r="Q110" s="132"/>
      <c r="R110" s="133"/>
    </row>
    <row r="111" spans="1:18" ht="12.75" customHeight="1" x14ac:dyDescent="0.25">
      <c r="A111" s="92" t="str">
        <f>"GAS COMMODITY RATE FOR "&amp;UPPER(MID(DEKOTHERS!A7,43,LEN(DEKOTHERS!A7)-50))&amp;" "&amp;UPPER(RIGHT(DEKOTHERS!A7,4))</f>
        <v>GAS COMMODITY RATE FOR  SEPTEMBER 2022</v>
      </c>
      <c r="B111" s="93"/>
      <c r="C111" s="93"/>
      <c r="D111" s="137"/>
      <c r="E111" s="95"/>
      <c r="I111" s="176"/>
      <c r="J111" s="80"/>
      <c r="K111" s="80"/>
      <c r="Q111" s="132"/>
    </row>
    <row r="112" spans="1:18" ht="12.75" customHeight="1" x14ac:dyDescent="0.25">
      <c r="A112" s="80"/>
      <c r="B112" s="158"/>
      <c r="C112" s="158"/>
      <c r="D112" s="137"/>
      <c r="E112" s="95"/>
      <c r="F112" s="158"/>
      <c r="G112" s="158"/>
      <c r="H112" s="158"/>
      <c r="I112" s="158"/>
      <c r="J112" s="126"/>
      <c r="Q112" s="132"/>
    </row>
    <row r="113" spans="1:10" ht="12.75" customHeight="1" x14ac:dyDescent="0.25">
      <c r="A113" s="96" t="s">
        <v>80</v>
      </c>
      <c r="B113" s="126"/>
      <c r="C113" s="126"/>
      <c r="J113" s="126"/>
    </row>
    <row r="114" spans="1:10" ht="12.75" customHeight="1" x14ac:dyDescent="0.25">
      <c r="A114" s="88" t="s">
        <v>81</v>
      </c>
      <c r="B114" s="135"/>
      <c r="C114" s="135"/>
      <c r="D114" s="135"/>
      <c r="E114" s="147"/>
      <c r="F114" s="178">
        <v>8.3591999999999995</v>
      </c>
      <c r="G114" s="148"/>
      <c r="H114" s="149" t="s">
        <v>82</v>
      </c>
      <c r="I114" s="149"/>
      <c r="J114" s="126"/>
    </row>
    <row r="115" spans="1:10" ht="12.75" customHeight="1" x14ac:dyDescent="0.25">
      <c r="A115" s="94" t="s">
        <v>101</v>
      </c>
      <c r="B115" s="110"/>
      <c r="C115" s="110"/>
      <c r="D115" s="163">
        <v>3.5000000000000003E-2</v>
      </c>
      <c r="E115" s="150">
        <f>ROUND(F114*D115,4)</f>
        <v>0.29260000000000003</v>
      </c>
      <c r="F115" s="150">
        <f>F114+E115</f>
        <v>8.6517999999999997</v>
      </c>
      <c r="G115" s="150"/>
      <c r="H115" s="149" t="s">
        <v>82</v>
      </c>
      <c r="I115" s="149"/>
      <c r="J115" s="126"/>
    </row>
    <row r="116" spans="1:10" ht="12.75" customHeight="1" x14ac:dyDescent="0.25">
      <c r="A116" s="80" t="s">
        <v>83</v>
      </c>
      <c r="B116" s="126"/>
      <c r="C116" s="126"/>
      <c r="D116" s="194">
        <v>1.0882000000000001</v>
      </c>
      <c r="E116" s="150">
        <f>ROUND((F115*D116)-F115,4)</f>
        <v>0.7631</v>
      </c>
      <c r="F116" s="150">
        <f>F115+E116</f>
        <v>9.4148999999999994</v>
      </c>
      <c r="G116" s="150"/>
      <c r="H116" s="149" t="s">
        <v>84</v>
      </c>
      <c r="I116" s="156"/>
      <c r="J116" s="126"/>
    </row>
    <row r="117" spans="1:10" ht="12.75" customHeight="1" x14ac:dyDescent="0.25">
      <c r="A117" s="80" t="s">
        <v>85</v>
      </c>
      <c r="B117" s="126"/>
      <c r="C117" s="126"/>
      <c r="D117" s="163">
        <v>0.94589000000000001</v>
      </c>
      <c r="F117" s="139">
        <f>ROUND(F116*D117,4)</f>
        <v>8.9055</v>
      </c>
      <c r="G117" s="139"/>
      <c r="H117" s="149" t="s">
        <v>84</v>
      </c>
      <c r="I117" s="149"/>
      <c r="J117" s="126"/>
    </row>
    <row r="118" spans="1:10" ht="12.75" customHeight="1" x14ac:dyDescent="0.25">
      <c r="A118" s="88"/>
      <c r="B118" s="126" t="s">
        <v>86</v>
      </c>
      <c r="C118" s="162"/>
      <c r="D118" s="135"/>
      <c r="E118" s="100"/>
      <c r="F118" s="154">
        <f>ROUND(F117,3)</f>
        <v>8.9060000000000006</v>
      </c>
      <c r="G118" s="154"/>
      <c r="H118" s="149" t="s">
        <v>84</v>
      </c>
      <c r="I118" s="149"/>
      <c r="J118" s="126"/>
    </row>
    <row r="119" spans="1:10" ht="12.75" customHeight="1" x14ac:dyDescent="0.25">
      <c r="A119" s="88"/>
      <c r="B119" s="135"/>
      <c r="C119" s="135"/>
      <c r="D119" s="135"/>
      <c r="E119" s="147"/>
      <c r="F119" s="148"/>
      <c r="G119" s="148"/>
      <c r="H119" s="149"/>
      <c r="I119" s="149"/>
      <c r="J119" s="126"/>
    </row>
    <row r="120" spans="1:10" ht="12.75" customHeight="1" x14ac:dyDescent="0.25">
      <c r="A120" s="96" t="s">
        <v>87</v>
      </c>
      <c r="B120" s="137"/>
      <c r="C120" s="137"/>
      <c r="D120" s="137" t="s">
        <v>5</v>
      </c>
      <c r="E120" s="101" t="s">
        <v>5</v>
      </c>
      <c r="F120" s="151"/>
      <c r="G120" s="151"/>
      <c r="H120" s="151"/>
      <c r="I120" s="149"/>
      <c r="J120" s="126"/>
    </row>
    <row r="121" spans="1:10" ht="12.75" customHeight="1" x14ac:dyDescent="0.25">
      <c r="A121" s="94" t="s">
        <v>88</v>
      </c>
      <c r="B121" s="135"/>
      <c r="C121" s="135"/>
      <c r="D121" s="135"/>
      <c r="E121" s="101"/>
      <c r="F121" s="195">
        <v>6.2701599999999997</v>
      </c>
      <c r="G121" s="153"/>
      <c r="H121" s="149" t="s">
        <v>82</v>
      </c>
      <c r="I121" s="149"/>
      <c r="J121" s="126"/>
    </row>
    <row r="122" spans="1:10" ht="12.75" customHeight="1" x14ac:dyDescent="0.25">
      <c r="A122" s="94" t="s">
        <v>89</v>
      </c>
      <c r="B122" s="126"/>
      <c r="C122" s="126"/>
      <c r="E122" s="196">
        <f>1.53/100</f>
        <v>1.5300000000000001E-2</v>
      </c>
      <c r="F122" s="150">
        <f>F121+E122</f>
        <v>6.2854599999999996</v>
      </c>
      <c r="G122" s="150"/>
      <c r="H122" s="149" t="s">
        <v>82</v>
      </c>
      <c r="I122" s="149"/>
      <c r="J122" s="126"/>
    </row>
    <row r="123" spans="1:10" ht="12.75" customHeight="1" x14ac:dyDescent="0.25">
      <c r="A123" s="103" t="s">
        <v>90</v>
      </c>
      <c r="B123" s="110"/>
      <c r="C123" s="110"/>
      <c r="D123" s="197">
        <v>1.831E-2</v>
      </c>
      <c r="E123" s="150">
        <f>ROUND(F122*D123,4)</f>
        <v>0.11509999999999999</v>
      </c>
      <c r="F123" s="150">
        <f t="shared" ref="F123:F127" si="0">F122+E123</f>
        <v>6.4005599999999996</v>
      </c>
      <c r="G123" s="150"/>
      <c r="H123" s="149" t="s">
        <v>82</v>
      </c>
      <c r="I123" s="149"/>
      <c r="J123" s="126"/>
    </row>
    <row r="124" spans="1:10" ht="12.75" customHeight="1" x14ac:dyDescent="0.25">
      <c r="A124" s="88" t="s">
        <v>91</v>
      </c>
      <c r="B124" s="135"/>
      <c r="C124" s="135"/>
      <c r="D124" s="135"/>
      <c r="E124" s="196">
        <v>1.14E-2</v>
      </c>
      <c r="F124" s="150">
        <f t="shared" si="0"/>
        <v>6.4119599999999997</v>
      </c>
      <c r="G124" s="150"/>
      <c r="H124" s="149" t="s">
        <v>82</v>
      </c>
      <c r="I124" s="149"/>
      <c r="J124" s="126"/>
    </row>
    <row r="125" spans="1:10" ht="12.75" customHeight="1" x14ac:dyDescent="0.25">
      <c r="A125" s="88" t="s">
        <v>92</v>
      </c>
      <c r="B125" s="135"/>
      <c r="C125" s="135"/>
      <c r="D125" s="138"/>
      <c r="E125" s="196">
        <v>1.1999999999999999E-3</v>
      </c>
      <c r="F125" s="150">
        <f t="shared" si="0"/>
        <v>6.4131599999999995</v>
      </c>
      <c r="G125" s="150"/>
      <c r="H125" s="149" t="s">
        <v>82</v>
      </c>
      <c r="I125" s="149"/>
      <c r="J125" s="126"/>
    </row>
    <row r="126" spans="1:10" ht="12.75" customHeight="1" x14ac:dyDescent="0.25">
      <c r="A126" s="94" t="s">
        <v>101</v>
      </c>
      <c r="B126" s="110"/>
      <c r="C126" s="110"/>
      <c r="D126" s="104">
        <f>+D115</f>
        <v>3.5000000000000003E-2</v>
      </c>
      <c r="E126" s="150">
        <f>ROUND(F125*D126,4)</f>
        <v>0.22450000000000001</v>
      </c>
      <c r="F126" s="150">
        <f t="shared" si="0"/>
        <v>6.6376599999999994</v>
      </c>
      <c r="G126" s="150"/>
      <c r="H126" s="149" t="s">
        <v>82</v>
      </c>
      <c r="J126" s="126"/>
    </row>
    <row r="127" spans="1:10" ht="12.75" customHeight="1" x14ac:dyDescent="0.25">
      <c r="A127" s="80" t="s">
        <v>83</v>
      </c>
      <c r="B127" s="126"/>
      <c r="C127" s="126"/>
      <c r="D127" s="105">
        <f>+D116</f>
        <v>1.0882000000000001</v>
      </c>
      <c r="E127" s="150">
        <f>ROUND((F126*D127)-F126,4)</f>
        <v>0.58540000000000003</v>
      </c>
      <c r="F127" s="150">
        <f t="shared" si="0"/>
        <v>7.2230599999999994</v>
      </c>
      <c r="G127" s="150"/>
      <c r="H127" s="149" t="s">
        <v>84</v>
      </c>
      <c r="I127" s="160"/>
      <c r="J127" s="126"/>
    </row>
    <row r="128" spans="1:10" ht="12.75" customHeight="1" x14ac:dyDescent="0.25">
      <c r="A128" s="80" t="s">
        <v>85</v>
      </c>
      <c r="B128" s="126"/>
      <c r="C128" s="126"/>
      <c r="D128" s="163">
        <v>5.4109999999999998E-2</v>
      </c>
      <c r="F128" s="139">
        <f>ROUND(F127*D128,4)</f>
        <v>0.39079999999999998</v>
      </c>
      <c r="G128" s="139"/>
      <c r="H128" s="149" t="s">
        <v>84</v>
      </c>
      <c r="I128" s="157"/>
      <c r="J128" s="126"/>
    </row>
    <row r="129" spans="1:14" ht="12.75" customHeight="1" x14ac:dyDescent="0.25">
      <c r="A129" s="88"/>
      <c r="B129" s="126" t="s">
        <v>93</v>
      </c>
      <c r="C129" s="162"/>
      <c r="D129" s="135"/>
      <c r="E129" s="100"/>
      <c r="F129" s="154">
        <f>ROUND(F128,3)</f>
        <v>0.39100000000000001</v>
      </c>
      <c r="G129" s="154"/>
      <c r="H129" s="149" t="s">
        <v>84</v>
      </c>
      <c r="I129" s="160"/>
      <c r="J129" s="126"/>
    </row>
    <row r="130" spans="1:14" ht="12.75" customHeight="1" x14ac:dyDescent="0.25">
      <c r="A130" s="88"/>
      <c r="B130" s="126"/>
      <c r="C130" s="162"/>
      <c r="D130" s="135"/>
      <c r="E130" s="100"/>
      <c r="F130" s="154"/>
      <c r="G130" s="154"/>
      <c r="H130" s="149"/>
      <c r="I130" s="160"/>
      <c r="J130" s="126"/>
    </row>
    <row r="131" spans="1:14" x14ac:dyDescent="0.25">
      <c r="A131" s="80"/>
      <c r="B131" s="126"/>
      <c r="C131" s="126"/>
      <c r="D131" s="126" t="s">
        <v>5</v>
      </c>
      <c r="I131" s="157"/>
      <c r="J131" s="126"/>
      <c r="N131" s="82"/>
    </row>
    <row r="132" spans="1:14" x14ac:dyDescent="0.25">
      <c r="A132" s="96" t="s">
        <v>94</v>
      </c>
      <c r="B132" s="135"/>
      <c r="C132" s="135"/>
      <c r="D132" s="135"/>
      <c r="E132" s="100"/>
      <c r="F132" s="146"/>
      <c r="G132" s="146"/>
      <c r="H132" s="146"/>
      <c r="I132" s="146" t="s">
        <v>5</v>
      </c>
      <c r="J132" s="126"/>
    </row>
    <row r="133" spans="1:14" x14ac:dyDescent="0.25">
      <c r="A133" s="88" t="s">
        <v>95</v>
      </c>
      <c r="B133" s="135"/>
      <c r="C133" s="135"/>
      <c r="D133" s="135"/>
      <c r="E133" s="106"/>
      <c r="F133" s="164">
        <v>0</v>
      </c>
      <c r="G133" s="155"/>
      <c r="H133" s="149" t="s">
        <v>96</v>
      </c>
      <c r="I133" s="146"/>
      <c r="J133" s="126"/>
    </row>
    <row r="134" spans="1:14" x14ac:dyDescent="0.25">
      <c r="A134" s="80" t="s">
        <v>97</v>
      </c>
      <c r="B134" s="135"/>
      <c r="C134" s="135"/>
      <c r="D134" s="165">
        <v>15.38</v>
      </c>
      <c r="E134" s="150">
        <f>ROUND((F133*D134)-F133,4)</f>
        <v>0</v>
      </c>
      <c r="F134" s="150">
        <f>F133+E134</f>
        <v>0</v>
      </c>
      <c r="G134" s="150"/>
      <c r="H134" s="149" t="s">
        <v>84</v>
      </c>
      <c r="I134" s="160"/>
      <c r="J134" s="126"/>
    </row>
    <row r="135" spans="1:14" x14ac:dyDescent="0.25">
      <c r="A135" s="80" t="s">
        <v>85</v>
      </c>
      <c r="B135" s="126"/>
      <c r="C135" s="126"/>
      <c r="D135" s="163">
        <v>0</v>
      </c>
      <c r="F135" s="139">
        <f>ROUND(F134*D135,4)</f>
        <v>0</v>
      </c>
      <c r="G135" s="139"/>
      <c r="H135" s="149" t="s">
        <v>84</v>
      </c>
      <c r="I135" s="160"/>
      <c r="J135" s="126"/>
    </row>
    <row r="136" spans="1:14" x14ac:dyDescent="0.25">
      <c r="A136" s="88" t="s">
        <v>5</v>
      </c>
      <c r="B136" s="126" t="s">
        <v>98</v>
      </c>
      <c r="C136" s="162"/>
      <c r="E136" s="100"/>
      <c r="F136" s="154">
        <f>ROUND(F135,3)</f>
        <v>0</v>
      </c>
      <c r="G136" s="154"/>
      <c r="H136" s="149" t="s">
        <v>84</v>
      </c>
      <c r="I136" s="135"/>
      <c r="J136" s="126"/>
    </row>
    <row r="137" spans="1:14" x14ac:dyDescent="0.25">
      <c r="A137" s="80" t="s">
        <v>5</v>
      </c>
      <c r="B137" s="126"/>
      <c r="C137" s="126"/>
      <c r="D137" s="140" t="str">
        <f>IF(D135+D128+D117=100%,"","Percentages do not add to 100%!")</f>
        <v/>
      </c>
      <c r="I137" s="161" t="s">
        <v>5</v>
      </c>
      <c r="J137" s="126"/>
    </row>
    <row r="138" spans="1:14" x14ac:dyDescent="0.25">
      <c r="A138" s="141" t="s">
        <v>131</v>
      </c>
      <c r="B138" s="126"/>
      <c r="C138" s="126"/>
      <c r="J138" s="80"/>
    </row>
    <row r="139" spans="1:14" x14ac:dyDescent="0.25">
      <c r="A139" s="107"/>
      <c r="B139" s="126"/>
      <c r="C139" s="126"/>
      <c r="J139" s="80"/>
    </row>
    <row r="140" spans="1:14" x14ac:dyDescent="0.25">
      <c r="A140" s="80"/>
      <c r="B140" s="80"/>
      <c r="C140" s="80"/>
      <c r="J140" s="80"/>
    </row>
    <row r="141" spans="1:14" x14ac:dyDescent="0.25">
      <c r="C141" s="80"/>
      <c r="J141" s="80"/>
    </row>
    <row r="142" spans="1:14" x14ac:dyDescent="0.25">
      <c r="C142" s="80"/>
      <c r="J142" s="80"/>
    </row>
    <row r="143" spans="1:14" x14ac:dyDescent="0.25">
      <c r="C143" s="80"/>
      <c r="J143" s="80"/>
    </row>
    <row r="144" spans="1:14" x14ac:dyDescent="0.25">
      <c r="C144" s="80"/>
      <c r="J144" s="80"/>
    </row>
    <row r="145" spans="3:10" x14ac:dyDescent="0.25">
      <c r="C145" s="80"/>
      <c r="J145" s="80"/>
    </row>
    <row r="146" spans="3:10" x14ac:dyDescent="0.25">
      <c r="C146" s="80"/>
      <c r="J146" s="80"/>
    </row>
    <row r="159" spans="3:10" ht="13.2" customHeight="1" x14ac:dyDescent="0.25"/>
    <row r="160" spans="3:10" ht="13.2" customHeight="1" x14ac:dyDescent="0.25"/>
    <row r="161" ht="13.2" customHeight="1" x14ac:dyDescent="0.25"/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spans="1:9" ht="13.2" customHeight="1" x14ac:dyDescent="0.25"/>
    <row r="194" spans="1:9" ht="13.2" customHeight="1" x14ac:dyDescent="0.25"/>
    <row r="195" spans="1:9" ht="13.2" customHeight="1" x14ac:dyDescent="0.25"/>
    <row r="196" spans="1:9" ht="13.2" customHeight="1" x14ac:dyDescent="0.25"/>
    <row r="197" spans="1:9" ht="13.2" customHeight="1" x14ac:dyDescent="0.25"/>
    <row r="198" spans="1:9" ht="13.2" customHeight="1" x14ac:dyDescent="0.25"/>
    <row r="199" spans="1:9" ht="13.2" customHeight="1" x14ac:dyDescent="0.25"/>
    <row r="200" spans="1:9" ht="13.2" customHeight="1" x14ac:dyDescent="0.25"/>
    <row r="201" spans="1:9" ht="13.2" customHeight="1" x14ac:dyDescent="0.25"/>
    <row r="202" spans="1:9" ht="13.2" customHeight="1" x14ac:dyDescent="0.25"/>
    <row r="203" spans="1:9" ht="13.2" customHeight="1" x14ac:dyDescent="0.25"/>
    <row r="204" spans="1:9" ht="13.2" customHeight="1" x14ac:dyDescent="0.25"/>
    <row r="205" spans="1:9" ht="13.2" customHeight="1" x14ac:dyDescent="0.25"/>
    <row r="206" spans="1:9" ht="13.2" customHeight="1" x14ac:dyDescent="0.25">
      <c r="A206" t="s">
        <v>5</v>
      </c>
    </row>
    <row r="207" spans="1:9" ht="13.2" customHeight="1" x14ac:dyDescent="0.25">
      <c r="A207" t="s">
        <v>5</v>
      </c>
    </row>
    <row r="208" spans="1:9" ht="13.2" customHeight="1" x14ac:dyDescent="0.25">
      <c r="A208" t="s">
        <v>5</v>
      </c>
      <c r="E208" s="135"/>
      <c r="F208" s="135"/>
      <c r="G208" s="135"/>
      <c r="H208" s="135"/>
      <c r="I208" s="135"/>
    </row>
    <row r="209" spans="1:9" ht="13.2" customHeight="1" x14ac:dyDescent="0.25">
      <c r="A209" t="s">
        <v>5</v>
      </c>
      <c r="E209" s="135"/>
      <c r="F209" s="135"/>
      <c r="G209" s="135"/>
      <c r="H209" s="135"/>
      <c r="I209" s="135"/>
    </row>
    <row r="210" spans="1:9" ht="13.2" customHeight="1" x14ac:dyDescent="0.25">
      <c r="A210" t="s">
        <v>5</v>
      </c>
      <c r="E210" s="135"/>
      <c r="F210" s="135"/>
      <c r="G210" s="135"/>
      <c r="H210" s="135"/>
      <c r="I210" s="135"/>
    </row>
    <row r="211" spans="1:9" ht="13.2" customHeight="1" x14ac:dyDescent="0.25">
      <c r="A211" t="s">
        <v>5</v>
      </c>
    </row>
    <row r="212" spans="1:9" ht="13.2" customHeight="1" x14ac:dyDescent="0.25"/>
    <row r="213" spans="1:9" ht="13.2" customHeight="1" x14ac:dyDescent="0.25">
      <c r="A213" s="14"/>
      <c r="B213" s="14"/>
      <c r="C213" s="14"/>
      <c r="D213" s="176"/>
      <c r="E213" s="176"/>
      <c r="F213" s="176"/>
      <c r="G213" s="176"/>
      <c r="H213" s="176"/>
      <c r="I213" s="176"/>
    </row>
    <row r="214" spans="1:9" x14ac:dyDescent="0.25">
      <c r="A214" s="25"/>
      <c r="B214" s="25"/>
      <c r="C214" s="25"/>
      <c r="D214" s="123"/>
      <c r="E214" s="123"/>
      <c r="F214" s="123"/>
      <c r="G214" s="123"/>
      <c r="H214" s="123"/>
      <c r="I214" s="123"/>
    </row>
    <row r="215" spans="1:9" x14ac:dyDescent="0.25">
      <c r="A215" s="25"/>
      <c r="B215" s="25"/>
      <c r="C215" s="25"/>
      <c r="D215" s="123"/>
      <c r="E215" s="123"/>
      <c r="F215" s="123"/>
      <c r="G215" s="123"/>
      <c r="H215" s="123"/>
      <c r="I215" s="123"/>
    </row>
    <row r="216" spans="1:9" x14ac:dyDescent="0.25">
      <c r="A216" s="26"/>
      <c r="B216" s="26"/>
      <c r="C216" s="26"/>
      <c r="D216" s="135"/>
      <c r="E216" s="135"/>
      <c r="F216" s="135"/>
      <c r="G216" s="135"/>
      <c r="H216" s="135"/>
      <c r="I216" s="135"/>
    </row>
    <row r="217" spans="1:9" x14ac:dyDescent="0.25">
      <c r="A217" s="26"/>
      <c r="B217" s="26"/>
      <c r="C217" s="26"/>
      <c r="D217" s="135"/>
      <c r="E217" s="135"/>
      <c r="F217" s="135"/>
      <c r="G217" s="135"/>
      <c r="H217" s="135"/>
      <c r="I217" s="135"/>
    </row>
    <row r="218" spans="1:9" x14ac:dyDescent="0.25">
      <c r="A218" s="12"/>
      <c r="B218" s="12"/>
      <c r="C218" s="12"/>
      <c r="D218" s="123"/>
      <c r="E218" s="123"/>
      <c r="F218" s="123"/>
      <c r="G218" s="123"/>
      <c r="H218" s="123"/>
      <c r="I218" s="123"/>
    </row>
    <row r="219" spans="1:9" x14ac:dyDescent="0.25">
      <c r="A219" s="12"/>
      <c r="B219" s="12"/>
      <c r="C219" s="12"/>
      <c r="D219" s="123"/>
      <c r="E219" s="123"/>
      <c r="F219" s="123"/>
      <c r="G219" s="123"/>
      <c r="H219" s="123"/>
      <c r="I219" s="123"/>
    </row>
    <row r="220" spans="1:9" x14ac:dyDescent="0.25">
      <c r="A220" s="12"/>
      <c r="B220" s="12"/>
      <c r="C220" s="12"/>
      <c r="D220" s="123"/>
      <c r="E220" s="123"/>
      <c r="F220" s="123"/>
      <c r="G220" s="123"/>
      <c r="H220" s="123"/>
      <c r="I220" s="123"/>
    </row>
    <row r="221" spans="1:9" x14ac:dyDescent="0.25">
      <c r="A221" s="67"/>
      <c r="B221" s="67"/>
      <c r="C221" s="67"/>
      <c r="D221" s="137"/>
      <c r="E221" s="95"/>
      <c r="F221" s="198"/>
      <c r="G221" s="198"/>
      <c r="H221" s="198"/>
      <c r="I221" s="123"/>
    </row>
    <row r="222" spans="1:9" x14ac:dyDescent="0.25">
      <c r="A222" s="67"/>
      <c r="B222" s="67"/>
      <c r="C222" s="67"/>
      <c r="D222" s="137"/>
      <c r="E222" s="95"/>
      <c r="F222" s="135"/>
      <c r="G222" s="135"/>
      <c r="H222" s="135"/>
      <c r="I222" s="137"/>
    </row>
    <row r="223" spans="1:9" x14ac:dyDescent="0.25">
      <c r="A223" s="16"/>
      <c r="B223" s="16"/>
      <c r="C223" s="16"/>
      <c r="D223" s="135"/>
      <c r="E223" s="159"/>
      <c r="F223" s="110"/>
      <c r="G223" s="110"/>
      <c r="H223" s="110"/>
      <c r="I223" s="135"/>
    </row>
    <row r="224" spans="1:9" x14ac:dyDescent="0.25">
      <c r="A224" s="16"/>
      <c r="B224" s="16"/>
      <c r="C224" s="16"/>
      <c r="D224" s="135"/>
      <c r="E224" s="110"/>
      <c r="F224" s="110"/>
      <c r="G224" s="110"/>
      <c r="H224" s="110"/>
      <c r="I224" s="135"/>
    </row>
    <row r="225" spans="1:9" x14ac:dyDescent="0.25">
      <c r="A225" s="16"/>
      <c r="B225" s="32"/>
      <c r="C225" s="32"/>
      <c r="D225" s="162"/>
      <c r="E225" s="135"/>
      <c r="F225" s="135"/>
      <c r="G225" s="135"/>
      <c r="H225" s="135"/>
      <c r="I225" s="135"/>
    </row>
    <row r="226" spans="1:9" x14ac:dyDescent="0.25">
      <c r="A226" s="9"/>
      <c r="B226" s="9"/>
      <c r="C226" s="9"/>
      <c r="D226" s="135"/>
      <c r="E226" s="110"/>
      <c r="F226" s="110"/>
      <c r="G226" s="110"/>
      <c r="H226" s="110"/>
      <c r="I226" s="110"/>
    </row>
    <row r="227" spans="1:9" x14ac:dyDescent="0.25">
      <c r="A227" s="42"/>
      <c r="B227" s="32"/>
      <c r="C227" s="32"/>
      <c r="D227" s="110"/>
      <c r="E227" s="110"/>
      <c r="F227" s="110"/>
      <c r="G227" s="110"/>
      <c r="H227" s="110"/>
      <c r="I227" s="110"/>
    </row>
    <row r="228" spans="1:9" x14ac:dyDescent="0.25">
      <c r="A228" s="18"/>
      <c r="B228" s="9"/>
      <c r="C228" s="9"/>
      <c r="D228" s="135"/>
      <c r="E228" s="110"/>
      <c r="F228" s="110"/>
      <c r="G228" s="110"/>
      <c r="H228" s="110"/>
      <c r="I228" s="110"/>
    </row>
    <row r="229" spans="1:9" x14ac:dyDescent="0.25">
      <c r="A229" s="26"/>
      <c r="B229" s="18"/>
      <c r="C229" s="18"/>
      <c r="D229" s="135"/>
      <c r="E229" s="135"/>
      <c r="F229" s="135"/>
      <c r="G229" s="135"/>
      <c r="H229" s="135"/>
      <c r="I229" s="135"/>
    </row>
    <row r="230" spans="1:9" x14ac:dyDescent="0.25">
      <c r="A230" s="26"/>
      <c r="B230" s="18"/>
      <c r="C230" s="18"/>
      <c r="D230" s="135"/>
      <c r="E230" s="179"/>
      <c r="F230" s="151"/>
      <c r="G230" s="151"/>
      <c r="H230" s="151"/>
      <c r="I230" s="151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2022-07-29T15:31:53Z</dcterms:created>
  <dcterms:modified xsi:type="dcterms:W3CDTF">2022-07-29T16:48:45Z</dcterms:modified>
</cp:coreProperties>
</file>