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13_ncr:1_{AEE89143-5615-4965-B78A-CB3F61ED3788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9" i="1"/>
  <c r="B18" i="1"/>
  <c r="B17" i="1"/>
  <c r="B16" i="1"/>
  <c r="B15" i="1"/>
  <c r="B14" i="1"/>
  <c r="D14" i="1" s="1"/>
  <c r="B13" i="1"/>
  <c r="D13" i="1" s="1"/>
  <c r="B12" i="1"/>
  <c r="D12" i="1" s="1"/>
  <c r="B11" i="1"/>
  <c r="B10" i="1"/>
  <c r="B9" i="1"/>
  <c r="D9" i="1" s="1"/>
  <c r="D10" i="1"/>
  <c r="D11" i="1"/>
  <c r="D20" i="1" l="1"/>
  <c r="D19" i="1"/>
  <c r="D18" i="1"/>
  <c r="D17" i="1"/>
  <c r="D16" i="1"/>
  <c r="D15" i="1"/>
  <c r="C22" i="1"/>
  <c r="B22" i="1"/>
  <c r="D22" i="1" l="1"/>
  <c r="D26" i="1" s="1"/>
  <c r="D28" i="1" l="1"/>
  <c r="D32" i="1" s="1"/>
</calcChain>
</file>

<file path=xl/sharedStrings.xml><?xml version="1.0" encoding="utf-8"?>
<sst xmlns="http://schemas.openxmlformats.org/spreadsheetml/2006/main" count="31" uniqueCount="30">
  <si>
    <t>Northern Kentucky Water District</t>
  </si>
  <si>
    <t>Month</t>
  </si>
  <si>
    <t>Amount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</si>
  <si>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</si>
  <si>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</si>
  <si>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</si>
  <si>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</si>
  <si>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</si>
  <si>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</si>
  <si>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</si>
  <si>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</si>
  <si>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</si>
  <si>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</si>
  <si>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</si>
  <si>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</si>
  <si>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Hourly</t>
  </si>
  <si>
    <t xml:space="preserve">Salary </t>
  </si>
  <si>
    <t xml:space="preserve">Amount </t>
  </si>
  <si>
    <t>Totals</t>
  </si>
  <si>
    <t>Total</t>
  </si>
  <si>
    <t>Test Period Wages</t>
  </si>
  <si>
    <t>Add Back Capitalized Wages</t>
  </si>
  <si>
    <t>Case No. 2022-00161</t>
  </si>
  <si>
    <t>Exhibit 18-1</t>
  </si>
  <si>
    <t>Test Period Capitalized Wages</t>
  </si>
  <si>
    <t>Actual % of Capitalized Wages 1/1/2021-12/31/2021</t>
  </si>
  <si>
    <t>Pro Forma Wages</t>
  </si>
  <si>
    <t>Capitalized*</t>
  </si>
  <si>
    <t>*Amount Capitalized is based on actual time/labor spent working on projects.</t>
  </si>
  <si>
    <t>Pro Forma Capitalized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</si>
</sst>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43" fontId="0" fillId="0" borderId="0" xfId="0" applyNumberFormat="1"/>
    <xf numFmtId="43" fontId="0" fillId="0" borderId="1" xfId="1" applyFont="1" applyBorder="1"/>
    <xf numFmtId="43" fontId="0" fillId="0" borderId="1" xfId="0" applyNumberFormat="1" applyBorder="1"/>
    <xf numFmtId="43" fontId="0" fillId="0" borderId="0" xfId="1" applyFont="1" applyBorder="1"/>
    <xf numFmtId="44" fontId="0" fillId="0" borderId="0" xfId="0" applyNumberFormat="1"/>
    <xf numFmtId="44" fontId="0" fillId="0" borderId="3" xfId="0" applyNumberFormat="1" applyBorder="1"/>
    <xf numFmtId="10" fontId="0" fillId="0" borderId="0" xfId="3" applyNumberFormat="1" applyFont="1"/>
    <xf numFmtId="44" fontId="0" fillId="0" borderId="0" xfId="2" applyFont="1"/>
    <xf numFmtId="0" fontId="2" fillId="0" borderId="0" xfId="0" applyFont="1"/>
    <xf numFmtId="43" fontId="2" fillId="0" borderId="2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44" fontId="0" fillId="0" borderId="4" xfId="0" applyNumberFormat="1" applyFill="1" applyBorder="1"/>
    <xf numFmtId="0" fontId="3" fillId="2" borderId="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Dept%20Files/PSC%20Rate%20Cases%20&amp;%20Applications/2022/2022-XXXXX%20Rate%20Case/Data%20Requests/1.%20Data%20Request%201/Salary%20and%20Benefit%20Support/2021/Raw%20Data/Capitalized%20Labor/Reclass%20184-2021%20chec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821"/>
      <sheetName val="011521"/>
      <sheetName val="012221"/>
      <sheetName val="012921"/>
      <sheetName val="020521"/>
      <sheetName val="021221"/>
      <sheetName val="021921"/>
      <sheetName val="022621"/>
      <sheetName val="030521"/>
      <sheetName val="031221"/>
      <sheetName val="031921"/>
      <sheetName val="032621"/>
      <sheetName val="040221"/>
      <sheetName val="040921"/>
      <sheetName val="041621"/>
      <sheetName val="042321"/>
      <sheetName val="043021"/>
      <sheetName val="050721"/>
      <sheetName val="051421"/>
      <sheetName val="052121"/>
      <sheetName val="052821"/>
      <sheetName val="060421"/>
      <sheetName val="061121"/>
      <sheetName val="061821"/>
      <sheetName val="062521"/>
      <sheetName val="070221"/>
      <sheetName val="070921"/>
      <sheetName val="071621"/>
      <sheetName val="072321"/>
      <sheetName val="073021"/>
      <sheetName val="080621"/>
      <sheetName val="081321"/>
      <sheetName val="082021"/>
      <sheetName val="082721"/>
      <sheetName val="090321"/>
      <sheetName val="091021"/>
      <sheetName val="091721"/>
      <sheetName val="092421"/>
      <sheetName val="100121"/>
      <sheetName val="100821"/>
      <sheetName val="101521"/>
      <sheetName val="102221"/>
      <sheetName val="102921"/>
      <sheetName val="110521"/>
      <sheetName val="111221"/>
      <sheetName val="111921"/>
      <sheetName val="112621"/>
      <sheetName val="120321"/>
      <sheetName val="121021"/>
      <sheetName val="121721"/>
      <sheetName val="122421"/>
      <sheetName val="123121"/>
      <sheetName val="Tot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4">
          <cell r="A4" t="str">
            <v>January</v>
          </cell>
          <cell r="B4">
            <v>7296.1900000000005</v>
          </cell>
        </row>
        <row r="5">
          <cell r="A5" t="str">
            <v>February</v>
          </cell>
          <cell r="B5">
            <v>4810.34</v>
          </cell>
        </row>
        <row r="6">
          <cell r="A6" t="str">
            <v>March</v>
          </cell>
          <cell r="B6">
            <v>7777.71</v>
          </cell>
        </row>
        <row r="7">
          <cell r="A7" t="str">
            <v>April</v>
          </cell>
          <cell r="B7">
            <v>18852.699999999997</v>
          </cell>
        </row>
        <row r="8">
          <cell r="A8" t="str">
            <v>May</v>
          </cell>
          <cell r="B8">
            <v>10377.120000000001</v>
          </cell>
        </row>
        <row r="9">
          <cell r="A9" t="str">
            <v>June</v>
          </cell>
          <cell r="B9">
            <v>11144.324000000001</v>
          </cell>
        </row>
        <row r="10">
          <cell r="A10" t="str">
            <v>July</v>
          </cell>
          <cell r="B10">
            <v>12246.39</v>
          </cell>
        </row>
        <row r="11">
          <cell r="A11" t="str">
            <v>August</v>
          </cell>
          <cell r="B11">
            <v>5237.7</v>
          </cell>
        </row>
        <row r="12">
          <cell r="A12" t="str">
            <v>September</v>
          </cell>
          <cell r="B12">
            <v>9734.34</v>
          </cell>
        </row>
        <row r="13">
          <cell r="A13" t="str">
            <v>October</v>
          </cell>
          <cell r="B13">
            <v>10493.17</v>
          </cell>
        </row>
        <row r="14">
          <cell r="A14" t="str">
            <v>November</v>
          </cell>
          <cell r="B14">
            <v>9095.7999999999993</v>
          </cell>
        </row>
        <row r="15">
          <cell r="A15" t="str">
            <v>December</v>
          </cell>
          <cell r="B15">
            <v>7052.4100000000008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topLeftCell="A15" zoomScaleNormal="100" workbookViewId="0">
      <selection activeCell="E23" sqref="E23"/>
    </sheetView>
  </sheetViews>
  <sheetFormatPr defaultRowHeight="14.4" x14ac:dyDescent="0.3"/>
  <cols>
    <col min="1" max="4" width="15.77734375" customWidth="1"/>
    <col min="5" max="5" width="18.109375" customWidth="1"/>
    <col min="8" max="8" width="14.6640625" bestFit="1" customWidth="1"/>
  </cols>
  <sheetData>
    <row r="1" spans="1:4" ht="15.6" x14ac:dyDescent="0.3">
      <c r="A1" s="14" t="s">
        <v>23</v>
      </c>
      <c r="B1" s="16"/>
      <c r="C1" s="16"/>
      <c r="D1" s="16"/>
    </row>
    <row r="2" spans="1:4" ht="15.6" x14ac:dyDescent="0.3">
      <c r="A2" s="14" t="s">
        <v>0</v>
      </c>
      <c r="B2" s="16"/>
      <c r="C2" s="16"/>
      <c r="D2" s="16"/>
    </row>
    <row r="3" spans="1:4" ht="15.6" x14ac:dyDescent="0.3">
      <c r="A3" s="14" t="s">
        <v>22</v>
      </c>
      <c r="B3" s="16"/>
      <c r="C3" s="16"/>
      <c r="D3" s="16"/>
    </row>
    <row r="4" spans="1:4" ht="15.6" x14ac:dyDescent="0.3">
      <c r="A4" s="14" t="s">
        <v>24</v>
      </c>
      <c r="B4" s="16"/>
      <c r="C4" s="16"/>
      <c r="D4" s="16"/>
    </row>
    <row r="6" spans="1:4" x14ac:dyDescent="0.3">
      <c r="B6" s="13" t="s">
        <v>15</v>
      </c>
      <c r="C6" s="13" t="s">
        <v>16</v>
      </c>
    </row>
    <row r="7" spans="1:4" x14ac:dyDescent="0.3">
      <c r="A7" s="13">
        <v>2021</v>
      </c>
      <c r="B7" s="13" t="s">
        <v>2</v>
      </c>
      <c r="C7" s="13" t="s">
        <v>17</v>
      </c>
    </row>
    <row r="8" spans="1:4" x14ac:dyDescent="0.3">
      <c r="A8" s="12" t="s">
        <v>1</v>
      </c>
      <c r="B8" s="12" t="s">
        <v>27</v>
      </c>
      <c r="C8" s="12" t="s">
        <v>27</v>
      </c>
      <c r="D8" s="12" t="s">
        <v>19</v>
      </c>
    </row>
    <row r="9" spans="1:4" x14ac:dyDescent="0.3">
      <c r="A9" t="s">
        <v>3</v>
      </c>
      <c r="B9" s="1">
        <f>VLOOKUP($A9,[1]Totals!$A$4:$B$15,2,FALSE)</f>
        <v>7296.1900000000005</v>
      </c>
      <c r="C9" s="1">
        <v>0</v>
      </c>
      <c r="D9" s="2">
        <f>B9+C9</f>
        <v>7296.1900000000005</v>
      </c>
    </row>
    <row r="10" spans="1:4" x14ac:dyDescent="0.3">
      <c r="A10" t="s">
        <v>4</v>
      </c>
      <c r="B10" s="1">
        <f>VLOOKUP($A10,[1]Totals!$A$4:$B$15,2,FALSE)</f>
        <v>4810.34</v>
      </c>
      <c r="C10" s="1">
        <v>0</v>
      </c>
      <c r="D10" s="2">
        <f t="shared" ref="D10:D20" si="0">B10+C10</f>
        <v>4810.34</v>
      </c>
    </row>
    <row r="11" spans="1:4" x14ac:dyDescent="0.3">
      <c r="A11" t="s">
        <v>5</v>
      </c>
      <c r="B11" s="1">
        <f>VLOOKUP($A11,[1]Totals!$A$4:$B$15,2,FALSE)</f>
        <v>7777.71</v>
      </c>
      <c r="C11" s="1">
        <v>0</v>
      </c>
      <c r="D11" s="2">
        <f t="shared" si="0"/>
        <v>7777.71</v>
      </c>
    </row>
    <row r="12" spans="1:4" x14ac:dyDescent="0.3">
      <c r="A12" t="s">
        <v>6</v>
      </c>
      <c r="B12" s="1">
        <f>VLOOKUP($A12,[1]Totals!$A$4:$B$15,2,FALSE)</f>
        <v>18852.699999999997</v>
      </c>
      <c r="C12" s="1">
        <v>0</v>
      </c>
      <c r="D12" s="2">
        <f t="shared" si="0"/>
        <v>18852.699999999997</v>
      </c>
    </row>
    <row r="13" spans="1:4" x14ac:dyDescent="0.3">
      <c r="A13" t="s">
        <v>7</v>
      </c>
      <c r="B13" s="1">
        <f>VLOOKUP($A13,[1]Totals!$A$4:$B$15,2,FALSE)</f>
        <v>10377.120000000001</v>
      </c>
      <c r="C13" s="1">
        <v>0</v>
      </c>
      <c r="D13" s="2">
        <f t="shared" si="0"/>
        <v>10377.120000000001</v>
      </c>
    </row>
    <row r="14" spans="1:4" x14ac:dyDescent="0.3">
      <c r="A14" t="s">
        <v>8</v>
      </c>
      <c r="B14" s="1">
        <f>VLOOKUP($A14,[1]Totals!$A$4:$B$15,2,FALSE)</f>
        <v>11144.324000000001</v>
      </c>
      <c r="C14" s="5">
        <v>42520.84</v>
      </c>
      <c r="D14" s="2">
        <f t="shared" si="0"/>
        <v>53665.163999999997</v>
      </c>
    </row>
    <row r="15" spans="1:4" x14ac:dyDescent="0.3">
      <c r="A15" t="s">
        <v>9</v>
      </c>
      <c r="B15" s="1">
        <f>VLOOKUP($A15,[1]Totals!$A$4:$B$15,2,FALSE)</f>
        <v>12246.39</v>
      </c>
      <c r="C15" s="1">
        <v>0</v>
      </c>
      <c r="D15" s="2">
        <f t="shared" si="0"/>
        <v>12246.39</v>
      </c>
    </row>
    <row r="16" spans="1:4" x14ac:dyDescent="0.3">
      <c r="A16" t="s">
        <v>10</v>
      </c>
      <c r="B16" s="1">
        <f>VLOOKUP($A16,[1]Totals!$A$4:$B$15,2,FALSE)</f>
        <v>5237.7</v>
      </c>
      <c r="C16" s="1">
        <v>0</v>
      </c>
      <c r="D16" s="2">
        <f t="shared" si="0"/>
        <v>5237.7</v>
      </c>
    </row>
    <row r="17" spans="1:4" x14ac:dyDescent="0.3">
      <c r="A17" t="s">
        <v>11</v>
      </c>
      <c r="B17" s="1">
        <f>VLOOKUP($A17,[1]Totals!$A$4:$B$15,2,FALSE)</f>
        <v>9734.34</v>
      </c>
      <c r="C17" s="1">
        <v>0</v>
      </c>
      <c r="D17" s="2">
        <f t="shared" si="0"/>
        <v>9734.34</v>
      </c>
    </row>
    <row r="18" spans="1:4" x14ac:dyDescent="0.3">
      <c r="A18" t="s">
        <v>12</v>
      </c>
      <c r="B18" s="1">
        <f>VLOOKUP($A18,[1]Totals!$A$4:$B$15,2,FALSE)</f>
        <v>10493.17</v>
      </c>
      <c r="C18" s="1">
        <v>0</v>
      </c>
      <c r="D18" s="2">
        <f t="shared" si="0"/>
        <v>10493.17</v>
      </c>
    </row>
    <row r="19" spans="1:4" x14ac:dyDescent="0.3">
      <c r="A19" t="s">
        <v>13</v>
      </c>
      <c r="B19" s="1">
        <f>VLOOKUP($A19,[1]Totals!$A$4:$B$15,2,FALSE)</f>
        <v>9095.7999999999993</v>
      </c>
      <c r="C19" s="1">
        <v>0</v>
      </c>
      <c r="D19" s="2">
        <f t="shared" si="0"/>
        <v>9095.7999999999993</v>
      </c>
    </row>
    <row r="20" spans="1:4" x14ac:dyDescent="0.3">
      <c r="A20" t="s">
        <v>14</v>
      </c>
      <c r="B20" s="3">
        <f>VLOOKUP($A20,[1]Totals!$A$4:$B$15,2,FALSE)</f>
        <v>7052.4100000000008</v>
      </c>
      <c r="C20" s="3">
        <v>97993.75</v>
      </c>
      <c r="D20" s="4">
        <f t="shared" si="0"/>
        <v>105046.16</v>
      </c>
    </row>
    <row r="22" spans="1:4" ht="15" thickBot="1" x14ac:dyDescent="0.35">
      <c r="A22" s="10" t="s">
        <v>18</v>
      </c>
      <c r="B22" s="11">
        <f>SUM(B9:B21)</f>
        <v>114118.194</v>
      </c>
      <c r="C22" s="11">
        <f>SUM(C9:C21)</f>
        <v>140514.59</v>
      </c>
      <c r="D22" s="11">
        <f>SUM(B22:C22)</f>
        <v>254632.78399999999</v>
      </c>
    </row>
    <row r="23" spans="1:4" ht="15" thickTop="1" x14ac:dyDescent="0.3"/>
    <row r="25" spans="1:4" x14ac:dyDescent="0.3">
      <c r="A25" t="s">
        <v>20</v>
      </c>
      <c r="D25" s="6">
        <v>9658704.0399999991</v>
      </c>
    </row>
    <row r="26" spans="1:4" x14ac:dyDescent="0.3">
      <c r="A26" t="s">
        <v>21</v>
      </c>
      <c r="D26" s="7">
        <f>D25+D22</f>
        <v>9913336.8239999991</v>
      </c>
    </row>
    <row r="28" spans="1:4" x14ac:dyDescent="0.3">
      <c r="A28" t="s">
        <v>25</v>
      </c>
      <c r="D28" s="8">
        <f>D22/D26</f>
        <v>2.5685880397359129E-2</v>
      </c>
    </row>
    <row r="30" spans="1:4" x14ac:dyDescent="0.3">
      <c r="A30" t="s">
        <v>26</v>
      </c>
      <c r="D30" s="9">
        <v>12078330.91</v>
      </c>
    </row>
    <row r="32" spans="1:4" ht="15" thickBot="1" x14ac:dyDescent="0.35">
      <c r="A32" t="s">
        <v>29</v>
      </c>
      <c r="D32" s="15">
        <f>D30*D28</f>
        <v>310242.56315398589</v>
      </c>
    </row>
    <row r="33" spans="1:4" ht="15" thickTop="1" x14ac:dyDescent="0.3"/>
    <row r="34" spans="1:4" x14ac:dyDescent="0.3">
      <c r="A34" t="s">
        <v>28</v>
      </c>
      <c r="D34" s="6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2022-07-24T21:34:56Z</dcterms:modified>
</cp:coreProperties>
</file>