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ge\Desktop\"/>
    </mc:Choice>
  </mc:AlternateContent>
  <xr:revisionPtr revIDLastSave="0" documentId="8_{2DB8FB15-7EAB-465B-80DD-C707E1F2194C}" xr6:coauthVersionLast="47" xr6:coauthVersionMax="47" xr10:uidLastSave="{00000000-0000-0000-0000-000000000000}"/>
  <bookViews>
    <workbookView xWindow="-108" yWindow="-108" windowWidth="23256" windowHeight="12576" xr2:uid="{F4CC665C-9583-4C1A-98DD-45A253C2259F}"/>
  </bookViews>
  <sheets>
    <sheet name="NKWD Calculations" sheetId="2" r:id="rId1"/>
  </sheets>
  <definedNames>
    <definedName name="_ftnref1" localSheetId="0">'NKWD Calculations'!$B$4</definedName>
    <definedName name="_ftnref2" localSheetId="0">'NKWD Calculations'!$C$4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D19" i="2"/>
  <c r="F19" i="2" s="1"/>
  <c r="G19" i="2" s="1"/>
  <c r="D18" i="2"/>
  <c r="D17" i="2"/>
  <c r="D16" i="2"/>
  <c r="C9" i="2"/>
  <c r="D8" i="2"/>
  <c r="F8" i="2" s="1"/>
  <c r="G8" i="2" s="1"/>
  <c r="D7" i="2"/>
  <c r="F7" i="2" s="1"/>
  <c r="G7" i="2" s="1"/>
  <c r="D6" i="2"/>
  <c r="F6" i="2" s="1"/>
  <c r="G6" i="2" s="1"/>
  <c r="D5" i="2"/>
  <c r="D20" i="2" l="1"/>
  <c r="F16" i="2"/>
  <c r="F17" i="2"/>
  <c r="G17" i="2" s="1"/>
  <c r="F18" i="2"/>
  <c r="G18" i="2" s="1"/>
  <c r="D9" i="2"/>
  <c r="F5" i="2"/>
  <c r="G16" i="2" l="1"/>
  <c r="G20" i="2" s="1"/>
  <c r="F20" i="2"/>
  <c r="F9" i="2"/>
  <c r="G5" i="2"/>
  <c r="G9" i="2" s="1"/>
</calcChain>
</file>

<file path=xl/sharedStrings.xml><?xml version="1.0" encoding="utf-8"?>
<sst xmlns="http://schemas.openxmlformats.org/spreadsheetml/2006/main" count="28" uniqueCount="14">
  <si>
    <t>NKWD Test Year Actual</t>
  </si>
  <si>
    <t>Single</t>
  </si>
  <si>
    <t>Employee + Spouse</t>
  </si>
  <si>
    <t>Family</t>
  </si>
  <si>
    <t>Total</t>
  </si>
  <si>
    <t>Adjustment to Account for Policy enumerated in Case 2019-00053</t>
  </si>
  <si>
    <t xml:space="preserve">Employee + Dependent </t>
  </si>
  <si>
    <t>Proposed Amended Adjustment = Employer Expense from Test Year minus Adjusted Employer Expense</t>
  </si>
  <si>
    <t>Total Insurance Cost = (Employer Contribution % divided by100) multiplied by Employer Expense</t>
  </si>
  <si>
    <t>Employee Contribution Rate (%)</t>
  </si>
  <si>
    <t>Employer Expense ($)</t>
  </si>
  <si>
    <t>Table 1</t>
  </si>
  <si>
    <t>Table 2</t>
  </si>
  <si>
    <t>Adjustment to Account for Policy enumerated in Case 2019-00053 and Accurate Bureau of Labor Statistics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</si>
</sst>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Garamond"/>
      <family val="2"/>
    </font>
    <font>
      <sz val="12"/>
      <color theme="1"/>
      <name val="Garamond"/>
      <family val="2"/>
    </font>
    <font>
      <sz val="10"/>
      <color rgb="FF000000"/>
      <name val="Arial Narrow"/>
      <family val="2"/>
    </font>
    <font>
      <b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0" applyNumberFormat="1"/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0" fontId="2" fillId="2" borderId="4" xfId="0" applyFont="1" applyFill="1" applyBorder="1" applyAlignment="1">
      <alignment vertical="center" wrapText="1"/>
    </xf>
    <xf numFmtId="44" fontId="0" fillId="0" borderId="0" xfId="1" applyFont="1" applyBorder="1"/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EDDA7-42E2-4888-B5D4-1A687163B0D7}">
  <dimension ref="A2:G20"/>
  <sheetViews>
    <sheetView tabSelected="1" workbookViewId="0">
      <selection activeCell="F20" sqref="F20"/>
    </sheetView>
  </sheetViews>
  <sheetFormatPr defaultRowHeight="15.6" x14ac:dyDescent="0.3"/>
  <cols>
    <col min="1" max="1" width="27.6640625" customWidth="1"/>
    <col min="2" max="2" width="17.77734375" customWidth="1"/>
    <col min="3" max="3" width="19.33203125" customWidth="1"/>
    <col min="4" max="4" width="16.109375" customWidth="1"/>
    <col min="5" max="5" width="17" customWidth="1"/>
    <col min="6" max="6" width="25.44140625" customWidth="1"/>
    <col min="7" max="7" width="22.77734375" customWidth="1"/>
  </cols>
  <sheetData>
    <row r="2" spans="1:7" ht="16.2" thickBot="1" x14ac:dyDescent="0.35"/>
    <row r="3" spans="1:7" ht="34.200000000000003" customHeight="1" thickBot="1" x14ac:dyDescent="0.35">
      <c r="A3" s="7" t="s">
        <v>11</v>
      </c>
      <c r="B3" s="9" t="s">
        <v>0</v>
      </c>
      <c r="C3" s="10"/>
      <c r="D3" s="11" t="s">
        <v>8</v>
      </c>
      <c r="E3" s="13" t="s">
        <v>5</v>
      </c>
      <c r="F3" s="14"/>
      <c r="G3" s="15" t="s">
        <v>7</v>
      </c>
    </row>
    <row r="4" spans="1:7" ht="62.4" customHeight="1" thickBot="1" x14ac:dyDescent="0.35">
      <c r="A4" s="8"/>
      <c r="B4" t="s">
        <v>9</v>
      </c>
      <c r="C4" t="s">
        <v>10</v>
      </c>
      <c r="D4" s="12"/>
      <c r="E4" s="5" t="s">
        <v>9</v>
      </c>
      <c r="F4" s="5" t="s">
        <v>10</v>
      </c>
      <c r="G4" s="16"/>
    </row>
    <row r="5" spans="1:7" x14ac:dyDescent="0.3">
      <c r="A5" s="2" t="s">
        <v>1</v>
      </c>
      <c r="B5" s="2">
        <v>5</v>
      </c>
      <c r="C5" s="3">
        <v>474911</v>
      </c>
      <c r="D5" s="3">
        <f>(100/95)*C5</f>
        <v>499906.31578947365</v>
      </c>
      <c r="E5" s="2">
        <v>22</v>
      </c>
      <c r="F5" s="4">
        <f>D5*0.78</f>
        <v>389926.92631578946</v>
      </c>
      <c r="G5" s="4">
        <f>C5-F5</f>
        <v>84984.07368421054</v>
      </c>
    </row>
    <row r="6" spans="1:7" x14ac:dyDescent="0.3">
      <c r="A6" s="2" t="s">
        <v>2</v>
      </c>
      <c r="B6" s="2">
        <v>10</v>
      </c>
      <c r="C6" s="3">
        <v>393611</v>
      </c>
      <c r="D6" s="3">
        <f>(100/90)*C6</f>
        <v>437345.55555555556</v>
      </c>
      <c r="E6" s="2">
        <v>22</v>
      </c>
      <c r="F6" s="4">
        <f>D6*0.78</f>
        <v>341129.53333333333</v>
      </c>
      <c r="G6" s="4">
        <f>C6-F6</f>
        <v>52481.466666666674</v>
      </c>
    </row>
    <row r="7" spans="1:7" x14ac:dyDescent="0.3">
      <c r="A7" s="2" t="s">
        <v>6</v>
      </c>
      <c r="B7" s="2">
        <v>9</v>
      </c>
      <c r="C7" s="3">
        <v>449059</v>
      </c>
      <c r="D7" s="3">
        <f>(100/91)*C7</f>
        <v>493471.42857142864</v>
      </c>
      <c r="E7" s="2">
        <v>22</v>
      </c>
      <c r="F7" s="4">
        <f>D7*0.78</f>
        <v>384907.71428571438</v>
      </c>
      <c r="G7" s="4">
        <f>C7-F7</f>
        <v>64151.285714285623</v>
      </c>
    </row>
    <row r="8" spans="1:7" x14ac:dyDescent="0.3">
      <c r="A8" s="2" t="s">
        <v>3</v>
      </c>
      <c r="B8" s="2">
        <v>14</v>
      </c>
      <c r="C8" s="3">
        <v>1719367</v>
      </c>
      <c r="D8" s="3">
        <f>(100/86)*C8</f>
        <v>1999263.9534883723</v>
      </c>
      <c r="E8" s="2">
        <v>14</v>
      </c>
      <c r="F8" s="4">
        <f>D8*0.86</f>
        <v>1719367.0000000002</v>
      </c>
      <c r="G8" s="4">
        <f>C8-F8</f>
        <v>0</v>
      </c>
    </row>
    <row r="9" spans="1:7" x14ac:dyDescent="0.3">
      <c r="A9" s="2" t="s">
        <v>4</v>
      </c>
      <c r="B9" s="2"/>
      <c r="C9" s="3">
        <f>SUM(C5:C8)</f>
        <v>3036948</v>
      </c>
      <c r="D9" s="3">
        <f>SUM(D5:D8)</f>
        <v>3429987.2534048301</v>
      </c>
      <c r="E9" s="2"/>
      <c r="F9" s="4">
        <f>SUM(F5:F8)</f>
        <v>2835331.1739348373</v>
      </c>
      <c r="G9" s="4">
        <f>SUM(G5:G8)</f>
        <v>201616.82606516284</v>
      </c>
    </row>
    <row r="10" spans="1:7" x14ac:dyDescent="0.3">
      <c r="C10" s="6"/>
      <c r="D10" s="6"/>
      <c r="F10" s="1"/>
      <c r="G10" s="1"/>
    </row>
    <row r="13" spans="1:7" ht="16.2" thickBot="1" x14ac:dyDescent="0.35"/>
    <row r="14" spans="1:7" ht="41.4" customHeight="1" thickBot="1" x14ac:dyDescent="0.35">
      <c r="A14" s="7" t="s">
        <v>12</v>
      </c>
      <c r="B14" s="9" t="s">
        <v>0</v>
      </c>
      <c r="C14" s="10"/>
      <c r="D14" s="11" t="s">
        <v>8</v>
      </c>
      <c r="E14" s="13" t="s">
        <v>13</v>
      </c>
      <c r="F14" s="14"/>
      <c r="G14" s="15" t="s">
        <v>7</v>
      </c>
    </row>
    <row r="15" spans="1:7" ht="49.2" customHeight="1" thickBot="1" x14ac:dyDescent="0.35">
      <c r="A15" s="8"/>
      <c r="B15" t="s">
        <v>9</v>
      </c>
      <c r="C15" t="s">
        <v>10</v>
      </c>
      <c r="D15" s="12"/>
      <c r="E15" s="5" t="s">
        <v>9</v>
      </c>
      <c r="F15" s="5" t="s">
        <v>10</v>
      </c>
      <c r="G15" s="16"/>
    </row>
    <row r="16" spans="1:7" x14ac:dyDescent="0.3">
      <c r="A16" s="2" t="s">
        <v>1</v>
      </c>
      <c r="B16" s="2">
        <v>5</v>
      </c>
      <c r="C16" s="3">
        <v>474911</v>
      </c>
      <c r="D16" s="3">
        <f>(100/95)*C16</f>
        <v>499906.31578947365</v>
      </c>
      <c r="E16" s="2">
        <v>14</v>
      </c>
      <c r="F16" s="4">
        <f>D16*0.86</f>
        <v>429919.43157894735</v>
      </c>
      <c r="G16" s="4">
        <f>C16-F16</f>
        <v>44991.568421052652</v>
      </c>
    </row>
    <row r="17" spans="1:7" x14ac:dyDescent="0.3">
      <c r="A17" s="2" t="s">
        <v>2</v>
      </c>
      <c r="B17" s="2">
        <v>10</v>
      </c>
      <c r="C17" s="3">
        <v>393611</v>
      </c>
      <c r="D17" s="3">
        <f>(100/90)*C17</f>
        <v>437345.55555555556</v>
      </c>
      <c r="E17" s="2">
        <v>14</v>
      </c>
      <c r="F17" s="4">
        <f>D17*0.86</f>
        <v>376117.17777777778</v>
      </c>
      <c r="G17" s="4">
        <f>C17-F17</f>
        <v>17493.822222222225</v>
      </c>
    </row>
    <row r="18" spans="1:7" x14ac:dyDescent="0.3">
      <c r="A18" s="2" t="s">
        <v>6</v>
      </c>
      <c r="B18" s="2">
        <v>9</v>
      </c>
      <c r="C18" s="3">
        <v>449059</v>
      </c>
      <c r="D18" s="3">
        <f>(100/91)*C18</f>
        <v>493471.42857142864</v>
      </c>
      <c r="E18" s="2">
        <v>14</v>
      </c>
      <c r="F18" s="4">
        <f>D18*0.86</f>
        <v>424385.42857142864</v>
      </c>
      <c r="G18" s="4">
        <f>C18-F18</f>
        <v>24673.571428571362</v>
      </c>
    </row>
    <row r="19" spans="1:7" x14ac:dyDescent="0.3">
      <c r="A19" s="2" t="s">
        <v>3</v>
      </c>
      <c r="B19" s="2">
        <v>14</v>
      </c>
      <c r="C19" s="3">
        <v>1719367</v>
      </c>
      <c r="D19" s="3">
        <f>(100/86)*C19</f>
        <v>1999263.9534883723</v>
      </c>
      <c r="E19" s="2">
        <v>14</v>
      </c>
      <c r="F19" s="4">
        <f>D19*0.86</f>
        <v>1719367.0000000002</v>
      </c>
      <c r="G19" s="4">
        <f>C19-F19</f>
        <v>0</v>
      </c>
    </row>
    <row r="20" spans="1:7" x14ac:dyDescent="0.3">
      <c r="A20" s="2" t="s">
        <v>4</v>
      </c>
      <c r="B20" s="2"/>
      <c r="C20" s="3">
        <f>SUM(C16:C19)</f>
        <v>3036948</v>
      </c>
      <c r="D20" s="3">
        <f>SUM(D16:D19)</f>
        <v>3429987.2534048301</v>
      </c>
      <c r="E20" s="2"/>
      <c r="F20" s="4">
        <f>SUM(F16:F19)</f>
        <v>2949789.0379281538</v>
      </c>
      <c r="G20" s="4">
        <f>SUM(G16:G19)</f>
        <v>87158.962071846239</v>
      </c>
    </row>
  </sheetData>
  <mergeCells count="10">
    <mergeCell ref="A3:A4"/>
    <mergeCell ref="B3:C3"/>
    <mergeCell ref="D3:D4"/>
    <mergeCell ref="E3:F3"/>
    <mergeCell ref="G3:G4"/>
    <mergeCell ref="A14:A15"/>
    <mergeCell ref="B14:C14"/>
    <mergeCell ref="D14:D15"/>
    <mergeCell ref="E14:F14"/>
    <mergeCell ref="G14:G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NKWD Calculations</vt:lpstr>
      <vt:lpstr>'NKWD Calculations'!_ftnref1</vt:lpstr>
      <vt:lpstr>'NKWD Calculations'!_ftnref2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Edge</dc:creator>
  <cp:lastModifiedBy>Tom Edge</cp:lastModifiedBy>
  <dcterms:created xsi:type="dcterms:W3CDTF">2023-02-11T16:17:37Z</dcterms:created>
  <dcterms:modified xsi:type="dcterms:W3CDTF">2023-02-24T19:13:26Z</dcterms:modified>
</cp:coreProperties>
</file>