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5.xml" ContentType="application/vnd.openxmlformats-officedocument.spreadsheetml.pivot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Finance Dept Files\PSC Rate Cases &amp; Applications\2022\2022-00161 Rate Case\Data Requests\3. Data Request 3\Q10 Salary and Benefit Data\"/>
    </mc:Choice>
  </mc:AlternateContent>
  <xr:revisionPtr revIDLastSave="0" documentId="13_ncr:1_{949B8B5F-A548-407C-B4D8-CD241FCEC1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xhibit 10-2" sheetId="4" r:id="rId1"/>
    <sheet name="Personnel by Dpmnt" sheetId="13" state="hidden" r:id="rId2"/>
    <sheet name="Dpmnt" sheetId="14" state="hidden" r:id="rId3"/>
    <sheet name="Positions Pivots" sheetId="20" state="hidden" r:id="rId4"/>
    <sheet name="Wkg EE Roster" sheetId="10" state="hidden" r:id="rId5"/>
    <sheet name="2022 EE GL" sheetId="11" state="hidden" r:id="rId6"/>
    <sheet name="EE List Comp" sheetId="12" state="hidden" r:id="rId7"/>
    <sheet name="Pivot" sheetId="9" state="hidden" r:id="rId8"/>
    <sheet name="ProForma Disability 4% Incr" sheetId="8" state="hidden" r:id="rId9"/>
  </sheets>
  <definedNames>
    <definedName name="_xlnm._FilterDatabase" localSheetId="5" hidden="1">'2022 EE GL'!$A$3:$H$166</definedName>
    <definedName name="_xlnm._FilterDatabase" localSheetId="6" hidden="1">'EE List Comp'!$A$3:$G$167</definedName>
    <definedName name="_xlnm._FilterDatabase" localSheetId="0" hidden="1">'Exhibit 10-2'!$A$7:$R$187</definedName>
    <definedName name="_xlnm._FilterDatabase" localSheetId="8" hidden="1">'ProForma Disability 4% Incr'!$X$4:$AC$143</definedName>
    <definedName name="_xlnm._FilterDatabase" localSheetId="4" hidden="1">'Wkg EE Roster'!$A$2:$N$164</definedName>
    <definedName name="_xlnm.Print_Area" localSheetId="0">'Exhibit 10-2'!$A$1:$R$201</definedName>
    <definedName name="_xlnm.Print_Area">#REF!</definedName>
    <definedName name="_xlnm.Print_Titles" localSheetId="0">'Exhibit 10-2'!$1:$7</definedName>
  </definedNames>
  <calcPr calcId="191029"/>
  <pivotCaches>
    <pivotCache cacheId="5" r:id="rId10"/>
    <pivotCache cacheId="6" r:id="rId11"/>
    <pivotCache cacheId="7" r:id="rId12"/>
    <pivotCache cacheId="8" r:id="rId13"/>
    <pivotCache cacheId="9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8" i="4" l="1"/>
  <c r="E197" i="4"/>
  <c r="E196" i="4"/>
  <c r="E195" i="4"/>
  <c r="E194" i="4"/>
  <c r="E193" i="4"/>
  <c r="E192" i="4"/>
  <c r="E191" i="4"/>
  <c r="E190" i="4"/>
  <c r="E189" i="4"/>
  <c r="E188" i="4"/>
  <c r="J201" i="4" l="1"/>
  <c r="D201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1" i="4"/>
  <c r="F29" i="13" l="1"/>
  <c r="E37" i="13" l="1"/>
  <c r="E33" i="13"/>
  <c r="E169" i="14"/>
  <c r="D166" i="11" l="1"/>
  <c r="C166" i="11"/>
  <c r="D165" i="11"/>
  <c r="C165" i="11"/>
  <c r="D164" i="11"/>
  <c r="C164" i="11"/>
  <c r="D163" i="11"/>
  <c r="C163" i="11"/>
  <c r="D162" i="11"/>
  <c r="C162" i="11"/>
  <c r="D161" i="11"/>
  <c r="C161" i="11"/>
  <c r="D160" i="11"/>
  <c r="C160" i="11"/>
  <c r="D159" i="11"/>
  <c r="C159" i="11"/>
  <c r="D158" i="11"/>
  <c r="C158" i="11"/>
  <c r="D157" i="11"/>
  <c r="C157" i="11"/>
  <c r="D156" i="11"/>
  <c r="C156" i="11"/>
  <c r="D155" i="11"/>
  <c r="C155" i="11"/>
  <c r="D154" i="11"/>
  <c r="C154" i="11"/>
  <c r="D153" i="11"/>
  <c r="C153" i="11"/>
  <c r="D152" i="11"/>
  <c r="C152" i="11"/>
  <c r="D151" i="11"/>
  <c r="C151" i="11"/>
  <c r="D150" i="11"/>
  <c r="C150" i="11"/>
  <c r="D149" i="11"/>
  <c r="C149" i="11"/>
  <c r="D148" i="11"/>
  <c r="C148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40" i="11"/>
  <c r="C140" i="11"/>
  <c r="D139" i="11"/>
  <c r="C139" i="11"/>
  <c r="D138" i="11"/>
  <c r="C138" i="11"/>
  <c r="D137" i="11"/>
  <c r="C137" i="11"/>
  <c r="D136" i="11"/>
  <c r="C136" i="11"/>
  <c r="D135" i="11"/>
  <c r="C135" i="11"/>
  <c r="D134" i="11"/>
  <c r="C134" i="11"/>
  <c r="D133" i="11"/>
  <c r="C133" i="11"/>
  <c r="D132" i="11"/>
  <c r="C132" i="11"/>
  <c r="D131" i="11"/>
  <c r="C131" i="11"/>
  <c r="D130" i="11"/>
  <c r="C130" i="11"/>
  <c r="D129" i="11"/>
  <c r="C129" i="11"/>
  <c r="D128" i="11"/>
  <c r="C128" i="11"/>
  <c r="D127" i="11"/>
  <c r="C127" i="11"/>
  <c r="D126" i="11"/>
  <c r="C126" i="11"/>
  <c r="D125" i="11"/>
  <c r="C125" i="11"/>
  <c r="D124" i="11"/>
  <c r="C124" i="11"/>
  <c r="D123" i="11"/>
  <c r="C123" i="11"/>
  <c r="D122" i="11"/>
  <c r="C122" i="11"/>
  <c r="D121" i="11"/>
  <c r="C121" i="11"/>
  <c r="D120" i="11"/>
  <c r="C120" i="11"/>
  <c r="D119" i="11"/>
  <c r="C119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8" i="11"/>
  <c r="C108" i="11"/>
  <c r="D107" i="11"/>
  <c r="C107" i="11"/>
  <c r="D106" i="11"/>
  <c r="C106" i="11"/>
  <c r="D105" i="11"/>
  <c r="C105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C167" i="12"/>
  <c r="B167" i="12"/>
  <c r="C166" i="12"/>
  <c r="B166" i="12"/>
  <c r="C165" i="12"/>
  <c r="B165" i="12"/>
  <c r="C164" i="12"/>
  <c r="B164" i="12"/>
  <c r="C163" i="12"/>
  <c r="B163" i="12"/>
  <c r="C162" i="12"/>
  <c r="B162" i="12"/>
  <c r="C161" i="12"/>
  <c r="B161" i="12"/>
  <c r="C160" i="12"/>
  <c r="B160" i="12"/>
  <c r="C159" i="12"/>
  <c r="B159" i="12"/>
  <c r="C158" i="12"/>
  <c r="B158" i="12"/>
  <c r="C157" i="12"/>
  <c r="B157" i="12"/>
  <c r="C156" i="12"/>
  <c r="B156" i="12"/>
  <c r="C155" i="12"/>
  <c r="B155" i="12"/>
  <c r="C154" i="12"/>
  <c r="B154" i="12"/>
  <c r="C153" i="12"/>
  <c r="B153" i="12"/>
  <c r="C152" i="12"/>
  <c r="B152" i="12"/>
  <c r="C151" i="12"/>
  <c r="B151" i="12"/>
  <c r="C150" i="12"/>
  <c r="B150" i="12"/>
  <c r="C149" i="12"/>
  <c r="B149" i="12"/>
  <c r="C148" i="12"/>
  <c r="B148" i="12"/>
  <c r="C147" i="12"/>
  <c r="B147" i="12"/>
  <c r="C146" i="12"/>
  <c r="B146" i="12"/>
  <c r="C145" i="12"/>
  <c r="B145" i="12"/>
  <c r="C144" i="12"/>
  <c r="B144" i="12"/>
  <c r="C143" i="12"/>
  <c r="B143" i="12"/>
  <c r="C142" i="12"/>
  <c r="B142" i="12"/>
  <c r="C141" i="12"/>
  <c r="B141" i="12"/>
  <c r="C140" i="12"/>
  <c r="B140" i="12"/>
  <c r="C139" i="12"/>
  <c r="B139" i="12"/>
  <c r="C138" i="12"/>
  <c r="B138" i="12"/>
  <c r="C137" i="12"/>
  <c r="B137" i="12"/>
  <c r="C136" i="12"/>
  <c r="B136" i="12"/>
  <c r="C135" i="12"/>
  <c r="B135" i="12"/>
  <c r="C134" i="12"/>
  <c r="B134" i="12"/>
  <c r="C133" i="12"/>
  <c r="B133" i="12"/>
  <c r="C132" i="12"/>
  <c r="B132" i="12"/>
  <c r="C131" i="12"/>
  <c r="B131" i="12"/>
  <c r="C130" i="12"/>
  <c r="B130" i="12"/>
  <c r="C129" i="12"/>
  <c r="B129" i="12"/>
  <c r="C128" i="12"/>
  <c r="B128" i="12"/>
  <c r="C127" i="12"/>
  <c r="B127" i="12"/>
  <c r="C126" i="12"/>
  <c r="B126" i="12"/>
  <c r="C125" i="12"/>
  <c r="B125" i="12"/>
  <c r="C124" i="12"/>
  <c r="B124" i="12"/>
  <c r="C123" i="12"/>
  <c r="B123" i="12"/>
  <c r="C122" i="12"/>
  <c r="B122" i="12"/>
  <c r="C121" i="12"/>
  <c r="B121" i="12"/>
  <c r="C120" i="12"/>
  <c r="B120" i="12"/>
  <c r="C119" i="12"/>
  <c r="B119" i="12"/>
  <c r="C118" i="12"/>
  <c r="B118" i="12"/>
  <c r="C117" i="12"/>
  <c r="B117" i="12"/>
  <c r="C116" i="12"/>
  <c r="B116" i="12"/>
  <c r="C115" i="12"/>
  <c r="B115" i="12"/>
  <c r="C114" i="12"/>
  <c r="B114" i="12"/>
  <c r="C113" i="12"/>
  <c r="B113" i="12"/>
  <c r="C112" i="12"/>
  <c r="B112" i="12"/>
  <c r="C111" i="12"/>
  <c r="B111" i="12"/>
  <c r="C110" i="12"/>
  <c r="B110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6" i="12"/>
  <c r="B6" i="12"/>
  <c r="C5" i="12"/>
  <c r="B5" i="12"/>
  <c r="C4" i="12"/>
  <c r="B4" i="12"/>
  <c r="L148" i="8" l="1"/>
  <c r="L147" i="8"/>
  <c r="L146" i="8"/>
  <c r="K144" i="8"/>
  <c r="J144" i="8"/>
  <c r="I144" i="8"/>
  <c r="H144" i="8"/>
  <c r="G144" i="8"/>
  <c r="F144" i="8"/>
  <c r="AB143" i="8"/>
  <c r="AA143" i="8"/>
  <c r="Z143" i="8"/>
  <c r="Y143" i="8"/>
  <c r="L143" i="8"/>
  <c r="AC143" i="8" s="1"/>
  <c r="AB142" i="8"/>
  <c r="AA142" i="8"/>
  <c r="Z142" i="8"/>
  <c r="Y142" i="8"/>
  <c r="L142" i="8"/>
  <c r="AC142" i="8" s="1"/>
  <c r="AB141" i="8"/>
  <c r="AA141" i="8"/>
  <c r="Z141" i="8"/>
  <c r="Y141" i="8"/>
  <c r="L141" i="8"/>
  <c r="AC141" i="8" s="1"/>
  <c r="AB140" i="8"/>
  <c r="AA140" i="8"/>
  <c r="Z140" i="8"/>
  <c r="Y140" i="8"/>
  <c r="L140" i="8"/>
  <c r="AC140" i="8" s="1"/>
  <c r="AB139" i="8"/>
  <c r="AA139" i="8"/>
  <c r="Z139" i="8"/>
  <c r="Y139" i="8"/>
  <c r="L139" i="8"/>
  <c r="AC139" i="8" s="1"/>
  <c r="AB138" i="8"/>
  <c r="AA138" i="8"/>
  <c r="Z138" i="8"/>
  <c r="Y138" i="8"/>
  <c r="L138" i="8"/>
  <c r="AC138" i="8" s="1"/>
  <c r="AB137" i="8"/>
  <c r="AA137" i="8"/>
  <c r="Z137" i="8"/>
  <c r="Y137" i="8"/>
  <c r="L137" i="8"/>
  <c r="AC137" i="8" s="1"/>
  <c r="AB136" i="8"/>
  <c r="AA136" i="8"/>
  <c r="Z136" i="8"/>
  <c r="Y136" i="8"/>
  <c r="L136" i="8"/>
  <c r="AC136" i="8" s="1"/>
  <c r="AB135" i="8"/>
  <c r="AA135" i="8"/>
  <c r="Z135" i="8"/>
  <c r="Y135" i="8"/>
  <c r="L135" i="8"/>
  <c r="AC135" i="8" s="1"/>
  <c r="AB134" i="8"/>
  <c r="AA134" i="8"/>
  <c r="Z134" i="8"/>
  <c r="Y134" i="8"/>
  <c r="L134" i="8"/>
  <c r="AC134" i="8" s="1"/>
  <c r="AB133" i="8"/>
  <c r="AA133" i="8"/>
  <c r="Z133" i="8"/>
  <c r="Y133" i="8"/>
  <c r="L133" i="8"/>
  <c r="AC133" i="8" s="1"/>
  <c r="AB132" i="8"/>
  <c r="AA132" i="8"/>
  <c r="Z132" i="8"/>
  <c r="Y132" i="8"/>
  <c r="L132" i="8"/>
  <c r="AC132" i="8" s="1"/>
  <c r="AB131" i="8"/>
  <c r="AA131" i="8"/>
  <c r="Z131" i="8"/>
  <c r="Y131" i="8"/>
  <c r="L131" i="8"/>
  <c r="AC131" i="8" s="1"/>
  <c r="AB130" i="8"/>
  <c r="AA130" i="8"/>
  <c r="Z130" i="8"/>
  <c r="Y130" i="8"/>
  <c r="L130" i="8"/>
  <c r="AC130" i="8" s="1"/>
  <c r="AB129" i="8"/>
  <c r="AA129" i="8"/>
  <c r="Z129" i="8"/>
  <c r="Y129" i="8"/>
  <c r="L129" i="8"/>
  <c r="AC129" i="8" s="1"/>
  <c r="AB128" i="8"/>
  <c r="AA128" i="8"/>
  <c r="Z128" i="8"/>
  <c r="Y128" i="8"/>
  <c r="L128" i="8"/>
  <c r="AC128" i="8" s="1"/>
  <c r="AB127" i="8"/>
  <c r="AA127" i="8"/>
  <c r="Z127" i="8"/>
  <c r="Y127" i="8"/>
  <c r="L127" i="8"/>
  <c r="AC127" i="8" s="1"/>
  <c r="AB126" i="8"/>
  <c r="AA126" i="8"/>
  <c r="Z126" i="8"/>
  <c r="Y126" i="8"/>
  <c r="L126" i="8"/>
  <c r="AC126" i="8" s="1"/>
  <c r="AB125" i="8"/>
  <c r="AA125" i="8"/>
  <c r="Z125" i="8"/>
  <c r="Y125" i="8"/>
  <c r="L125" i="8"/>
  <c r="AC125" i="8" s="1"/>
  <c r="AB124" i="8"/>
  <c r="AA124" i="8"/>
  <c r="Z124" i="8"/>
  <c r="Y124" i="8"/>
  <c r="L124" i="8"/>
  <c r="AC124" i="8" s="1"/>
  <c r="AB123" i="8"/>
  <c r="AA123" i="8"/>
  <c r="Z123" i="8"/>
  <c r="Y123" i="8"/>
  <c r="L123" i="8"/>
  <c r="AC123" i="8" s="1"/>
  <c r="AB122" i="8"/>
  <c r="AA122" i="8"/>
  <c r="Z122" i="8"/>
  <c r="Y122" i="8"/>
  <c r="L122" i="8"/>
  <c r="AC122" i="8" s="1"/>
  <c r="AC121" i="8"/>
  <c r="AB121" i="8"/>
  <c r="AA121" i="8"/>
  <c r="Z121" i="8"/>
  <c r="Y121" i="8"/>
  <c r="L121" i="8"/>
  <c r="AB120" i="8"/>
  <c r="AA120" i="8"/>
  <c r="Z120" i="8"/>
  <c r="Y120" i="8"/>
  <c r="L120" i="8"/>
  <c r="AC120" i="8" s="1"/>
  <c r="AB119" i="8"/>
  <c r="AA119" i="8"/>
  <c r="Z119" i="8"/>
  <c r="Y119" i="8"/>
  <c r="L119" i="8"/>
  <c r="AC119" i="8" s="1"/>
  <c r="AB118" i="8"/>
  <c r="AA118" i="8"/>
  <c r="Z118" i="8"/>
  <c r="Y118" i="8"/>
  <c r="L118" i="8"/>
  <c r="AC118" i="8" s="1"/>
  <c r="AB117" i="8"/>
  <c r="AA117" i="8"/>
  <c r="Z117" i="8"/>
  <c r="Y117" i="8"/>
  <c r="L117" i="8"/>
  <c r="AC117" i="8" s="1"/>
  <c r="AB116" i="8"/>
  <c r="AA116" i="8"/>
  <c r="Z116" i="8"/>
  <c r="Y116" i="8"/>
  <c r="L116" i="8"/>
  <c r="AC116" i="8" s="1"/>
  <c r="AB115" i="8"/>
  <c r="AA115" i="8"/>
  <c r="Z115" i="8"/>
  <c r="Y115" i="8"/>
  <c r="L115" i="8"/>
  <c r="AC115" i="8" s="1"/>
  <c r="AB114" i="8"/>
  <c r="AA114" i="8"/>
  <c r="Z114" i="8"/>
  <c r="Y114" i="8"/>
  <c r="L114" i="8"/>
  <c r="AC114" i="8" s="1"/>
  <c r="AB113" i="8"/>
  <c r="AA113" i="8"/>
  <c r="Z113" i="8"/>
  <c r="Y113" i="8"/>
  <c r="L113" i="8"/>
  <c r="AC113" i="8" s="1"/>
  <c r="AB112" i="8"/>
  <c r="AA112" i="8"/>
  <c r="Z112" i="8"/>
  <c r="Y112" i="8"/>
  <c r="L112" i="8"/>
  <c r="AC112" i="8" s="1"/>
  <c r="AB111" i="8"/>
  <c r="AA111" i="8"/>
  <c r="Z111" i="8"/>
  <c r="Y111" i="8"/>
  <c r="L111" i="8"/>
  <c r="AC111" i="8" s="1"/>
  <c r="AB110" i="8"/>
  <c r="AA110" i="8"/>
  <c r="Z110" i="8"/>
  <c r="Y110" i="8"/>
  <c r="L110" i="8"/>
  <c r="AC110" i="8" s="1"/>
  <c r="AB109" i="8"/>
  <c r="AA109" i="8"/>
  <c r="Z109" i="8"/>
  <c r="Y109" i="8"/>
  <c r="L109" i="8"/>
  <c r="AC109" i="8" s="1"/>
  <c r="AC108" i="8"/>
  <c r="AB108" i="8"/>
  <c r="AA108" i="8"/>
  <c r="Z108" i="8"/>
  <c r="Y108" i="8"/>
  <c r="L108" i="8"/>
  <c r="AB107" i="8"/>
  <c r="AA107" i="8"/>
  <c r="Z107" i="8"/>
  <c r="Y107" i="8"/>
  <c r="L107" i="8"/>
  <c r="AC107" i="8" s="1"/>
  <c r="AB106" i="8"/>
  <c r="AA106" i="8"/>
  <c r="Z106" i="8"/>
  <c r="Y106" i="8"/>
  <c r="L106" i="8"/>
  <c r="AC106" i="8" s="1"/>
  <c r="AB105" i="8"/>
  <c r="AA105" i="8"/>
  <c r="Z105" i="8"/>
  <c r="Y105" i="8"/>
  <c r="L105" i="8"/>
  <c r="AC105" i="8" s="1"/>
  <c r="AB104" i="8"/>
  <c r="AA104" i="8"/>
  <c r="Z104" i="8"/>
  <c r="Y104" i="8"/>
  <c r="L104" i="8"/>
  <c r="AC104" i="8" s="1"/>
  <c r="AB103" i="8"/>
  <c r="AA103" i="8"/>
  <c r="Z103" i="8"/>
  <c r="Y103" i="8"/>
  <c r="L103" i="8"/>
  <c r="AC103" i="8" s="1"/>
  <c r="AB102" i="8"/>
  <c r="AA102" i="8"/>
  <c r="Z102" i="8"/>
  <c r="Y102" i="8"/>
  <c r="L102" i="8"/>
  <c r="AC102" i="8" s="1"/>
  <c r="AB101" i="8"/>
  <c r="AA101" i="8"/>
  <c r="Z101" i="8"/>
  <c r="Y101" i="8"/>
  <c r="L101" i="8"/>
  <c r="AC101" i="8" s="1"/>
  <c r="AC100" i="8"/>
  <c r="AB100" i="8"/>
  <c r="AA100" i="8"/>
  <c r="Z100" i="8"/>
  <c r="Y100" i="8"/>
  <c r="L100" i="8"/>
  <c r="AB99" i="8"/>
  <c r="AA99" i="8"/>
  <c r="Z99" i="8"/>
  <c r="Y99" i="8"/>
  <c r="L99" i="8"/>
  <c r="AC99" i="8" s="1"/>
  <c r="AC98" i="8"/>
  <c r="AB98" i="8"/>
  <c r="AA98" i="8"/>
  <c r="Z98" i="8"/>
  <c r="Y98" i="8"/>
  <c r="L98" i="8"/>
  <c r="AB97" i="8"/>
  <c r="AA97" i="8"/>
  <c r="Z97" i="8"/>
  <c r="Y97" i="8"/>
  <c r="L97" i="8"/>
  <c r="AC97" i="8" s="1"/>
  <c r="AB96" i="8"/>
  <c r="AA96" i="8"/>
  <c r="Z96" i="8"/>
  <c r="Y96" i="8"/>
  <c r="L96" i="8"/>
  <c r="AC96" i="8" s="1"/>
  <c r="AB95" i="8"/>
  <c r="AA95" i="8"/>
  <c r="Z95" i="8"/>
  <c r="Y95" i="8"/>
  <c r="L95" i="8"/>
  <c r="AC95" i="8" s="1"/>
  <c r="AB94" i="8"/>
  <c r="AA94" i="8"/>
  <c r="Z94" i="8"/>
  <c r="Y94" i="8"/>
  <c r="L94" i="8"/>
  <c r="AC94" i="8" s="1"/>
  <c r="AB93" i="8"/>
  <c r="AA93" i="8"/>
  <c r="Z93" i="8"/>
  <c r="Y93" i="8"/>
  <c r="L93" i="8"/>
  <c r="AC93" i="8" s="1"/>
  <c r="AB92" i="8"/>
  <c r="AA92" i="8"/>
  <c r="Z92" i="8"/>
  <c r="Y92" i="8"/>
  <c r="L92" i="8"/>
  <c r="AC92" i="8" s="1"/>
  <c r="AC91" i="8"/>
  <c r="AB91" i="8"/>
  <c r="AA91" i="8"/>
  <c r="Z91" i="8"/>
  <c r="Y91" i="8"/>
  <c r="L91" i="8"/>
  <c r="AB90" i="8"/>
  <c r="AA90" i="8"/>
  <c r="Z90" i="8"/>
  <c r="Y90" i="8"/>
  <c r="L90" i="8"/>
  <c r="AC90" i="8" s="1"/>
  <c r="AB89" i="8"/>
  <c r="AA89" i="8"/>
  <c r="Z89" i="8"/>
  <c r="Y89" i="8"/>
  <c r="L89" i="8"/>
  <c r="AC89" i="8" s="1"/>
  <c r="AC88" i="8"/>
  <c r="AB88" i="8"/>
  <c r="AA88" i="8"/>
  <c r="Z88" i="8"/>
  <c r="Y88" i="8"/>
  <c r="L88" i="8"/>
  <c r="AB87" i="8"/>
  <c r="AA87" i="8"/>
  <c r="Z87" i="8"/>
  <c r="Y87" i="8"/>
  <c r="L87" i="8"/>
  <c r="AC87" i="8" s="1"/>
  <c r="AB86" i="8"/>
  <c r="AA86" i="8"/>
  <c r="Z86" i="8"/>
  <c r="Y86" i="8"/>
  <c r="L86" i="8"/>
  <c r="AC86" i="8" s="1"/>
  <c r="AB85" i="8"/>
  <c r="AA85" i="8"/>
  <c r="Z85" i="8"/>
  <c r="Y85" i="8"/>
  <c r="L85" i="8"/>
  <c r="AC85" i="8" s="1"/>
  <c r="AB84" i="8"/>
  <c r="AA84" i="8"/>
  <c r="Z84" i="8"/>
  <c r="Y84" i="8"/>
  <c r="L84" i="8"/>
  <c r="AC84" i="8" s="1"/>
  <c r="AB83" i="8"/>
  <c r="AA83" i="8"/>
  <c r="Z83" i="8"/>
  <c r="Y83" i="8"/>
  <c r="L83" i="8"/>
  <c r="AC83" i="8" s="1"/>
  <c r="AB82" i="8"/>
  <c r="AA82" i="8"/>
  <c r="Z82" i="8"/>
  <c r="Y82" i="8"/>
  <c r="L82" i="8"/>
  <c r="AC82" i="8" s="1"/>
  <c r="AB81" i="8"/>
  <c r="AA81" i="8"/>
  <c r="Z81" i="8"/>
  <c r="Y81" i="8"/>
  <c r="L81" i="8"/>
  <c r="AC81" i="8" s="1"/>
  <c r="AB80" i="8"/>
  <c r="AA80" i="8"/>
  <c r="Z80" i="8"/>
  <c r="Y80" i="8"/>
  <c r="U80" i="8"/>
  <c r="T80" i="8"/>
  <c r="V80" i="8" s="1"/>
  <c r="S80" i="8"/>
  <c r="L80" i="8"/>
  <c r="AC80" i="8" s="1"/>
  <c r="AB79" i="8"/>
  <c r="AA79" i="8"/>
  <c r="Z79" i="8"/>
  <c r="Y79" i="8"/>
  <c r="L79" i="8"/>
  <c r="AC79" i="8" s="1"/>
  <c r="AB78" i="8"/>
  <c r="AA78" i="8"/>
  <c r="Z78" i="8"/>
  <c r="Y78" i="8"/>
  <c r="L78" i="8"/>
  <c r="AC78" i="8" s="1"/>
  <c r="AB77" i="8"/>
  <c r="AA77" i="8"/>
  <c r="Z77" i="8"/>
  <c r="Y77" i="8"/>
  <c r="L77" i="8"/>
  <c r="AC77" i="8" s="1"/>
  <c r="AB76" i="8"/>
  <c r="AA76" i="8"/>
  <c r="Z76" i="8"/>
  <c r="Y76" i="8"/>
  <c r="L76" i="8"/>
  <c r="AC76" i="8" s="1"/>
  <c r="AB75" i="8"/>
  <c r="AA75" i="8"/>
  <c r="Z75" i="8"/>
  <c r="Y75" i="8"/>
  <c r="L75" i="8"/>
  <c r="AC75" i="8" s="1"/>
  <c r="AB74" i="8"/>
  <c r="AA74" i="8"/>
  <c r="Z74" i="8"/>
  <c r="Y74" i="8"/>
  <c r="U74" i="8"/>
  <c r="T74" i="8"/>
  <c r="S74" i="8"/>
  <c r="V74" i="8" s="1"/>
  <c r="L74" i="8"/>
  <c r="AC74" i="8" s="1"/>
  <c r="AB73" i="8"/>
  <c r="AA73" i="8"/>
  <c r="Z73" i="8"/>
  <c r="Y73" i="8"/>
  <c r="L73" i="8"/>
  <c r="AC73" i="8" s="1"/>
  <c r="AB72" i="8"/>
  <c r="AA72" i="8"/>
  <c r="Z72" i="8"/>
  <c r="Y72" i="8"/>
  <c r="L72" i="8"/>
  <c r="AC72" i="8" s="1"/>
  <c r="AB71" i="8"/>
  <c r="AA71" i="8"/>
  <c r="Z71" i="8"/>
  <c r="Y71" i="8"/>
  <c r="L71" i="8"/>
  <c r="AC71" i="8" s="1"/>
  <c r="AC70" i="8"/>
  <c r="AB70" i="8"/>
  <c r="AA70" i="8"/>
  <c r="Z70" i="8"/>
  <c r="Y70" i="8"/>
  <c r="L70" i="8"/>
  <c r="AB69" i="8"/>
  <c r="AA69" i="8"/>
  <c r="Z69" i="8"/>
  <c r="Y69" i="8"/>
  <c r="L69" i="8"/>
  <c r="AC69" i="8" s="1"/>
  <c r="AB68" i="8"/>
  <c r="AA68" i="8"/>
  <c r="Z68" i="8"/>
  <c r="Y68" i="8"/>
  <c r="L68" i="8"/>
  <c r="AC68" i="8" s="1"/>
  <c r="AB67" i="8"/>
  <c r="AA67" i="8"/>
  <c r="Z67" i="8"/>
  <c r="Y67" i="8"/>
  <c r="L67" i="8"/>
  <c r="AC67" i="8" s="1"/>
  <c r="AB66" i="8"/>
  <c r="AA66" i="8"/>
  <c r="Z66" i="8"/>
  <c r="Y66" i="8"/>
  <c r="L66" i="8"/>
  <c r="AC66" i="8" s="1"/>
  <c r="AB65" i="8"/>
  <c r="AA65" i="8"/>
  <c r="Z65" i="8"/>
  <c r="Y65" i="8"/>
  <c r="L65" i="8"/>
  <c r="AC65" i="8" s="1"/>
  <c r="AB64" i="8"/>
  <c r="AA64" i="8"/>
  <c r="Z64" i="8"/>
  <c r="Y64" i="8"/>
  <c r="L64" i="8"/>
  <c r="AC64" i="8" s="1"/>
  <c r="AB63" i="8"/>
  <c r="AA63" i="8"/>
  <c r="Z63" i="8"/>
  <c r="Y63" i="8"/>
  <c r="L63" i="8"/>
  <c r="AC63" i="8" s="1"/>
  <c r="AB62" i="8"/>
  <c r="AA62" i="8"/>
  <c r="Z62" i="8"/>
  <c r="Y62" i="8"/>
  <c r="L62" i="8"/>
  <c r="AC62" i="8" s="1"/>
  <c r="AB61" i="8"/>
  <c r="AA61" i="8"/>
  <c r="Z61" i="8"/>
  <c r="Y61" i="8"/>
  <c r="L61" i="8"/>
  <c r="AC61" i="8" s="1"/>
  <c r="AC60" i="8"/>
  <c r="AB60" i="8"/>
  <c r="AA60" i="8"/>
  <c r="Z60" i="8"/>
  <c r="Y60" i="8"/>
  <c r="L60" i="8"/>
  <c r="AB59" i="8"/>
  <c r="AA59" i="8"/>
  <c r="Z59" i="8"/>
  <c r="Y59" i="8"/>
  <c r="L59" i="8"/>
  <c r="AC59" i="8" s="1"/>
  <c r="AB58" i="8"/>
  <c r="AA58" i="8"/>
  <c r="Z58" i="8"/>
  <c r="Y58" i="8"/>
  <c r="L58" i="8"/>
  <c r="AC58" i="8" s="1"/>
  <c r="AB57" i="8"/>
  <c r="AA57" i="8"/>
  <c r="Z57" i="8"/>
  <c r="Y57" i="8"/>
  <c r="L57" i="8"/>
  <c r="AC57" i="8" s="1"/>
  <c r="AB56" i="8"/>
  <c r="AA56" i="8"/>
  <c r="Z56" i="8"/>
  <c r="Y56" i="8"/>
  <c r="L56" i="8"/>
  <c r="AC56" i="8" s="1"/>
  <c r="AB55" i="8"/>
  <c r="AA55" i="8"/>
  <c r="Z55" i="8"/>
  <c r="Y55" i="8"/>
  <c r="L55" i="8"/>
  <c r="AC55" i="8" s="1"/>
  <c r="AC54" i="8"/>
  <c r="AB54" i="8"/>
  <c r="AA54" i="8"/>
  <c r="Z54" i="8"/>
  <c r="Y54" i="8"/>
  <c r="L54" i="8"/>
  <c r="AB53" i="8"/>
  <c r="AA53" i="8"/>
  <c r="Z53" i="8"/>
  <c r="Y53" i="8"/>
  <c r="L53" i="8"/>
  <c r="AC53" i="8" s="1"/>
  <c r="AB52" i="8"/>
  <c r="AA52" i="8"/>
  <c r="Z52" i="8"/>
  <c r="Y52" i="8"/>
  <c r="L52" i="8"/>
  <c r="AC52" i="8" s="1"/>
  <c r="AB51" i="8"/>
  <c r="AA51" i="8"/>
  <c r="Z51" i="8"/>
  <c r="Y51" i="8"/>
  <c r="L51" i="8"/>
  <c r="AC51" i="8" s="1"/>
  <c r="AB50" i="8"/>
  <c r="AA50" i="8"/>
  <c r="Z50" i="8"/>
  <c r="Y50" i="8"/>
  <c r="L50" i="8"/>
  <c r="AC50" i="8" s="1"/>
  <c r="AB49" i="8"/>
  <c r="AA49" i="8"/>
  <c r="Z49" i="8"/>
  <c r="Y49" i="8"/>
  <c r="L49" i="8"/>
  <c r="AC49" i="8" s="1"/>
  <c r="AB48" i="8"/>
  <c r="AA48" i="8"/>
  <c r="Z48" i="8"/>
  <c r="Y48" i="8"/>
  <c r="L48" i="8"/>
  <c r="AC48" i="8" s="1"/>
  <c r="AB47" i="8"/>
  <c r="AA47" i="8"/>
  <c r="Z47" i="8"/>
  <c r="Y47" i="8"/>
  <c r="L47" i="8"/>
  <c r="AC47" i="8" s="1"/>
  <c r="AB46" i="8"/>
  <c r="AA46" i="8"/>
  <c r="Z46" i="8"/>
  <c r="Y46" i="8"/>
  <c r="L46" i="8"/>
  <c r="AC46" i="8" s="1"/>
  <c r="AC45" i="8"/>
  <c r="AB45" i="8"/>
  <c r="AA45" i="8"/>
  <c r="Z45" i="8"/>
  <c r="Y45" i="8"/>
  <c r="L45" i="8"/>
  <c r="AC44" i="8"/>
  <c r="AB44" i="8"/>
  <c r="AA44" i="8"/>
  <c r="Z44" i="8"/>
  <c r="Y44" i="8"/>
  <c r="L44" i="8"/>
  <c r="AB43" i="8"/>
  <c r="AA43" i="8"/>
  <c r="Z43" i="8"/>
  <c r="Y43" i="8"/>
  <c r="L43" i="8"/>
  <c r="AC43" i="8" s="1"/>
  <c r="AB42" i="8"/>
  <c r="AA42" i="8"/>
  <c r="Z42" i="8"/>
  <c r="Y42" i="8"/>
  <c r="L42" i="8"/>
  <c r="AC42" i="8" s="1"/>
  <c r="AB41" i="8"/>
  <c r="AA41" i="8"/>
  <c r="Z41" i="8"/>
  <c r="Y41" i="8"/>
  <c r="L41" i="8"/>
  <c r="AC41" i="8" s="1"/>
  <c r="AC40" i="8"/>
  <c r="AB40" i="8"/>
  <c r="AA40" i="8"/>
  <c r="Z40" i="8"/>
  <c r="Y40" i="8"/>
  <c r="L40" i="8"/>
  <c r="AB39" i="8"/>
  <c r="AA39" i="8"/>
  <c r="Z39" i="8"/>
  <c r="Y39" i="8"/>
  <c r="L39" i="8"/>
  <c r="AC39" i="8" s="1"/>
  <c r="AC38" i="8"/>
  <c r="AB38" i="8"/>
  <c r="AA38" i="8"/>
  <c r="Z38" i="8"/>
  <c r="Y38" i="8"/>
  <c r="L38" i="8"/>
  <c r="AB37" i="8"/>
  <c r="AA37" i="8"/>
  <c r="Z37" i="8"/>
  <c r="Y37" i="8"/>
  <c r="L37" i="8"/>
  <c r="AC37" i="8" s="1"/>
  <c r="AB36" i="8"/>
  <c r="AA36" i="8"/>
  <c r="Z36" i="8"/>
  <c r="Y36" i="8"/>
  <c r="L36" i="8"/>
  <c r="AC36" i="8" s="1"/>
  <c r="AB35" i="8"/>
  <c r="AA35" i="8"/>
  <c r="Z35" i="8"/>
  <c r="Y35" i="8"/>
  <c r="L35" i="8"/>
  <c r="AC35" i="8" s="1"/>
  <c r="AB34" i="8"/>
  <c r="AA34" i="8"/>
  <c r="Z34" i="8"/>
  <c r="Y34" i="8"/>
  <c r="L34" i="8"/>
  <c r="AC34" i="8" s="1"/>
  <c r="AC33" i="8"/>
  <c r="AB33" i="8"/>
  <c r="AA33" i="8"/>
  <c r="Z33" i="8"/>
  <c r="Y33" i="8"/>
  <c r="L33" i="8"/>
  <c r="AB32" i="8"/>
  <c r="AA32" i="8"/>
  <c r="Z32" i="8"/>
  <c r="Y32" i="8"/>
  <c r="L32" i="8"/>
  <c r="AC32" i="8" s="1"/>
  <c r="AC31" i="8"/>
  <c r="AB31" i="8"/>
  <c r="AA31" i="8"/>
  <c r="Z31" i="8"/>
  <c r="Y31" i="8"/>
  <c r="L31" i="8"/>
  <c r="AB30" i="8"/>
  <c r="AA30" i="8"/>
  <c r="Z30" i="8"/>
  <c r="Y30" i="8"/>
  <c r="L30" i="8"/>
  <c r="AC30" i="8" s="1"/>
  <c r="AB29" i="8"/>
  <c r="AA29" i="8"/>
  <c r="Z29" i="8"/>
  <c r="Y29" i="8"/>
  <c r="L29" i="8"/>
  <c r="AC29" i="8" s="1"/>
  <c r="AB28" i="8"/>
  <c r="AA28" i="8"/>
  <c r="Z28" i="8"/>
  <c r="Y28" i="8"/>
  <c r="L28" i="8"/>
  <c r="AC28" i="8" s="1"/>
  <c r="AC27" i="8"/>
  <c r="AB27" i="8"/>
  <c r="AA27" i="8"/>
  <c r="Z27" i="8"/>
  <c r="Y27" i="8"/>
  <c r="L27" i="8"/>
  <c r="AC26" i="8"/>
  <c r="AB26" i="8"/>
  <c r="AA26" i="8"/>
  <c r="Z26" i="8"/>
  <c r="Y26" i="8"/>
  <c r="L26" i="8"/>
  <c r="AB25" i="8"/>
  <c r="AA25" i="8"/>
  <c r="Z25" i="8"/>
  <c r="Y25" i="8"/>
  <c r="L25" i="8"/>
  <c r="AC25" i="8" s="1"/>
  <c r="AB24" i="8"/>
  <c r="AA24" i="8"/>
  <c r="Z24" i="8"/>
  <c r="Y24" i="8"/>
  <c r="L24" i="8"/>
  <c r="AC24" i="8" s="1"/>
  <c r="AB23" i="8"/>
  <c r="AA23" i="8"/>
  <c r="Z23" i="8"/>
  <c r="Y23" i="8"/>
  <c r="L23" i="8"/>
  <c r="AC23" i="8" s="1"/>
  <c r="AC22" i="8"/>
  <c r="AB22" i="8"/>
  <c r="AA22" i="8"/>
  <c r="Z22" i="8"/>
  <c r="Y22" i="8"/>
  <c r="L22" i="8"/>
  <c r="AB21" i="8"/>
  <c r="AA21" i="8"/>
  <c r="Z21" i="8"/>
  <c r="Y21" i="8"/>
  <c r="L21" i="8"/>
  <c r="AC21" i="8" s="1"/>
  <c r="AC20" i="8"/>
  <c r="AB20" i="8"/>
  <c r="AA20" i="8"/>
  <c r="Z20" i="8"/>
  <c r="Y20" i="8"/>
  <c r="L20" i="8"/>
  <c r="AB19" i="8"/>
  <c r="AA19" i="8"/>
  <c r="Z19" i="8"/>
  <c r="Y19" i="8"/>
  <c r="L19" i="8"/>
  <c r="AC19" i="8" s="1"/>
  <c r="AB18" i="8"/>
  <c r="AA18" i="8"/>
  <c r="Z18" i="8"/>
  <c r="Y18" i="8"/>
  <c r="L18" i="8"/>
  <c r="AC18" i="8" s="1"/>
  <c r="AC17" i="8"/>
  <c r="AB17" i="8"/>
  <c r="AA17" i="8"/>
  <c r="Z17" i="8"/>
  <c r="Y17" i="8"/>
  <c r="L17" i="8"/>
  <c r="AB16" i="8"/>
  <c r="AA16" i="8"/>
  <c r="Z16" i="8"/>
  <c r="Y16" i="8"/>
  <c r="L16" i="8"/>
  <c r="AC16" i="8" s="1"/>
  <c r="AB15" i="8"/>
  <c r="AA15" i="8"/>
  <c r="Z15" i="8"/>
  <c r="Y15" i="8"/>
  <c r="L15" i="8"/>
  <c r="AC15" i="8" s="1"/>
  <c r="AB14" i="8"/>
  <c r="AA14" i="8"/>
  <c r="Z14" i="8"/>
  <c r="Y14" i="8"/>
  <c r="L14" i="8"/>
  <c r="AC14" i="8" s="1"/>
  <c r="AB13" i="8"/>
  <c r="AA13" i="8"/>
  <c r="Z13" i="8"/>
  <c r="Y13" i="8"/>
  <c r="L13" i="8"/>
  <c r="AC13" i="8" s="1"/>
  <c r="AB12" i="8"/>
  <c r="AA12" i="8"/>
  <c r="Z12" i="8"/>
  <c r="Y12" i="8"/>
  <c r="L12" i="8"/>
  <c r="AC12" i="8" s="1"/>
  <c r="AB11" i="8"/>
  <c r="AA11" i="8"/>
  <c r="Z11" i="8"/>
  <c r="Y11" i="8"/>
  <c r="L11" i="8"/>
  <c r="AC11" i="8" s="1"/>
  <c r="AB10" i="8"/>
  <c r="AA10" i="8"/>
  <c r="Z10" i="8"/>
  <c r="Y10" i="8"/>
  <c r="L10" i="8"/>
  <c r="AC10" i="8" s="1"/>
  <c r="AC9" i="8"/>
  <c r="AB9" i="8"/>
  <c r="AA9" i="8"/>
  <c r="Z9" i="8"/>
  <c r="Y9" i="8"/>
  <c r="L9" i="8"/>
  <c r="AB8" i="8"/>
  <c r="AA8" i="8"/>
  <c r="Z8" i="8"/>
  <c r="Y8" i="8"/>
  <c r="L8" i="8"/>
  <c r="AC8" i="8" s="1"/>
  <c r="AB7" i="8"/>
  <c r="AA7" i="8"/>
  <c r="Z7" i="8"/>
  <c r="Y7" i="8"/>
  <c r="L7" i="8"/>
  <c r="AC7" i="8" s="1"/>
  <c r="AB6" i="8"/>
  <c r="AA6" i="8"/>
  <c r="Z6" i="8"/>
  <c r="Y6" i="8"/>
  <c r="L6" i="8"/>
  <c r="AC6" i="8" s="1"/>
  <c r="AB5" i="8"/>
  <c r="AA5" i="8"/>
  <c r="Z5" i="8"/>
  <c r="Y5" i="8"/>
  <c r="L5" i="8"/>
  <c r="L144" i="8" l="1"/>
  <c r="AC5" i="8"/>
  <c r="O201" i="4" l="1"/>
  <c r="M201" i="4" l="1"/>
  <c r="K201" i="4" l="1"/>
  <c r="I201" i="4"/>
  <c r="H201" i="4" l="1"/>
  <c r="F201" i="4" l="1"/>
  <c r="G201" i="4" l="1"/>
  <c r="P113" i="8" l="1"/>
  <c r="Q113" i="8" s="1"/>
  <c r="R113" i="8" s="1"/>
  <c r="P45" i="8"/>
  <c r="Q45" i="8" s="1"/>
  <c r="R45" i="8" s="1"/>
  <c r="P122" i="8"/>
  <c r="Q122" i="8" s="1"/>
  <c r="R122" i="8" s="1"/>
  <c r="P14" i="8"/>
  <c r="Q14" i="8" s="1"/>
  <c r="R14" i="8" s="1"/>
  <c r="P105" i="8"/>
  <c r="Q105" i="8" s="1"/>
  <c r="R105" i="8" s="1"/>
  <c r="P30" i="8"/>
  <c r="Q30" i="8" s="1"/>
  <c r="R30" i="8" s="1"/>
  <c r="P22" i="8"/>
  <c r="Q22" i="8" s="1"/>
  <c r="R22" i="8" s="1"/>
  <c r="P47" i="8"/>
  <c r="Q47" i="8" s="1"/>
  <c r="R47" i="8" s="1"/>
  <c r="P59" i="8"/>
  <c r="Q59" i="8" s="1"/>
  <c r="R59" i="8" s="1"/>
  <c r="P114" i="8"/>
  <c r="Q114" i="8" s="1"/>
  <c r="R114" i="8" s="1"/>
  <c r="P56" i="8"/>
  <c r="Q56" i="8" s="1"/>
  <c r="R56" i="8" s="1"/>
  <c r="P63" i="8"/>
  <c r="Q63" i="8" s="1"/>
  <c r="R63" i="8" s="1"/>
  <c r="P70" i="8"/>
  <c r="Q70" i="8" s="1"/>
  <c r="R70" i="8" s="1"/>
  <c r="P90" i="8"/>
  <c r="Q90" i="8" s="1"/>
  <c r="R90" i="8" s="1"/>
  <c r="P29" i="8"/>
  <c r="Q29" i="8" s="1"/>
  <c r="R29" i="8" s="1"/>
  <c r="P127" i="8"/>
  <c r="Q127" i="8" s="1"/>
  <c r="R127" i="8" s="1"/>
  <c r="S127" i="8" s="1"/>
  <c r="P76" i="8"/>
  <c r="Q76" i="8" s="1"/>
  <c r="R76" i="8" s="1"/>
  <c r="P19" i="8"/>
  <c r="Q19" i="8" s="1"/>
  <c r="R19" i="8" s="1"/>
  <c r="P101" i="8"/>
  <c r="Q101" i="8" s="1"/>
  <c r="R101" i="8" s="1"/>
  <c r="P89" i="8"/>
  <c r="Q89" i="8" s="1"/>
  <c r="R89" i="8" s="1"/>
  <c r="P133" i="8"/>
  <c r="Q133" i="8" s="1"/>
  <c r="R133" i="8" s="1"/>
  <c r="P137" i="8"/>
  <c r="Q137" i="8" s="1"/>
  <c r="R137" i="8" s="1"/>
  <c r="P100" i="8"/>
  <c r="Q100" i="8" s="1"/>
  <c r="R100" i="8" s="1"/>
  <c r="P7" i="8"/>
  <c r="Q7" i="8" s="1"/>
  <c r="R7" i="8" s="1"/>
  <c r="P124" i="8"/>
  <c r="Q124" i="8" s="1"/>
  <c r="R124" i="8" s="1"/>
  <c r="P103" i="8"/>
  <c r="Q103" i="8" s="1"/>
  <c r="R103" i="8" s="1"/>
  <c r="P108" i="8"/>
  <c r="Q108" i="8" s="1"/>
  <c r="R108" i="8" s="1"/>
  <c r="P109" i="8"/>
  <c r="Q109" i="8" s="1"/>
  <c r="R109" i="8" s="1"/>
  <c r="P57" i="8"/>
  <c r="Q57" i="8" s="1"/>
  <c r="R57" i="8" s="1"/>
  <c r="P130" i="8"/>
  <c r="Q130" i="8" s="1"/>
  <c r="R130" i="8" s="1"/>
  <c r="P87" i="8"/>
  <c r="Q87" i="8" s="1"/>
  <c r="R87" i="8" s="1"/>
  <c r="P128" i="8"/>
  <c r="Q128" i="8" s="1"/>
  <c r="R128" i="8" s="1"/>
  <c r="P115" i="8"/>
  <c r="Q115" i="8" s="1"/>
  <c r="R115" i="8" s="1"/>
  <c r="P136" i="8"/>
  <c r="Q136" i="8" s="1"/>
  <c r="R136" i="8" s="1"/>
  <c r="P53" i="8"/>
  <c r="Q53" i="8" s="1"/>
  <c r="R53" i="8" s="1"/>
  <c r="P91" i="8"/>
  <c r="Q91" i="8" s="1"/>
  <c r="R91" i="8" s="1"/>
  <c r="P80" i="8"/>
  <c r="Q80" i="8" s="1"/>
  <c r="P138" i="8"/>
  <c r="Q138" i="8" s="1"/>
  <c r="R138" i="8" s="1"/>
  <c r="P88" i="8"/>
  <c r="Q88" i="8" s="1"/>
  <c r="R88" i="8" s="1"/>
  <c r="P79" i="8"/>
  <c r="Q79" i="8" s="1"/>
  <c r="R79" i="8" s="1"/>
  <c r="P17" i="8"/>
  <c r="Q17" i="8" s="1"/>
  <c r="R17" i="8" s="1"/>
  <c r="P52" i="8"/>
  <c r="Q52" i="8" s="1"/>
  <c r="R52" i="8" s="1"/>
  <c r="P111" i="8"/>
  <c r="Q111" i="8" s="1"/>
  <c r="R111" i="8" s="1"/>
  <c r="P61" i="8"/>
  <c r="Q61" i="8" s="1"/>
  <c r="R61" i="8" s="1"/>
  <c r="P27" i="8"/>
  <c r="Q27" i="8" s="1"/>
  <c r="R27" i="8" s="1"/>
  <c r="P50" i="8"/>
  <c r="Q50" i="8" s="1"/>
  <c r="R50" i="8" s="1"/>
  <c r="P60" i="8"/>
  <c r="Q60" i="8" s="1"/>
  <c r="R60" i="8" s="1"/>
  <c r="P24" i="8"/>
  <c r="Q24" i="8" s="1"/>
  <c r="R24" i="8" s="1"/>
  <c r="P86" i="8"/>
  <c r="Q86" i="8" s="1"/>
  <c r="R86" i="8" s="1"/>
  <c r="P12" i="8"/>
  <c r="Q12" i="8" s="1"/>
  <c r="R12" i="8" s="1"/>
  <c r="P97" i="8"/>
  <c r="Q97" i="8" s="1"/>
  <c r="R97" i="8" s="1"/>
  <c r="P42" i="8"/>
  <c r="Q42" i="8" s="1"/>
  <c r="R42" i="8" s="1"/>
  <c r="P11" i="8"/>
  <c r="Q11" i="8" s="1"/>
  <c r="R11" i="8" s="1"/>
  <c r="P67" i="8"/>
  <c r="Q67" i="8" s="1"/>
  <c r="R67" i="8" s="1"/>
  <c r="P118" i="8"/>
  <c r="Q118" i="8" s="1"/>
  <c r="R118" i="8" s="1"/>
  <c r="P119" i="8"/>
  <c r="Q119" i="8" s="1"/>
  <c r="R119" i="8" s="1"/>
  <c r="P51" i="8"/>
  <c r="Q51" i="8" s="1"/>
  <c r="R51" i="8" s="1"/>
  <c r="P92" i="8"/>
  <c r="Q92" i="8" s="1"/>
  <c r="R92" i="8" s="1"/>
  <c r="P117" i="8"/>
  <c r="Q117" i="8" s="1"/>
  <c r="R117" i="8" s="1"/>
  <c r="P49" i="8"/>
  <c r="Q49" i="8" s="1"/>
  <c r="R49" i="8" s="1"/>
  <c r="P95" i="8"/>
  <c r="Q95" i="8" s="1"/>
  <c r="R95" i="8" s="1"/>
  <c r="P16" i="8"/>
  <c r="Q16" i="8" s="1"/>
  <c r="R16" i="8" s="1"/>
  <c r="P41" i="8"/>
  <c r="Q41" i="8" s="1"/>
  <c r="R41" i="8" s="1"/>
  <c r="P135" i="8"/>
  <c r="Q135" i="8" s="1"/>
  <c r="R135" i="8" s="1"/>
  <c r="P28" i="8"/>
  <c r="Q28" i="8" s="1"/>
  <c r="R28" i="8" s="1"/>
  <c r="P62" i="8"/>
  <c r="Q62" i="8" s="1"/>
  <c r="R62" i="8" s="1"/>
  <c r="P131" i="8"/>
  <c r="Q131" i="8" s="1"/>
  <c r="R131" i="8" s="1"/>
  <c r="P44" i="8"/>
  <c r="Q44" i="8" s="1"/>
  <c r="R44" i="8" s="1"/>
  <c r="P39" i="8"/>
  <c r="Q39" i="8" s="1"/>
  <c r="R39" i="8" s="1"/>
  <c r="P66" i="8"/>
  <c r="Q66" i="8" s="1"/>
  <c r="R66" i="8" s="1"/>
  <c r="P83" i="8"/>
  <c r="Q83" i="8" s="1"/>
  <c r="R83" i="8" s="1"/>
  <c r="P72" i="8"/>
  <c r="Q72" i="8" s="1"/>
  <c r="R72" i="8" s="1"/>
  <c r="P123" i="8"/>
  <c r="Q123" i="8" s="1"/>
  <c r="R123" i="8" s="1"/>
  <c r="P18" i="8"/>
  <c r="Q18" i="8" s="1"/>
  <c r="R18" i="8" s="1"/>
  <c r="P98" i="8"/>
  <c r="Q98" i="8" s="1"/>
  <c r="R98" i="8" s="1"/>
  <c r="P81" i="8"/>
  <c r="Q81" i="8" s="1"/>
  <c r="R81" i="8" s="1"/>
  <c r="P141" i="8"/>
  <c r="Q141" i="8" s="1"/>
  <c r="R141" i="8" s="1"/>
  <c r="P65" i="8"/>
  <c r="Q65" i="8" s="1"/>
  <c r="R65" i="8" s="1"/>
  <c r="P125" i="8"/>
  <c r="Q125" i="8" s="1"/>
  <c r="R125" i="8" s="1"/>
  <c r="P38" i="8"/>
  <c r="Q38" i="8" s="1"/>
  <c r="R38" i="8" s="1"/>
  <c r="S38" i="8" s="1"/>
  <c r="P31" i="8"/>
  <c r="Q31" i="8" s="1"/>
  <c r="R31" i="8" s="1"/>
  <c r="P126" i="8"/>
  <c r="Q126" i="8" s="1"/>
  <c r="R126" i="8" s="1"/>
  <c r="S126" i="8" s="1"/>
  <c r="V126" i="8" s="1"/>
  <c r="P55" i="8"/>
  <c r="Q55" i="8" s="1"/>
  <c r="R55" i="8" s="1"/>
  <c r="P85" i="8"/>
  <c r="Q85" i="8" s="1"/>
  <c r="R85" i="8" s="1"/>
  <c r="P34" i="8"/>
  <c r="Q34" i="8" s="1"/>
  <c r="R34" i="8" s="1"/>
  <c r="U34" i="8" s="1"/>
  <c r="P106" i="8"/>
  <c r="Q106" i="8" s="1"/>
  <c r="R106" i="8" s="1"/>
  <c r="U106" i="8" s="1"/>
  <c r="P43" i="8"/>
  <c r="Q43" i="8" s="1"/>
  <c r="R43" i="8" s="1"/>
  <c r="P35" i="8"/>
  <c r="Q35" i="8" s="1"/>
  <c r="R35" i="8" s="1"/>
  <c r="U35" i="8" s="1"/>
  <c r="P96" i="8"/>
  <c r="Q96" i="8" s="1"/>
  <c r="R96" i="8" s="1"/>
  <c r="U96" i="8" s="1"/>
  <c r="P8" i="8"/>
  <c r="Q8" i="8" s="1"/>
  <c r="R8" i="8" s="1"/>
  <c r="P142" i="8"/>
  <c r="Q142" i="8" s="1"/>
  <c r="R142" i="8" s="1"/>
  <c r="P36" i="8"/>
  <c r="Q36" i="8" s="1"/>
  <c r="R36" i="8" s="1"/>
  <c r="P13" i="8"/>
  <c r="Q13" i="8" s="1"/>
  <c r="R13" i="8" s="1"/>
  <c r="U13" i="8" s="1"/>
  <c r="P84" i="8"/>
  <c r="Q84" i="8" s="1"/>
  <c r="R84" i="8" s="1"/>
  <c r="T84" i="8" s="1"/>
  <c r="P48" i="8"/>
  <c r="Q48" i="8" s="1"/>
  <c r="R48" i="8" s="1"/>
  <c r="P10" i="8"/>
  <c r="Q10" i="8" s="1"/>
  <c r="R10" i="8" s="1"/>
  <c r="P78" i="8"/>
  <c r="Q78" i="8" s="1"/>
  <c r="R78" i="8" s="1"/>
  <c r="S78" i="8" s="1"/>
  <c r="V78" i="8" s="1"/>
  <c r="P69" i="8"/>
  <c r="Q69" i="8" s="1"/>
  <c r="R69" i="8" s="1"/>
  <c r="P94" i="8"/>
  <c r="Q94" i="8" s="1"/>
  <c r="R94" i="8" s="1"/>
  <c r="T94" i="8" s="1"/>
  <c r="P21" i="8"/>
  <c r="Q21" i="8" s="1"/>
  <c r="R21" i="8" s="1"/>
  <c r="S21" i="8" s="1"/>
  <c r="P73" i="8"/>
  <c r="Q73" i="8" s="1"/>
  <c r="R73" i="8" s="1"/>
  <c r="P77" i="8"/>
  <c r="Q77" i="8" s="1"/>
  <c r="R77" i="8" s="1"/>
  <c r="S77" i="8" s="1"/>
  <c r="P5" i="8"/>
  <c r="Q5" i="8" s="1"/>
  <c r="R5" i="8" s="1"/>
  <c r="S5" i="8" s="1"/>
  <c r="P82" i="8"/>
  <c r="Q82" i="8" s="1"/>
  <c r="R82" i="8" s="1"/>
  <c r="S82" i="8" s="1"/>
  <c r="P33" i="8"/>
  <c r="Q33" i="8" s="1"/>
  <c r="R33" i="8" s="1"/>
  <c r="P26" i="8"/>
  <c r="Q26" i="8" s="1"/>
  <c r="R26" i="8" s="1"/>
  <c r="T26" i="8" s="1"/>
  <c r="P110" i="8"/>
  <c r="Q110" i="8" s="1"/>
  <c r="R110" i="8" s="1"/>
  <c r="P143" i="8"/>
  <c r="Q143" i="8" s="1"/>
  <c r="R143" i="8" s="1"/>
  <c r="U143" i="8" s="1"/>
  <c r="P104" i="8"/>
  <c r="Q104" i="8" s="1"/>
  <c r="R104" i="8" s="1"/>
  <c r="P6" i="8"/>
  <c r="Q6" i="8" s="1"/>
  <c r="R6" i="8" s="1"/>
  <c r="P75" i="8"/>
  <c r="Q75" i="8" s="1"/>
  <c r="R75" i="8" s="1"/>
  <c r="S75" i="8" s="1"/>
  <c r="P54" i="8"/>
  <c r="Q54" i="8" s="1"/>
  <c r="R54" i="8" s="1"/>
  <c r="S54" i="8" s="1"/>
  <c r="P120" i="8"/>
  <c r="Q120" i="8" s="1"/>
  <c r="R120" i="8" s="1"/>
  <c r="P25" i="8"/>
  <c r="Q25" i="8" s="1"/>
  <c r="R25" i="8" s="1"/>
  <c r="U25" i="8" s="1"/>
  <c r="P20" i="8"/>
  <c r="Q20" i="8" s="1"/>
  <c r="R20" i="8" s="1"/>
  <c r="P15" i="8"/>
  <c r="Q15" i="8" s="1"/>
  <c r="R15" i="8" s="1"/>
  <c r="U15" i="8" s="1"/>
  <c r="P107" i="8"/>
  <c r="Q107" i="8" s="1"/>
  <c r="R107" i="8" s="1"/>
  <c r="P32" i="8"/>
  <c r="Q32" i="8" s="1"/>
  <c r="R32" i="8" s="1"/>
  <c r="U32" i="8" s="1"/>
  <c r="P40" i="8"/>
  <c r="Q40" i="8" s="1"/>
  <c r="R40" i="8" s="1"/>
  <c r="P112" i="8"/>
  <c r="Q112" i="8" s="1"/>
  <c r="R112" i="8" s="1"/>
  <c r="U112" i="8" s="1"/>
  <c r="P139" i="8"/>
  <c r="Q139" i="8" s="1"/>
  <c r="R139" i="8" s="1"/>
  <c r="P37" i="8"/>
  <c r="Q37" i="8" s="1"/>
  <c r="R37" i="8" s="1"/>
  <c r="S37" i="8" s="1"/>
  <c r="V37" i="8" s="1"/>
  <c r="P9" i="8"/>
  <c r="Q9" i="8" s="1"/>
  <c r="R9" i="8" s="1"/>
  <c r="S9" i="8" s="1"/>
  <c r="P23" i="8"/>
  <c r="Q23" i="8" s="1"/>
  <c r="R23" i="8" s="1"/>
  <c r="P71" i="8"/>
  <c r="Q71" i="8" s="1"/>
  <c r="R71" i="8" s="1"/>
  <c r="S71" i="8" s="1"/>
  <c r="P46" i="8"/>
  <c r="Q46" i="8" s="1"/>
  <c r="R46" i="8" s="1"/>
  <c r="P140" i="8"/>
  <c r="Q140" i="8" s="1"/>
  <c r="R140" i="8" s="1"/>
  <c r="U140" i="8" s="1"/>
  <c r="P121" i="8"/>
  <c r="Q121" i="8" s="1"/>
  <c r="R121" i="8" s="1"/>
  <c r="P102" i="8"/>
  <c r="Q102" i="8" s="1"/>
  <c r="R102" i="8" s="1"/>
  <c r="U102" i="8" s="1"/>
  <c r="P93" i="8"/>
  <c r="Q93" i="8" s="1"/>
  <c r="R93" i="8" s="1"/>
  <c r="U93" i="8" s="1"/>
  <c r="P64" i="8"/>
  <c r="Q64" i="8" s="1"/>
  <c r="R64" i="8" s="1"/>
  <c r="P74" i="8"/>
  <c r="Q74" i="8" s="1"/>
  <c r="P68" i="8"/>
  <c r="Q68" i="8" s="1"/>
  <c r="R68" i="8" s="1"/>
  <c r="P134" i="8"/>
  <c r="Q134" i="8" s="1"/>
  <c r="R134" i="8" s="1"/>
  <c r="P132" i="8"/>
  <c r="Q132" i="8" s="1"/>
  <c r="R132" i="8" s="1"/>
  <c r="P58" i="8"/>
  <c r="Q58" i="8" s="1"/>
  <c r="R58" i="8" s="1"/>
  <c r="P116" i="8"/>
  <c r="Q116" i="8" s="1"/>
  <c r="R116" i="8" s="1"/>
  <c r="P99" i="8"/>
  <c r="Q99" i="8" s="1"/>
  <c r="R99" i="8" s="1"/>
  <c r="P129" i="8"/>
  <c r="Q129" i="8" s="1"/>
  <c r="R129" i="8" s="1"/>
  <c r="S73" i="8" l="1"/>
  <c r="U73" i="8"/>
  <c r="T85" i="8"/>
  <c r="S85" i="8"/>
  <c r="S76" i="8"/>
  <c r="T76" i="8"/>
  <c r="S6" i="8"/>
  <c r="T6" i="8"/>
  <c r="U36" i="8"/>
  <c r="S36" i="8"/>
  <c r="V36" i="8" s="1"/>
  <c r="T43" i="8"/>
  <c r="S43" i="8"/>
  <c r="V43" i="8" s="1"/>
  <c r="S84" i="8"/>
  <c r="S96" i="8"/>
  <c r="T126" i="8"/>
  <c r="U99" i="8"/>
  <c r="T99" i="8"/>
  <c r="S99" i="8"/>
  <c r="V99" i="8" s="1"/>
  <c r="S116" i="8"/>
  <c r="T116" i="8"/>
  <c r="U116" i="8"/>
  <c r="U134" i="8"/>
  <c r="T134" i="8"/>
  <c r="S134" i="8"/>
  <c r="V134" i="8" s="1"/>
  <c r="S129" i="8"/>
  <c r="T129" i="8"/>
  <c r="U129" i="8"/>
  <c r="S58" i="8"/>
  <c r="T58" i="8"/>
  <c r="U58" i="8"/>
  <c r="S132" i="8"/>
  <c r="T132" i="8"/>
  <c r="U132" i="8"/>
  <c r="T68" i="8"/>
  <c r="U68" i="8"/>
  <c r="S68" i="8"/>
  <c r="V68" i="8" s="1"/>
  <c r="T64" i="8"/>
  <c r="S64" i="8"/>
  <c r="U64" i="8"/>
  <c r="U121" i="8"/>
  <c r="S121" i="8"/>
  <c r="T121" i="8"/>
  <c r="S23" i="8"/>
  <c r="V23" i="8" s="1"/>
  <c r="U23" i="8"/>
  <c r="T23" i="8"/>
  <c r="S139" i="8"/>
  <c r="U139" i="8"/>
  <c r="T139" i="8"/>
  <c r="T107" i="8"/>
  <c r="U107" i="8"/>
  <c r="S107" i="8"/>
  <c r="V107" i="8" s="1"/>
  <c r="T110" i="8"/>
  <c r="U110" i="8"/>
  <c r="S110" i="8"/>
  <c r="V110" i="8" s="1"/>
  <c r="U69" i="8"/>
  <c r="T69" i="8"/>
  <c r="S69" i="8"/>
  <c r="V69" i="8" s="1"/>
  <c r="T8" i="8"/>
  <c r="S8" i="8"/>
  <c r="U8" i="8"/>
  <c r="U46" i="8"/>
  <c r="S46" i="8"/>
  <c r="T46" i="8"/>
  <c r="T40" i="8"/>
  <c r="U40" i="8"/>
  <c r="S40" i="8"/>
  <c r="V40" i="8" s="1"/>
  <c r="U20" i="8"/>
  <c r="T20" i="8"/>
  <c r="S20" i="8"/>
  <c r="V20" i="8" s="1"/>
  <c r="U120" i="8"/>
  <c r="T120" i="8"/>
  <c r="S120" i="8"/>
  <c r="V120" i="8" s="1"/>
  <c r="T104" i="8"/>
  <c r="U104" i="8"/>
  <c r="S104" i="8"/>
  <c r="V104" i="8" s="1"/>
  <c r="T33" i="8"/>
  <c r="U33" i="8"/>
  <c r="S33" i="8"/>
  <c r="V33" i="8" s="1"/>
  <c r="T10" i="8"/>
  <c r="U10" i="8"/>
  <c r="S10" i="8"/>
  <c r="V10" i="8" s="1"/>
  <c r="U71" i="8"/>
  <c r="T9" i="8"/>
  <c r="U37" i="8"/>
  <c r="S93" i="8"/>
  <c r="V93" i="8" s="1"/>
  <c r="S102" i="8"/>
  <c r="S140" i="8"/>
  <c r="V140" i="8" s="1"/>
  <c r="T71" i="8"/>
  <c r="V71" i="8" s="1"/>
  <c r="U9" i="8"/>
  <c r="T37" i="8"/>
  <c r="T112" i="8"/>
  <c r="T32" i="8"/>
  <c r="T15" i="8"/>
  <c r="T25" i="8"/>
  <c r="U54" i="8"/>
  <c r="U6" i="8"/>
  <c r="T143" i="8"/>
  <c r="U26" i="8"/>
  <c r="T82" i="8"/>
  <c r="T5" i="8"/>
  <c r="T144" i="8" s="1"/>
  <c r="U5" i="8"/>
  <c r="U144" i="8" s="1"/>
  <c r="T77" i="8"/>
  <c r="V77" i="8" s="1"/>
  <c r="T73" i="8"/>
  <c r="U94" i="8"/>
  <c r="T78" i="8"/>
  <c r="T102" i="8"/>
  <c r="S112" i="8"/>
  <c r="V112" i="8" s="1"/>
  <c r="S32" i="8"/>
  <c r="V32" i="8" s="1"/>
  <c r="S15" i="8"/>
  <c r="V15" i="8" s="1"/>
  <c r="S25" i="8"/>
  <c r="V25" i="8" s="1"/>
  <c r="S143" i="8"/>
  <c r="V143" i="8" s="1"/>
  <c r="S26" i="8"/>
  <c r="V26" i="8" s="1"/>
  <c r="U126" i="8"/>
  <c r="T38" i="8"/>
  <c r="S94" i="8"/>
  <c r="V94" i="8" s="1"/>
  <c r="T36" i="8"/>
  <c r="U65" i="8"/>
  <c r="S65" i="8"/>
  <c r="V65" i="8" s="1"/>
  <c r="T65" i="8"/>
  <c r="T98" i="8"/>
  <c r="S98" i="8"/>
  <c r="U98" i="8"/>
  <c r="U18" i="8"/>
  <c r="T18" i="8"/>
  <c r="S18" i="8"/>
  <c r="V18" i="8" s="1"/>
  <c r="U72" i="8"/>
  <c r="T72" i="8"/>
  <c r="S72" i="8"/>
  <c r="V72" i="8" s="1"/>
  <c r="T83" i="8"/>
  <c r="U83" i="8"/>
  <c r="S83" i="8"/>
  <c r="V83" i="8" s="1"/>
  <c r="T39" i="8"/>
  <c r="S39" i="8"/>
  <c r="U39" i="8"/>
  <c r="T44" i="8"/>
  <c r="S44" i="8"/>
  <c r="U44" i="8"/>
  <c r="T28" i="8"/>
  <c r="S28" i="8"/>
  <c r="U28" i="8"/>
  <c r="T135" i="8"/>
  <c r="S135" i="8"/>
  <c r="U135" i="8"/>
  <c r="T41" i="8"/>
  <c r="U41" i="8"/>
  <c r="S41" i="8"/>
  <c r="V41" i="8" s="1"/>
  <c r="S16" i="8"/>
  <c r="U16" i="8"/>
  <c r="T16" i="8"/>
  <c r="T49" i="8"/>
  <c r="S49" i="8"/>
  <c r="V49" i="8" s="1"/>
  <c r="U49" i="8"/>
  <c r="T51" i="8"/>
  <c r="U51" i="8"/>
  <c r="S51" i="8"/>
  <c r="V51" i="8" s="1"/>
  <c r="T119" i="8"/>
  <c r="S119" i="8"/>
  <c r="V119" i="8" s="1"/>
  <c r="U119" i="8"/>
  <c r="U118" i="8"/>
  <c r="T118" i="8"/>
  <c r="S118" i="8"/>
  <c r="V118" i="8" s="1"/>
  <c r="U42" i="8"/>
  <c r="T42" i="8"/>
  <c r="S42" i="8"/>
  <c r="V42" i="8" s="1"/>
  <c r="U97" i="8"/>
  <c r="T97" i="8"/>
  <c r="S97" i="8"/>
  <c r="V97" i="8" s="1"/>
  <c r="S86" i="8"/>
  <c r="T86" i="8"/>
  <c r="U86" i="8"/>
  <c r="U24" i="8"/>
  <c r="T24" i="8"/>
  <c r="S24" i="8"/>
  <c r="V24" i="8" s="1"/>
  <c r="S50" i="8"/>
  <c r="T50" i="8"/>
  <c r="U50" i="8"/>
  <c r="S27" i="8"/>
  <c r="V27" i="8" s="1"/>
  <c r="U27" i="8"/>
  <c r="T27" i="8"/>
  <c r="U61" i="8"/>
  <c r="T61" i="8"/>
  <c r="S61" i="8"/>
  <c r="V61" i="8" s="1"/>
  <c r="S52" i="8"/>
  <c r="U52" i="8"/>
  <c r="T52" i="8"/>
  <c r="S17" i="8"/>
  <c r="T17" i="8"/>
  <c r="U17" i="8"/>
  <c r="T138" i="8"/>
  <c r="U138" i="8"/>
  <c r="S138" i="8"/>
  <c r="V138" i="8" s="1"/>
  <c r="T54" i="8"/>
  <c r="V54" i="8" s="1"/>
  <c r="T75" i="8"/>
  <c r="U75" i="8"/>
  <c r="U82" i="8"/>
  <c r="T21" i="8"/>
  <c r="U21" i="8"/>
  <c r="U78" i="8"/>
  <c r="V5" i="8"/>
  <c r="T93" i="8"/>
  <c r="T140" i="8"/>
  <c r="S48" i="8"/>
  <c r="U48" i="8"/>
  <c r="T48" i="8"/>
  <c r="T13" i="8"/>
  <c r="S13" i="8"/>
  <c r="V13" i="8" s="1"/>
  <c r="T142" i="8"/>
  <c r="S142" i="8"/>
  <c r="T35" i="8"/>
  <c r="S35" i="8"/>
  <c r="V35" i="8" s="1"/>
  <c r="T106" i="8"/>
  <c r="S106" i="8"/>
  <c r="V106" i="8" s="1"/>
  <c r="T34" i="8"/>
  <c r="S34" i="8"/>
  <c r="V34" i="8" s="1"/>
  <c r="U55" i="8"/>
  <c r="T55" i="8"/>
  <c r="S55" i="8"/>
  <c r="V55" i="8" s="1"/>
  <c r="S31" i="8"/>
  <c r="T31" i="8"/>
  <c r="U31" i="8"/>
  <c r="U38" i="8"/>
  <c r="U84" i="8"/>
  <c r="AD36" i="8"/>
  <c r="U142" i="8"/>
  <c r="T96" i="8"/>
  <c r="U43" i="8"/>
  <c r="U85" i="8"/>
  <c r="T125" i="8"/>
  <c r="U125" i="8"/>
  <c r="S125" i="8"/>
  <c r="V125" i="8" s="1"/>
  <c r="U141" i="8"/>
  <c r="S141" i="8"/>
  <c r="V141" i="8" s="1"/>
  <c r="T141" i="8"/>
  <c r="U81" i="8"/>
  <c r="T81" i="8"/>
  <c r="S81" i="8"/>
  <c r="V81" i="8" s="1"/>
  <c r="U123" i="8"/>
  <c r="S123" i="8"/>
  <c r="V123" i="8" s="1"/>
  <c r="T123" i="8"/>
  <c r="T66" i="8"/>
  <c r="S66" i="8"/>
  <c r="V66" i="8" s="1"/>
  <c r="U66" i="8"/>
  <c r="U131" i="8"/>
  <c r="S131" i="8"/>
  <c r="T131" i="8"/>
  <c r="U62" i="8"/>
  <c r="T62" i="8"/>
  <c r="S62" i="8"/>
  <c r="V62" i="8" s="1"/>
  <c r="U95" i="8"/>
  <c r="T95" i="8"/>
  <c r="S95" i="8"/>
  <c r="V95" i="8" s="1"/>
  <c r="U117" i="8"/>
  <c r="S117" i="8"/>
  <c r="T117" i="8"/>
  <c r="S92" i="8"/>
  <c r="T92" i="8"/>
  <c r="U92" i="8"/>
  <c r="S67" i="8"/>
  <c r="T67" i="8"/>
  <c r="U67" i="8"/>
  <c r="U11" i="8"/>
  <c r="T11" i="8"/>
  <c r="S11" i="8"/>
  <c r="V11" i="8" s="1"/>
  <c r="S12" i="8"/>
  <c r="V12" i="8" s="1"/>
  <c r="T12" i="8"/>
  <c r="U12" i="8"/>
  <c r="S60" i="8"/>
  <c r="V60" i="8" s="1"/>
  <c r="T60" i="8"/>
  <c r="U60" i="8"/>
  <c r="S111" i="8"/>
  <c r="U111" i="8"/>
  <c r="T111" i="8"/>
  <c r="S79" i="8"/>
  <c r="V79" i="8" s="1"/>
  <c r="T79" i="8"/>
  <c r="U79" i="8"/>
  <c r="U88" i="8"/>
  <c r="T88" i="8"/>
  <c r="S88" i="8"/>
  <c r="V88" i="8" s="1"/>
  <c r="S91" i="8"/>
  <c r="U91" i="8"/>
  <c r="T91" i="8"/>
  <c r="S53" i="8"/>
  <c r="T53" i="8"/>
  <c r="U53" i="8"/>
  <c r="S136" i="8"/>
  <c r="U136" i="8"/>
  <c r="T136" i="8"/>
  <c r="S115" i="8"/>
  <c r="U115" i="8"/>
  <c r="T115" i="8"/>
  <c r="T128" i="8"/>
  <c r="U128" i="8"/>
  <c r="S128" i="8"/>
  <c r="V128" i="8" s="1"/>
  <c r="U87" i="8"/>
  <c r="T87" i="8"/>
  <c r="S87" i="8"/>
  <c r="V87" i="8" s="1"/>
  <c r="S57" i="8"/>
  <c r="V57" i="8" s="1"/>
  <c r="U57" i="8"/>
  <c r="T57" i="8"/>
  <c r="T108" i="8"/>
  <c r="U108" i="8"/>
  <c r="S108" i="8"/>
  <c r="V108" i="8" s="1"/>
  <c r="U103" i="8"/>
  <c r="T103" i="8"/>
  <c r="S103" i="8"/>
  <c r="V103" i="8" s="1"/>
  <c r="S124" i="8"/>
  <c r="T124" i="8"/>
  <c r="U124" i="8"/>
  <c r="T100" i="8"/>
  <c r="S100" i="8"/>
  <c r="U100" i="8"/>
  <c r="S133" i="8"/>
  <c r="V133" i="8" s="1"/>
  <c r="U133" i="8"/>
  <c r="T133" i="8"/>
  <c r="S89" i="8"/>
  <c r="U89" i="8"/>
  <c r="T89" i="8"/>
  <c r="T101" i="8"/>
  <c r="U101" i="8"/>
  <c r="S101" i="8"/>
  <c r="V101" i="8" s="1"/>
  <c r="S130" i="8"/>
  <c r="U130" i="8"/>
  <c r="T130" i="8"/>
  <c r="S109" i="8"/>
  <c r="V109" i="8" s="1"/>
  <c r="T109" i="8"/>
  <c r="U109" i="8"/>
  <c r="S7" i="8"/>
  <c r="V7" i="8" s="1"/>
  <c r="T7" i="8"/>
  <c r="U7" i="8"/>
  <c r="S137" i="8"/>
  <c r="U137" i="8"/>
  <c r="T137" i="8"/>
  <c r="S19" i="8"/>
  <c r="U19" i="8"/>
  <c r="T19" i="8"/>
  <c r="U76" i="8"/>
  <c r="U127" i="8"/>
  <c r="T127" i="8"/>
  <c r="V127" i="8" s="1"/>
  <c r="S29" i="8"/>
  <c r="U29" i="8"/>
  <c r="T29" i="8"/>
  <c r="U90" i="8"/>
  <c r="T90" i="8"/>
  <c r="S90" i="8"/>
  <c r="V90" i="8" s="1"/>
  <c r="T70" i="8"/>
  <c r="S70" i="8"/>
  <c r="U70" i="8"/>
  <c r="S114" i="8"/>
  <c r="T114" i="8"/>
  <c r="U114" i="8"/>
  <c r="S22" i="8"/>
  <c r="U22" i="8"/>
  <c r="T22" i="8"/>
  <c r="S30" i="8"/>
  <c r="T30" i="8"/>
  <c r="U30" i="8"/>
  <c r="U63" i="8"/>
  <c r="S63" i="8"/>
  <c r="T63" i="8"/>
  <c r="U56" i="8"/>
  <c r="T56" i="8"/>
  <c r="S56" i="8"/>
  <c r="V56" i="8" s="1"/>
  <c r="S59" i="8"/>
  <c r="V59" i="8" s="1"/>
  <c r="U59" i="8"/>
  <c r="T59" i="8"/>
  <c r="S47" i="8"/>
  <c r="T47" i="8"/>
  <c r="U47" i="8"/>
  <c r="S105" i="8"/>
  <c r="U105" i="8"/>
  <c r="T105" i="8"/>
  <c r="S14" i="8"/>
  <c r="V14" i="8" s="1"/>
  <c r="U14" i="8"/>
  <c r="T14" i="8"/>
  <c r="S122" i="8"/>
  <c r="U122" i="8"/>
  <c r="T122" i="8"/>
  <c r="S45" i="8"/>
  <c r="U45" i="8"/>
  <c r="T45" i="8"/>
  <c r="S113" i="8"/>
  <c r="U113" i="8"/>
  <c r="T113" i="8"/>
  <c r="V113" i="8" l="1"/>
  <c r="V45" i="8"/>
  <c r="V122" i="8"/>
  <c r="V105" i="8"/>
  <c r="V47" i="8"/>
  <c r="V63" i="8"/>
  <c r="V30" i="8"/>
  <c r="V22" i="8"/>
  <c r="V114" i="8"/>
  <c r="V70" i="8"/>
  <c r="V29" i="8"/>
  <c r="V19" i="8"/>
  <c r="V137" i="8"/>
  <c r="V130" i="8"/>
  <c r="V89" i="8"/>
  <c r="V100" i="8"/>
  <c r="V124" i="8"/>
  <c r="V115" i="8"/>
  <c r="V136" i="8"/>
  <c r="V53" i="8"/>
  <c r="V91" i="8"/>
  <c r="V111" i="8"/>
  <c r="V67" i="8"/>
  <c r="V92" i="8"/>
  <c r="V117" i="8"/>
  <c r="V131" i="8"/>
  <c r="V31" i="8"/>
  <c r="V142" i="8"/>
  <c r="V48" i="8"/>
  <c r="V21" i="8"/>
  <c r="V75" i="8"/>
  <c r="V17" i="8"/>
  <c r="V52" i="8"/>
  <c r="V50" i="8"/>
  <c r="V86" i="8"/>
  <c r="V16" i="8"/>
  <c r="V135" i="8"/>
  <c r="V28" i="8"/>
  <c r="V44" i="8"/>
  <c r="V39" i="8"/>
  <c r="V98" i="8"/>
  <c r="V38" i="8"/>
  <c r="V82" i="8"/>
  <c r="V102" i="8"/>
  <c r="V9" i="8"/>
  <c r="V46" i="8"/>
  <c r="V8" i="8"/>
  <c r="V139" i="8"/>
  <c r="V121" i="8"/>
  <c r="V64" i="8"/>
  <c r="V132" i="8"/>
  <c r="V58" i="8"/>
  <c r="V129" i="8"/>
  <c r="V116" i="8"/>
  <c r="V96" i="8"/>
  <c r="V84" i="8"/>
  <c r="V6" i="8"/>
  <c r="S144" i="8"/>
  <c r="V76" i="8"/>
  <c r="V85" i="8"/>
  <c r="V73" i="8"/>
  <c r="C201" i="4"/>
  <c r="V144" i="8"/>
  <c r="V146" i="8" s="1"/>
  <c r="N201" i="4" l="1"/>
  <c r="L201" i="4"/>
  <c r="E201" i="4" l="1"/>
  <c r="R201" i="4" l="1"/>
  <c r="Q201" i="4"/>
  <c r="P20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Kotzeva</author>
  </authors>
  <commentList>
    <comment ref="C1" authorId="0" shapeId="0" xr:uid="{7DE559B6-C673-42E2-8B3E-1890E7B11E64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From Pro-Forma folder, 'EE Roster' file from Tracy.</t>
        </r>
      </text>
    </comment>
    <comment ref="A40" authorId="0" shapeId="0" xr:uid="{67D9469A-C99A-465E-AC12-F74C339AC5DD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Not on W&amp;B log - Termed on 5/31/19</t>
        </r>
      </text>
    </comment>
    <comment ref="A162" authorId="0" shapeId="0" xr:uid="{808230FC-8267-4D7F-9CD7-0D59BBB733F2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No on W&amp;B log. Was not able to find her on any of 2019-21 logs,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Kotzeva</author>
  </authors>
  <commentList>
    <comment ref="A1" authorId="0" shapeId="0" xr:uid="{2615F620-CC1B-4A96-A2B4-131A741C98FC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Tracy's rprt from Pro-Forma folder</t>
        </r>
      </text>
    </comment>
    <comment ref="B104" authorId="0" shapeId="0" xr:uid="{EB6F4DDE-BACB-4A40-9172-9B818B5E7128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Not on W&amp;B log - Termed on 5/31/19</t>
        </r>
      </text>
    </comment>
    <comment ref="B146" authorId="0" shapeId="0" xr:uid="{2C7E5A45-A9BD-408C-B31E-50C1C861B629}">
      <text>
        <r>
          <rPr>
            <b/>
            <sz val="9"/>
            <color indexed="81"/>
            <rFont val="Tahoma"/>
            <family val="2"/>
          </rPr>
          <t>Maria Kotzeva:</t>
        </r>
        <r>
          <rPr>
            <sz val="9"/>
            <color indexed="81"/>
            <rFont val="Tahoma"/>
            <family val="2"/>
          </rPr>
          <t xml:space="preserve">
No on W&amp;B log. Was not able to find her on any of 2019-21 logs,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Stacey Kampsen</author>
  </authors>
  <commentList>
    <comment ref="L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this column was added to SUM AD+D, WI, and LTD (all disability)</t>
        </r>
      </text>
    </comment>
    <comment ref="T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appears to be calculating incorrectly. Using %age's from columns to the right (picked one that totaled to 0.054% since that is the most comment result)</t>
        </r>
      </text>
    </comment>
    <comment ref="U3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appears to be calculating incorrectly. Using %age's from columns to the right (picked one that totaled to 0.054% since that is the most comment result)</t>
        </r>
      </text>
    </comment>
    <comment ref="R7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Total coverage capped at 250,000. At age 70, benefit reduced in half to 125,000</t>
        </r>
      </text>
    </comment>
    <comment ref="U77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waived</t>
        </r>
      </text>
    </comment>
    <comment ref="R8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benefit reduced by 65% at age 75</t>
        </r>
      </text>
    </comment>
  </commentList>
</comments>
</file>

<file path=xl/sharedStrings.xml><?xml version="1.0" encoding="utf-8"?>
<sst xmlns="http://schemas.openxmlformats.org/spreadsheetml/2006/main" count="6069" uniqueCount="1201">
  <si>
    <t>Northern Kentucky Water District</t>
  </si>
  <si>
    <t>Employee Number</t>
  </si>
  <si>
    <t>Title</t>
  </si>
  <si>
    <t>Regular</t>
  </si>
  <si>
    <t>NKWD</t>
  </si>
  <si>
    <t>Employee</t>
  </si>
  <si>
    <t>Defined Benefit Retirement</t>
  </si>
  <si>
    <t>Distribution Foreman</t>
  </si>
  <si>
    <t>Distribution Fieldman</t>
  </si>
  <si>
    <t>Account Services Representative</t>
  </si>
  <si>
    <t>Plant Foreman</t>
  </si>
  <si>
    <t>HR Administrative Assistant</t>
  </si>
  <si>
    <t>Engineering Technician</t>
  </si>
  <si>
    <t>Computer Support Tech</t>
  </si>
  <si>
    <t>Customer Service Field Representative</t>
  </si>
  <si>
    <t>Information Services Manager</t>
  </si>
  <si>
    <t>Staff Engineer</t>
  </si>
  <si>
    <t>Pump Mechanic</t>
  </si>
  <si>
    <t>Meter Shop Fieldman</t>
  </si>
  <si>
    <t>Database Administrator</t>
  </si>
  <si>
    <t>Lab Analyst</t>
  </si>
  <si>
    <t>Administrative Assistant</t>
  </si>
  <si>
    <t>Accounting Clerk</t>
  </si>
  <si>
    <t>Network / CIS Administrator</t>
  </si>
  <si>
    <t>Maintenance Supervisor</t>
  </si>
  <si>
    <t>Meter Shop Fieldman/Courier</t>
  </si>
  <si>
    <t>Construction Supervisor</t>
  </si>
  <si>
    <t>Accounting Clerk/Payroll Specialist</t>
  </si>
  <si>
    <t>GIS Specialist</t>
  </si>
  <si>
    <t>Chemist</t>
  </si>
  <si>
    <t>Finance Manager</t>
  </si>
  <si>
    <t>Account Services Supervisor</t>
  </si>
  <si>
    <t>VP Engineering, Production &amp; Distribution</t>
  </si>
  <si>
    <t>Equipment Serviceman</t>
  </si>
  <si>
    <t>Meter Shop Lead</t>
  </si>
  <si>
    <t>Inventory Specialist</t>
  </si>
  <si>
    <t>Administrative Specialist</t>
  </si>
  <si>
    <t>Distribution Supervisor</t>
  </si>
  <si>
    <t>Safety Coordinator</t>
  </si>
  <si>
    <t>Account Services Team Lead - Billing</t>
  </si>
  <si>
    <t>Customer Service Foreman</t>
  </si>
  <si>
    <t>Lab Supervisor</t>
  </si>
  <si>
    <t>Plant Supervisor</t>
  </si>
  <si>
    <t>VP Finance &amp; Support Services</t>
  </si>
  <si>
    <t>CAD Tech</t>
  </si>
  <si>
    <t>Engineering Manager</t>
  </si>
  <si>
    <t>Crewleader Equipment Service</t>
  </si>
  <si>
    <t>Inspector</t>
  </si>
  <si>
    <t>Maintenance Foreman</t>
  </si>
  <si>
    <t>Lab Technician</t>
  </si>
  <si>
    <t>Water Quality Manager</t>
  </si>
  <si>
    <t>Meter Reader</t>
  </si>
  <si>
    <t>Armstrong</t>
  </si>
  <si>
    <t>Harley</t>
  </si>
  <si>
    <t>Augur</t>
  </si>
  <si>
    <t>Michael</t>
  </si>
  <si>
    <t>Bach</t>
  </si>
  <si>
    <t>Mary</t>
  </si>
  <si>
    <t>Bailey</t>
  </si>
  <si>
    <t>Mollie</t>
  </si>
  <si>
    <t>Behrens</t>
  </si>
  <si>
    <t xml:space="preserve">Nicholas </t>
  </si>
  <si>
    <t>Bellm</t>
  </si>
  <si>
    <t>Jennifer</t>
  </si>
  <si>
    <t>Blevins</t>
  </si>
  <si>
    <t>Ronald</t>
  </si>
  <si>
    <t>Boden</t>
  </si>
  <si>
    <t>Deanna</t>
  </si>
  <si>
    <t>Derek</t>
  </si>
  <si>
    <t>Brinkman</t>
  </si>
  <si>
    <t>Daniel</t>
  </si>
  <si>
    <t>Broering</t>
  </si>
  <si>
    <t>Stephen</t>
  </si>
  <si>
    <t>Brooks</t>
  </si>
  <si>
    <t>Brown</t>
  </si>
  <si>
    <t>Amanda</t>
  </si>
  <si>
    <t>Kelli</t>
  </si>
  <si>
    <t>Bruck</t>
  </si>
  <si>
    <t>Bryant</t>
  </si>
  <si>
    <t>Chris</t>
  </si>
  <si>
    <t>Canafax</t>
  </si>
  <si>
    <t>Jenna</t>
  </si>
  <si>
    <t>Clemons</t>
  </si>
  <si>
    <t>Kimberly</t>
  </si>
  <si>
    <t>Colvin</t>
  </si>
  <si>
    <t>Robert</t>
  </si>
  <si>
    <t>Couch</t>
  </si>
  <si>
    <t>Christopher</t>
  </si>
  <si>
    <t>Crowder</t>
  </si>
  <si>
    <t>Jeremy</t>
  </si>
  <si>
    <t>Cundiff</t>
  </si>
  <si>
    <t>Joel</t>
  </si>
  <si>
    <t>Curtis</t>
  </si>
  <si>
    <t>Joshua</t>
  </si>
  <si>
    <t>Dee</t>
  </si>
  <si>
    <t>Deric</t>
  </si>
  <si>
    <t>Delaney</t>
  </si>
  <si>
    <t>Steve</t>
  </si>
  <si>
    <t>Dennis</t>
  </si>
  <si>
    <t>Justen</t>
  </si>
  <si>
    <t>DiGirolamo</t>
  </si>
  <si>
    <t>Vince</t>
  </si>
  <si>
    <t>Dirheimer</t>
  </si>
  <si>
    <t>James</t>
  </si>
  <si>
    <t>Elfers</t>
  </si>
  <si>
    <t>John</t>
  </si>
  <si>
    <t>Emery</t>
  </si>
  <si>
    <t>Dallas</t>
  </si>
  <si>
    <t>Fischer</t>
  </si>
  <si>
    <t>Eric</t>
  </si>
  <si>
    <t>Flaugher</t>
  </si>
  <si>
    <t>Justin</t>
  </si>
  <si>
    <t>Fletcher</t>
  </si>
  <si>
    <t>Amber</t>
  </si>
  <si>
    <t>Flynn</t>
  </si>
  <si>
    <t>Tara</t>
  </si>
  <si>
    <t>Ford</t>
  </si>
  <si>
    <t>Kenny</t>
  </si>
  <si>
    <t>Franzen</t>
  </si>
  <si>
    <t>Timothy</t>
  </si>
  <si>
    <t>Garrard</t>
  </si>
  <si>
    <t>Genter</t>
  </si>
  <si>
    <t>Devin</t>
  </si>
  <si>
    <t>Glass</t>
  </si>
  <si>
    <t>Gosney</t>
  </si>
  <si>
    <t>David</t>
  </si>
  <si>
    <t>Halberstadt</t>
  </si>
  <si>
    <t>Jeffrey</t>
  </si>
  <si>
    <t>Hampton</t>
  </si>
  <si>
    <t>Charles</t>
  </si>
  <si>
    <t>Harthun</t>
  </si>
  <si>
    <t>Hehman</t>
  </si>
  <si>
    <t>Tracy</t>
  </si>
  <si>
    <t>Helton</t>
  </si>
  <si>
    <t>Dillon</t>
  </si>
  <si>
    <t>Hinman</t>
  </si>
  <si>
    <t>Warren</t>
  </si>
  <si>
    <t>Hodges</t>
  </si>
  <si>
    <t>Nathan</t>
  </si>
  <si>
    <t>Hoffman</t>
  </si>
  <si>
    <t>Hopkins</t>
  </si>
  <si>
    <t>Chad</t>
  </si>
  <si>
    <t>Horton</t>
  </si>
  <si>
    <t>Steven</t>
  </si>
  <si>
    <t>Huang</t>
  </si>
  <si>
    <t>Tao</t>
  </si>
  <si>
    <t>Huddleston</t>
  </si>
  <si>
    <t>Scott</t>
  </si>
  <si>
    <t>Ison</t>
  </si>
  <si>
    <t>Laura</t>
  </si>
  <si>
    <t>Kampsen</t>
  </si>
  <si>
    <t>Stacey</t>
  </si>
  <si>
    <t>Keahon</t>
  </si>
  <si>
    <t>Thomas</t>
  </si>
  <si>
    <t>Keller</t>
  </si>
  <si>
    <t>King</t>
  </si>
  <si>
    <t>Gerald</t>
  </si>
  <si>
    <t>Sean</t>
  </si>
  <si>
    <t>Kleier</t>
  </si>
  <si>
    <t>Jerome</t>
  </si>
  <si>
    <t>Klute</t>
  </si>
  <si>
    <t>Koehler</t>
  </si>
  <si>
    <t>Renee</t>
  </si>
  <si>
    <t>Kramer</t>
  </si>
  <si>
    <t>Amy</t>
  </si>
  <si>
    <t>Kevin</t>
  </si>
  <si>
    <t>Kruse</t>
  </si>
  <si>
    <t>Shellie</t>
  </si>
  <si>
    <t>Link</t>
  </si>
  <si>
    <t>Holly</t>
  </si>
  <si>
    <t>Lippert</t>
  </si>
  <si>
    <t>Joseph</t>
  </si>
  <si>
    <t>Manning</t>
  </si>
  <si>
    <t>Denise</t>
  </si>
  <si>
    <t>Marksberry</t>
  </si>
  <si>
    <t>Fred</t>
  </si>
  <si>
    <t>Marmo</t>
  </si>
  <si>
    <t>Maria</t>
  </si>
  <si>
    <t>Mattingly</t>
  </si>
  <si>
    <t>McCullah</t>
  </si>
  <si>
    <t>Rodney</t>
  </si>
  <si>
    <t>Mcgrath</t>
  </si>
  <si>
    <t>William</t>
  </si>
  <si>
    <t>Lauren</t>
  </si>
  <si>
    <t>Medert</t>
  </si>
  <si>
    <t>Colleen</t>
  </si>
  <si>
    <t>Miller</t>
  </si>
  <si>
    <t>Barry</t>
  </si>
  <si>
    <t>Jason</t>
  </si>
  <si>
    <t>Mills</t>
  </si>
  <si>
    <t>Jarrod</t>
  </si>
  <si>
    <t>Moor</t>
  </si>
  <si>
    <t>Johnathan</t>
  </si>
  <si>
    <t>Mullins</t>
  </si>
  <si>
    <t>Darryl</t>
  </si>
  <si>
    <t>Murphy</t>
  </si>
  <si>
    <t>Brad</t>
  </si>
  <si>
    <t>Napier</t>
  </si>
  <si>
    <t>Gregory</t>
  </si>
  <si>
    <t>Northcutt</t>
  </si>
  <si>
    <t>Barbara</t>
  </si>
  <si>
    <t>O'Donnell</t>
  </si>
  <si>
    <t>Ryan</t>
  </si>
  <si>
    <t>Lydia</t>
  </si>
  <si>
    <t>Parsons</t>
  </si>
  <si>
    <t>Leonard</t>
  </si>
  <si>
    <t>Peat</t>
  </si>
  <si>
    <t>Peoples</t>
  </si>
  <si>
    <t>Piccirillo</t>
  </si>
  <si>
    <t>G.</t>
  </si>
  <si>
    <t>Ramey</t>
  </si>
  <si>
    <t>Rechtin</t>
  </si>
  <si>
    <t>Lindsey</t>
  </si>
  <si>
    <t>Reynolds</t>
  </si>
  <si>
    <t>Louis</t>
  </si>
  <si>
    <t>Richardson</t>
  </si>
  <si>
    <t>Sue</t>
  </si>
  <si>
    <t>Richie</t>
  </si>
  <si>
    <t>Rickman</t>
  </si>
  <si>
    <t>Don</t>
  </si>
  <si>
    <t>Riley</t>
  </si>
  <si>
    <t>Clint</t>
  </si>
  <si>
    <t>Rowlette</t>
  </si>
  <si>
    <t>Matthew</t>
  </si>
  <si>
    <t>Kyle</t>
  </si>
  <si>
    <t>Schawe</t>
  </si>
  <si>
    <t>Edward</t>
  </si>
  <si>
    <t>Scheben</t>
  </si>
  <si>
    <t>Schlosser</t>
  </si>
  <si>
    <t>Corey</t>
  </si>
  <si>
    <t>Schlueter</t>
  </si>
  <si>
    <t>Danny</t>
  </si>
  <si>
    <t>Schmiade</t>
  </si>
  <si>
    <t>Megan</t>
  </si>
  <si>
    <t>Schuchter</t>
  </si>
  <si>
    <t>Jeff</t>
  </si>
  <si>
    <t>Simon</t>
  </si>
  <si>
    <t>Simpson</t>
  </si>
  <si>
    <t>Lori</t>
  </si>
  <si>
    <t>Slade</t>
  </si>
  <si>
    <t>Mark</t>
  </si>
  <si>
    <t>Smith</t>
  </si>
  <si>
    <t>Adam</t>
  </si>
  <si>
    <t>Anthony</t>
  </si>
  <si>
    <t>Kathleen</t>
  </si>
  <si>
    <t>Rebecca</t>
  </si>
  <si>
    <t>Richard</t>
  </si>
  <si>
    <t>Sparks</t>
  </si>
  <si>
    <t>Speier</t>
  </si>
  <si>
    <t>Stewart</t>
  </si>
  <si>
    <t>Sullender</t>
  </si>
  <si>
    <t>Randal</t>
  </si>
  <si>
    <t>Talarek</t>
  </si>
  <si>
    <t>Tischner</t>
  </si>
  <si>
    <t>Toliver</t>
  </si>
  <si>
    <t>Elza</t>
  </si>
  <si>
    <t>Verax</t>
  </si>
  <si>
    <t>Joan</t>
  </si>
  <si>
    <t>Vo</t>
  </si>
  <si>
    <t>Kimphuong</t>
  </si>
  <si>
    <t>Vollrath</t>
  </si>
  <si>
    <t>Voss</t>
  </si>
  <si>
    <t>Urilla</t>
  </si>
  <si>
    <t>Wagner</t>
  </si>
  <si>
    <t>Warnke</t>
  </si>
  <si>
    <t>Webb</t>
  </si>
  <si>
    <t>Douglas</t>
  </si>
  <si>
    <t>Weyman</t>
  </si>
  <si>
    <t>Whitford</t>
  </si>
  <si>
    <t>Jacob</t>
  </si>
  <si>
    <t>Williams</t>
  </si>
  <si>
    <t>Woeste</t>
  </si>
  <si>
    <t>Benjamin</t>
  </si>
  <si>
    <t>York</t>
  </si>
  <si>
    <t>Young</t>
  </si>
  <si>
    <t>Zumdick</t>
  </si>
  <si>
    <t>Department</t>
  </si>
  <si>
    <t>Distribution</t>
  </si>
  <si>
    <t>Account Services</t>
  </si>
  <si>
    <t>Plant Operation</t>
  </si>
  <si>
    <t>Engineering</t>
  </si>
  <si>
    <t>Human Resources</t>
  </si>
  <si>
    <t>Water Quality &amp; Production</t>
  </si>
  <si>
    <t>Information Systems</t>
  </si>
  <si>
    <t>Customer Service - Field Service</t>
  </si>
  <si>
    <t>Building &amp; Grounds</t>
  </si>
  <si>
    <t>Customer Service - Meter Shop</t>
  </si>
  <si>
    <t>Accounting/Finance</t>
  </si>
  <si>
    <t>Distribution Crew Leader</t>
  </si>
  <si>
    <t>Acting Plant Operations Manager</t>
  </si>
  <si>
    <t>Safety</t>
  </si>
  <si>
    <t>CAD Technician</t>
  </si>
  <si>
    <t>Maintenance</t>
  </si>
  <si>
    <t>Engineering Construction Manager</t>
  </si>
  <si>
    <t>Lovan</t>
  </si>
  <si>
    <t>C. Ron</t>
  </si>
  <si>
    <t>President/CEO</t>
  </si>
  <si>
    <t>Bowling</t>
  </si>
  <si>
    <t>Gripshover</t>
  </si>
  <si>
    <t>Oldiges</t>
  </si>
  <si>
    <t>Overley</t>
  </si>
  <si>
    <t>Scholten</t>
  </si>
  <si>
    <t>Vogelpohl</t>
  </si>
  <si>
    <t>EE</t>
  </si>
  <si>
    <t>Customer Service</t>
  </si>
  <si>
    <t>Engineering Supervisor</t>
  </si>
  <si>
    <t>Support Services</t>
  </si>
  <si>
    <t>Total</t>
  </si>
  <si>
    <t>601-3100-001</t>
  </si>
  <si>
    <t>FTTP- Labor Ops- Fort Thomas</t>
  </si>
  <si>
    <t>MPTP- Labor Ops- Fort Thomas</t>
  </si>
  <si>
    <t>TMTP- Labor Ops- Taylor Mill</t>
  </si>
  <si>
    <t>601-4100-001</t>
  </si>
  <si>
    <t>FTTP- Labor-Maint- Fort Thomas</t>
  </si>
  <si>
    <t>METER- Labor-Erlanger</t>
  </si>
  <si>
    <t>601-3100-002</t>
  </si>
  <si>
    <t>601-3100-003</t>
  </si>
  <si>
    <t>LAB- Labor- Fort Thomas</t>
  </si>
  <si>
    <t>601-4100-020</t>
  </si>
  <si>
    <t>INSTR- Labor- Fort Thomas</t>
  </si>
  <si>
    <t>601-6100-025</t>
  </si>
  <si>
    <t>PUMP- Labor-Maint- Fort Thomas</t>
  </si>
  <si>
    <t>PUMP- Labor-MaintFTTP- Fort Th</t>
  </si>
  <si>
    <t>601-3100-029</t>
  </si>
  <si>
    <t>601-5101-030</t>
  </si>
  <si>
    <t>ENGINEER- Labor- Erlanger</t>
  </si>
  <si>
    <t>Nicholas</t>
  </si>
  <si>
    <t>601-5102-030</t>
  </si>
  <si>
    <t>ENGINEER- Labor-Clerk- Erlange</t>
  </si>
  <si>
    <t>601-5103-030</t>
  </si>
  <si>
    <t>ENGINEER- Supervisor- Erlange</t>
  </si>
  <si>
    <t>601-5102-031</t>
  </si>
  <si>
    <t>DIST- Labor-Clerk- Erlanger</t>
  </si>
  <si>
    <t>DIST- Labor-Mains- Erlanger</t>
  </si>
  <si>
    <t>601-6106-031</t>
  </si>
  <si>
    <t>601-6104-031</t>
  </si>
  <si>
    <t>DIST - Supervisor - Erlanger</t>
  </si>
  <si>
    <t>601-7101-050</t>
  </si>
  <si>
    <t>MTRR - Labor- Erlanger</t>
  </si>
  <si>
    <t>601-7101-051</t>
  </si>
  <si>
    <t>CSFIELD - Labor-Field- Erlange</t>
  </si>
  <si>
    <t>601-7101-052</t>
  </si>
  <si>
    <t>ACCOUNT- Labor- Erlanger</t>
  </si>
  <si>
    <t>601-7101-056</t>
  </si>
  <si>
    <t>601-8100-072</t>
  </si>
  <si>
    <t>C.</t>
  </si>
  <si>
    <t>ADM- Labor-Admin-Erlanger</t>
  </si>
  <si>
    <t>601-8100-074</t>
  </si>
  <si>
    <t>ACCOUNTING- Labor-Erlanger</t>
  </si>
  <si>
    <t>601-8100-078</t>
  </si>
  <si>
    <t>HRIS- Labor-Erlanger</t>
  </si>
  <si>
    <t>HRIS- Labor-Fort Thomas</t>
  </si>
  <si>
    <t>GL Code</t>
  </si>
  <si>
    <t>FICA Tax</t>
  </si>
  <si>
    <t>The Lincoln National Life Insurance Company </t>
  </si>
  <si>
    <t>This section added to calculate Disability adjusted for 5% wage increase</t>
  </si>
  <si>
    <t>CERT NO.</t>
  </si>
  <si>
    <t>NAME</t>
  </si>
  <si>
    <t>LI VOLUME</t>
  </si>
  <si>
    <t>LIFE</t>
  </si>
  <si>
    <t>AD+D</t>
  </si>
  <si>
    <t>WI</t>
  </si>
  <si>
    <t>LTD</t>
  </si>
  <si>
    <t>TOTAL</t>
  </si>
  <si>
    <t>Total AD+D/Disability</t>
  </si>
  <si>
    <t>New Rate - 4% Increase</t>
  </si>
  <si>
    <t>New Base Wages</t>
  </si>
  <si>
    <t>Adjusted LI Volume</t>
  </si>
  <si>
    <t>Calculated AD+D</t>
  </si>
  <si>
    <t>Calculated WI</t>
  </si>
  <si>
    <t>Calculated LTD</t>
  </si>
  <si>
    <t>Total AD+D, WI, LTD</t>
  </si>
  <si>
    <t>xxxxx6086</t>
  </si>
  <si>
    <t>F.</t>
  </si>
  <si>
    <t>64000</t>
  </si>
  <si>
    <t>xxxxx3876</t>
  </si>
  <si>
    <t>M.</t>
  </si>
  <si>
    <t>35000</t>
  </si>
  <si>
    <t>xxxxx3293</t>
  </si>
  <si>
    <t>H.</t>
  </si>
  <si>
    <t>47000</t>
  </si>
  <si>
    <t>xxxxx0111</t>
  </si>
  <si>
    <t>E.</t>
  </si>
  <si>
    <t>62000</t>
  </si>
  <si>
    <t>xxxxx4980</t>
  </si>
  <si>
    <t>P.</t>
  </si>
  <si>
    <t>34000</t>
  </si>
  <si>
    <t>xxxxx2620</t>
  </si>
  <si>
    <t>40000</t>
  </si>
  <si>
    <t>xxxxx7215</t>
  </si>
  <si>
    <t>38000</t>
  </si>
  <si>
    <t>xxxxx8191</t>
  </si>
  <si>
    <t>xxxxx7819</t>
  </si>
  <si>
    <t>S.</t>
  </si>
  <si>
    <t>45000</t>
  </si>
  <si>
    <t>xxxxx4612</t>
  </si>
  <si>
    <t>J.</t>
  </si>
  <si>
    <t>52000</t>
  </si>
  <si>
    <t>xxxxx4055</t>
  </si>
  <si>
    <t>55000</t>
  </si>
  <si>
    <t>xxxxx2460</t>
  </si>
  <si>
    <t>A.</t>
  </si>
  <si>
    <t>xxxxx7108</t>
  </si>
  <si>
    <t>36000</t>
  </si>
  <si>
    <t>xxxxx5495</t>
  </si>
  <si>
    <t>K.</t>
  </si>
  <si>
    <t>xxxxx1666</t>
  </si>
  <si>
    <t>56000</t>
  </si>
  <si>
    <t>xxxxx6895</t>
  </si>
  <si>
    <t>117000</t>
  </si>
  <si>
    <t>xxxxx5269</t>
  </si>
  <si>
    <t>63000</t>
  </si>
  <si>
    <t>xxxxx7605</t>
  </si>
  <si>
    <t>96000</t>
  </si>
  <si>
    <t>xxxxx6642</t>
  </si>
  <si>
    <t>Rob</t>
  </si>
  <si>
    <t>xxxxx9401</t>
  </si>
  <si>
    <t>44000</t>
  </si>
  <si>
    <t>xxxxx8533</t>
  </si>
  <si>
    <t>L.</t>
  </si>
  <si>
    <t>xxxxx7049</t>
  </si>
  <si>
    <t>41000</t>
  </si>
  <si>
    <t>xxxxx2392</t>
  </si>
  <si>
    <t>D.</t>
  </si>
  <si>
    <t>xxxxx0972</t>
  </si>
  <si>
    <t>xxxxx4731</t>
  </si>
  <si>
    <t>xxxxx4181</t>
  </si>
  <si>
    <t>T.</t>
  </si>
  <si>
    <t>xxxxx9515</t>
  </si>
  <si>
    <t>Digirolamo</t>
  </si>
  <si>
    <t>Vincent</t>
  </si>
  <si>
    <t>82000</t>
  </si>
  <si>
    <t>xxxxx1030</t>
  </si>
  <si>
    <t>42000</t>
  </si>
  <si>
    <t>xxxxx9785</t>
  </si>
  <si>
    <t>R.</t>
  </si>
  <si>
    <t>57000</t>
  </si>
  <si>
    <t>xxxxx0230</t>
  </si>
  <si>
    <t>xxxxx5432</t>
  </si>
  <si>
    <t>37000</t>
  </si>
  <si>
    <t>xxxxx0568</t>
  </si>
  <si>
    <t>100000</t>
  </si>
  <si>
    <t>xxxxx1905</t>
  </si>
  <si>
    <t>xxxxx8491</t>
  </si>
  <si>
    <t>N.</t>
  </si>
  <si>
    <t>xxxxx7853</t>
  </si>
  <si>
    <t>B.</t>
  </si>
  <si>
    <t>xxxxx8045</t>
  </si>
  <si>
    <t>xxxxx6417</t>
  </si>
  <si>
    <t>Kenneth</t>
  </si>
  <si>
    <t>W.</t>
  </si>
  <si>
    <t>76000</t>
  </si>
  <si>
    <t>xxxxx8938</t>
  </si>
  <si>
    <t>xxxxx1546</t>
  </si>
  <si>
    <t>xxxxx7136</t>
  </si>
  <si>
    <t>xxxxx3539</t>
  </si>
  <si>
    <t>69000</t>
  </si>
  <si>
    <t>xxxxx1481</t>
  </si>
  <si>
    <t>xxxxx2150</t>
  </si>
  <si>
    <t>xxxxx4762</t>
  </si>
  <si>
    <t>54000</t>
  </si>
  <si>
    <t>xxxxx8503</t>
  </si>
  <si>
    <t>43000</t>
  </si>
  <si>
    <t>xxxxx5080</t>
  </si>
  <si>
    <t>81000</t>
  </si>
  <si>
    <t>xxxxx8178</t>
  </si>
  <si>
    <t>48000</t>
  </si>
  <si>
    <t>xxxxx2988</t>
  </si>
  <si>
    <t>xxxxx9483</t>
  </si>
  <si>
    <t>53000</t>
  </si>
  <si>
    <t>xxxxx3177</t>
  </si>
  <si>
    <t>61000</t>
  </si>
  <si>
    <t>xxxxx3011</t>
  </si>
  <si>
    <t>xxxxx8509</t>
  </si>
  <si>
    <t>xxxxx8528</t>
  </si>
  <si>
    <t>xxxxx6799</t>
  </si>
  <si>
    <t>xxxxx9736</t>
  </si>
  <si>
    <t>xxxxx5464</t>
  </si>
  <si>
    <t>xxxxx9124</t>
  </si>
  <si>
    <t>80000</t>
  </si>
  <si>
    <t>xxxxx9036</t>
  </si>
  <si>
    <t>xxxxx5648</t>
  </si>
  <si>
    <t>xxxxx5288</t>
  </si>
  <si>
    <t>46000</t>
  </si>
  <si>
    <t>xxxxx5310</t>
  </si>
  <si>
    <t>xxxxx3019</t>
  </si>
  <si>
    <t>xxxxx6054</t>
  </si>
  <si>
    <t>xxxxx6901</t>
  </si>
  <si>
    <t>32000</t>
  </si>
  <si>
    <t>xxxxx0848</t>
  </si>
  <si>
    <t>140000</t>
  </si>
  <si>
    <t>xxxxx1161</t>
  </si>
  <si>
    <t>xxxxx9244</t>
  </si>
  <si>
    <t>xxxxx8899</t>
  </si>
  <si>
    <t>xxxxx7010</t>
  </si>
  <si>
    <t>xxxxx2705</t>
  </si>
  <si>
    <t>125000</t>
  </si>
  <si>
    <t>xxxxx0213</t>
  </si>
  <si>
    <t>xxxxx8124</t>
  </si>
  <si>
    <t>xxxxx2929</t>
  </si>
  <si>
    <t>Waived</t>
  </si>
  <si>
    <t>xxxxx0500</t>
  </si>
  <si>
    <t>78000</t>
  </si>
  <si>
    <t>xxxxx2808</t>
  </si>
  <si>
    <t>Mccullah</t>
  </si>
  <si>
    <t>xxxxx7104</t>
  </si>
  <si>
    <t>18900</t>
  </si>
  <si>
    <t>xxxxx4885</t>
  </si>
  <si>
    <t>xxxxx4398</t>
  </si>
  <si>
    <t>xxxxx8143</t>
  </si>
  <si>
    <t>xxxxx9622</t>
  </si>
  <si>
    <t>39000</t>
  </si>
  <si>
    <t>xxxxx7380</t>
  </si>
  <si>
    <t>xxxxx5912</t>
  </si>
  <si>
    <t>xxxxx8152</t>
  </si>
  <si>
    <t>51000</t>
  </si>
  <si>
    <t>xxxxx3864</t>
  </si>
  <si>
    <t>xxxxx2996</t>
  </si>
  <si>
    <t>xxxxx7325</t>
  </si>
  <si>
    <t>xxxxx7452</t>
  </si>
  <si>
    <t>33000</t>
  </si>
  <si>
    <t>xxxxx3844</t>
  </si>
  <si>
    <t>xxxxx5294</t>
  </si>
  <si>
    <t>I.</t>
  </si>
  <si>
    <t>xxxxx5265</t>
  </si>
  <si>
    <t>66000</t>
  </si>
  <si>
    <t>xxxxx3102</t>
  </si>
  <si>
    <t>George</t>
  </si>
  <si>
    <t>xxxxx2102</t>
  </si>
  <si>
    <t>71000</t>
  </si>
  <si>
    <t>xxxxx5473</t>
  </si>
  <si>
    <t>120000</t>
  </si>
  <si>
    <t>xxxxx5008</t>
  </si>
  <si>
    <t>xxxxx6774</t>
  </si>
  <si>
    <t>49000</t>
  </si>
  <si>
    <t>xxxxx8500</t>
  </si>
  <si>
    <t>xxxxx3318</t>
  </si>
  <si>
    <t>xxxxx2805</t>
  </si>
  <si>
    <t>xxxxx7109</t>
  </si>
  <si>
    <t>xxxxx2931</t>
  </si>
  <si>
    <t>91000</t>
  </si>
  <si>
    <t>xxxxx7263</t>
  </si>
  <si>
    <t>xxxxx3119</t>
  </si>
  <si>
    <t>95000</t>
  </si>
  <si>
    <t>xxxxx3020</t>
  </si>
  <si>
    <t>xxxxx0540</t>
  </si>
  <si>
    <t>xxxxx6382</t>
  </si>
  <si>
    <t>60000</t>
  </si>
  <si>
    <t>xxxxx0046</t>
  </si>
  <si>
    <t>xxxxx6162</t>
  </si>
  <si>
    <t>xxxxx5416</t>
  </si>
  <si>
    <t>xxxxx0192</t>
  </si>
  <si>
    <t>xxxxx9230</t>
  </si>
  <si>
    <t>xxxxx2898</t>
  </si>
  <si>
    <t>xxxxx9960</t>
  </si>
  <si>
    <t>xxxxx4760</t>
  </si>
  <si>
    <t>31000</t>
  </si>
  <si>
    <t>xxxxx9799</t>
  </si>
  <si>
    <t>xxxxx5832</t>
  </si>
  <si>
    <t>xxxxx4053</t>
  </si>
  <si>
    <t>xxxxx9851</t>
  </si>
  <si>
    <t>67000</t>
  </si>
  <si>
    <t>xxxxx8411</t>
  </si>
  <si>
    <t>xxxxx9226</t>
  </si>
  <si>
    <t>xxxxx7524</t>
  </si>
  <si>
    <t>Randall</t>
  </si>
  <si>
    <t>59000</t>
  </si>
  <si>
    <t>xxxxx8802</t>
  </si>
  <si>
    <t>xxxxx4118</t>
  </si>
  <si>
    <t>xxxxx6399</t>
  </si>
  <si>
    <t>xxxxx4584</t>
  </si>
  <si>
    <t>xxxxx9415</t>
  </si>
  <si>
    <t>70000</t>
  </si>
  <si>
    <t>xxxxx9394</t>
  </si>
  <si>
    <t>xxxxx4206</t>
  </si>
  <si>
    <t>xxxxx6580</t>
  </si>
  <si>
    <t>xxxxx6020</t>
  </si>
  <si>
    <t>115000</t>
  </si>
  <si>
    <t>xxxxx8548</t>
  </si>
  <si>
    <t>58000</t>
  </si>
  <si>
    <t>xxxxx2243</t>
  </si>
  <si>
    <t>xxxxx5005</t>
  </si>
  <si>
    <t>xxxxx2693</t>
  </si>
  <si>
    <t>xxxxx1598</t>
  </si>
  <si>
    <t>xxxxx7675</t>
  </si>
  <si>
    <t>xxxxx5990</t>
  </si>
  <si>
    <t>xxxxx0834</t>
  </si>
  <si>
    <t>xxxxx3424</t>
  </si>
  <si>
    <t>Totals  (Lives: 142)</t>
  </si>
  <si>
    <t>xxxxx2519</t>
  </si>
  <si>
    <t>Macke</t>
  </si>
  <si>
    <t>50000</t>
  </si>
  <si>
    <t>12 Months:</t>
  </si>
  <si>
    <t>xxxxx7913</t>
  </si>
  <si>
    <t>Sommerkamp</t>
  </si>
  <si>
    <t>Patricia</t>
  </si>
  <si>
    <t>17500</t>
  </si>
  <si>
    <t>xxxxx0740</t>
  </si>
  <si>
    <t>Adjustments</t>
  </si>
  <si>
    <t>ADJ DATE</t>
  </si>
  <si>
    <t>Augur, James M.</t>
  </si>
  <si>
    <t>07/01/2018</t>
  </si>
  <si>
    <t>Bellm, Jennifer H.</t>
  </si>
  <si>
    <t>Blevins, Ronald E.</t>
  </si>
  <si>
    <t>Boden, Deanna M.</t>
  </si>
  <si>
    <t>Bowling, Derek S.</t>
  </si>
  <si>
    <t>Brown, Amanda H.</t>
  </si>
  <si>
    <t>Brown, Kelli K.</t>
  </si>
  <si>
    <t>Bruck, Ronald M.</t>
  </si>
  <si>
    <t>Bryant, Chris</t>
  </si>
  <si>
    <t>Canafax, Jenna E.</t>
  </si>
  <si>
    <t>xxxxx8798</t>
  </si>
  <si>
    <t>Clark, Jacob M.</t>
  </si>
  <si>
    <t>Clemons, Kimberly S.</t>
  </si>
  <si>
    <t>Colvin, Rob</t>
  </si>
  <si>
    <t>Crowder, Jeremy L.</t>
  </si>
  <si>
    <t>Curtis, Joshua D.</t>
  </si>
  <si>
    <t>Delaney, Steve A.</t>
  </si>
  <si>
    <t>Dennis, Justen T.</t>
  </si>
  <si>
    <t>Emery, Joshua S.</t>
  </si>
  <si>
    <t>Fischer, Eric</t>
  </si>
  <si>
    <t>Flaugher, Justin A.</t>
  </si>
  <si>
    <t>Fletcher, Amber N.</t>
  </si>
  <si>
    <t>Flynn, Michael B.</t>
  </si>
  <si>
    <t>Franzen, Timothy J.</t>
  </si>
  <si>
    <t>Garrard, John R.</t>
  </si>
  <si>
    <t>Genter, Devin R.</t>
  </si>
  <si>
    <t>Glass, Stephen C.</t>
  </si>
  <si>
    <t>Gosney, David C.</t>
  </si>
  <si>
    <t>Gripshover, Robert G.</t>
  </si>
  <si>
    <t>Helton, Dillon D.</t>
  </si>
  <si>
    <t>Hinman, Warren D.</t>
  </si>
  <si>
    <t>Hodges, Nathan P.</t>
  </si>
  <si>
    <t>Hoffman, Jeremy L.</t>
  </si>
  <si>
    <t>Hopkins, Chad M.</t>
  </si>
  <si>
    <t>Horton, Steven A.</t>
  </si>
  <si>
    <t>Huddleston, Scott D.</t>
  </si>
  <si>
    <t>Ison, Laura A.</t>
  </si>
  <si>
    <t>Kampsen, Stacey L.</t>
  </si>
  <si>
    <t>Keahon, Thomas P.</t>
  </si>
  <si>
    <t>Keller, David E.</t>
  </si>
  <si>
    <t>King, Gerald W.</t>
  </si>
  <si>
    <t>King, Sean A.</t>
  </si>
  <si>
    <t>Kleier, Jerome D.</t>
  </si>
  <si>
    <t>Kramer, Amy K.</t>
  </si>
  <si>
    <t>Kramer, Kevin J.</t>
  </si>
  <si>
    <t>xxxxx3427</t>
  </si>
  <si>
    <t>Loschiavo, Matthew D.</t>
  </si>
  <si>
    <t>Manning, Denise</t>
  </si>
  <si>
    <t>Marmo, Maria L.</t>
  </si>
  <si>
    <t>Mattingly, Timothy A.</t>
  </si>
  <si>
    <t>Mccullah, Rodney K.</t>
  </si>
  <si>
    <t>Medert, Colleen K.</t>
  </si>
  <si>
    <t>Miller, Barry W.</t>
  </si>
  <si>
    <t>Moor, Johnathan F.</t>
  </si>
  <si>
    <t>O'Donnell, Ryan P.</t>
  </si>
  <si>
    <t>Oldiges, Stephen T.</t>
  </si>
  <si>
    <t>Overley, Lydia K.</t>
  </si>
  <si>
    <t>Rechtin, Lindsey E.</t>
  </si>
  <si>
    <t>Reynolds, Louis T.</t>
  </si>
  <si>
    <t>Richardson, Sue A.</t>
  </si>
  <si>
    <t>Richie, Eric M.</t>
  </si>
  <si>
    <t>Riley, Clint E.</t>
  </si>
  <si>
    <t>Rowlette, Matthew S.</t>
  </si>
  <si>
    <t>Ryan, Kyle A.</t>
  </si>
  <si>
    <t>Scheben, John A.</t>
  </si>
  <si>
    <t>Schlosser, Corey A.</t>
  </si>
  <si>
    <t>Schlueter, Danny E.</t>
  </si>
  <si>
    <t>Scholten, Megan A.</t>
  </si>
  <si>
    <t>Schuchter, Jeff T.</t>
  </si>
  <si>
    <t>Slade, Mark E.</t>
  </si>
  <si>
    <t>Smith, Adam T.</t>
  </si>
  <si>
    <t>Smith, Anthony J.</t>
  </si>
  <si>
    <t>Smith, Kathleen L.</t>
  </si>
  <si>
    <t>Smith, Rebecca L.</t>
  </si>
  <si>
    <t>Sparks, Rodney C.</t>
  </si>
  <si>
    <t>Toliver, Elza T.</t>
  </si>
  <si>
    <t>Verax, Joan M.</t>
  </si>
  <si>
    <t>Vogelpohl, Stephen L.</t>
  </si>
  <si>
    <t>Vollrath, Daniel M.</t>
  </si>
  <si>
    <t>Voss, Urilla A.</t>
  </si>
  <si>
    <t>Whitford, Jacob M.</t>
  </si>
  <si>
    <t>Williams, Jacob T.</t>
  </si>
  <si>
    <t>Woeste, Benjamin E.</t>
  </si>
  <si>
    <t>York, Christopher P.</t>
  </si>
  <si>
    <t>Young, Jason A.</t>
  </si>
  <si>
    <t>Zumdick, David M.</t>
  </si>
  <si>
    <t>Totals  (Lives: 84)</t>
  </si>
  <si>
    <t>45.77</t>
  </si>
  <si>
    <t>7.04</t>
  </si>
  <si>
    <t>50.34</t>
  </si>
  <si>
    <t>68.56</t>
  </si>
  <si>
    <t>171.71</t>
  </si>
  <si>
    <t>LIFE-Life. AD+D-AD&amp;D. WI-Weekly Income. LTD-LTD.</t>
  </si>
  <si>
    <t>AC-Add Coverage SC-Salary Change TC-Term Coverage</t>
  </si>
  <si>
    <t>(blank)</t>
  </si>
  <si>
    <t>Grand Total</t>
  </si>
  <si>
    <t>Name</t>
  </si>
  <si>
    <t>Harley Armstrong</t>
  </si>
  <si>
    <t>Michael Augur</t>
  </si>
  <si>
    <t>Mary Bach</t>
  </si>
  <si>
    <t>Mollie Bailey</t>
  </si>
  <si>
    <t>Nicholas  Behrens</t>
  </si>
  <si>
    <t>Jennifer Bellm</t>
  </si>
  <si>
    <t>Ronald Blevins</t>
  </si>
  <si>
    <t>Deanna Boden</t>
  </si>
  <si>
    <t>Derek Bowling</t>
  </si>
  <si>
    <t>Daniel Brinkman</t>
  </si>
  <si>
    <t>Stephen Broering</t>
  </si>
  <si>
    <t>Michael Brooks</t>
  </si>
  <si>
    <t>Amanda Brown</t>
  </si>
  <si>
    <t>Kelli Brown</t>
  </si>
  <si>
    <t>Ronald Bruck</t>
  </si>
  <si>
    <t>Chris Bryant</t>
  </si>
  <si>
    <t>Jenna Canafax</t>
  </si>
  <si>
    <t>Kimberly Clemons</t>
  </si>
  <si>
    <t>Robert Colvin</t>
  </si>
  <si>
    <t>Christopher Couch</t>
  </si>
  <si>
    <t>Jeremy Crowder</t>
  </si>
  <si>
    <t>Joel Cundiff</t>
  </si>
  <si>
    <t>Joshua Curtis</t>
  </si>
  <si>
    <t>Deric Dee</t>
  </si>
  <si>
    <t>Steve Delaney</t>
  </si>
  <si>
    <t>Justen Dennis</t>
  </si>
  <si>
    <t>Vince DiGirolamo</t>
  </si>
  <si>
    <t>James Dirheimer</t>
  </si>
  <si>
    <t>John Elfers</t>
  </si>
  <si>
    <t>Dallas Emery</t>
  </si>
  <si>
    <t>Joshua Emery</t>
  </si>
  <si>
    <t>Eric Fischer</t>
  </si>
  <si>
    <t>Justin Flaugher</t>
  </si>
  <si>
    <t>Amber Fletcher</t>
  </si>
  <si>
    <t>Michael Flynn</t>
  </si>
  <si>
    <t>Tara Flynn</t>
  </si>
  <si>
    <t>Kenny Ford</t>
  </si>
  <si>
    <t>Timothy Franzen</t>
  </si>
  <si>
    <t>John Garrard</t>
  </si>
  <si>
    <t>Savannah Geiger</t>
  </si>
  <si>
    <t>Devin Genter</t>
  </si>
  <si>
    <t>Stephen Glass</t>
  </si>
  <si>
    <t>David Gosney</t>
  </si>
  <si>
    <t>Robert Gripshover</t>
  </si>
  <si>
    <t>Jeffrey Halberstadt</t>
  </si>
  <si>
    <t>Charles Hampton</t>
  </si>
  <si>
    <t>Robert Harthun</t>
  </si>
  <si>
    <t>Tracy Hehman</t>
  </si>
  <si>
    <t>Dillon Helton</t>
  </si>
  <si>
    <t>Warren Hinman</t>
  </si>
  <si>
    <t>Nathan Hodges</t>
  </si>
  <si>
    <t>Jeremy Hoffman</t>
  </si>
  <si>
    <t>Chad Hopkins</t>
  </si>
  <si>
    <t>Steven Horton</t>
  </si>
  <si>
    <t>Tao Huang</t>
  </si>
  <si>
    <t>Scott Huddleston</t>
  </si>
  <si>
    <t>Laura Ison</t>
  </si>
  <si>
    <t>Stacey Kampsen</t>
  </si>
  <si>
    <t>Thomas Keahon</t>
  </si>
  <si>
    <t>David Keller</t>
  </si>
  <si>
    <t>Gerald King</t>
  </si>
  <si>
    <t>Sean King</t>
  </si>
  <si>
    <t>Jerome Kleier</t>
  </si>
  <si>
    <t>Jennifer Klute</t>
  </si>
  <si>
    <t>Renee Koehler</t>
  </si>
  <si>
    <t>Amy Kramer</t>
  </si>
  <si>
    <t>Kevin Kramer</t>
  </si>
  <si>
    <t>Shellie Kruse</t>
  </si>
  <si>
    <t>Holly Link</t>
  </si>
  <si>
    <t>Joseph Lippert</t>
  </si>
  <si>
    <t>C. Ron Lovan</t>
  </si>
  <si>
    <t>Denise Manning</t>
  </si>
  <si>
    <t>Fred Marksberry</t>
  </si>
  <si>
    <t>Maria Marmo</t>
  </si>
  <si>
    <t>Thomas Martin</t>
  </si>
  <si>
    <t>Timothy Mattingly</t>
  </si>
  <si>
    <t>Rodney McCullah</t>
  </si>
  <si>
    <t>William Mcgrath</t>
  </si>
  <si>
    <t>Lauren McMillen</t>
  </si>
  <si>
    <t>Colleen Medert</t>
  </si>
  <si>
    <t>Barry Miller</t>
  </si>
  <si>
    <t>Jason Miller</t>
  </si>
  <si>
    <t>Jarrod Mills</t>
  </si>
  <si>
    <t>Johnathan Moor</t>
  </si>
  <si>
    <t>Darryl Mullins</t>
  </si>
  <si>
    <t>Brad Murphy</t>
  </si>
  <si>
    <t>Gregory Napier</t>
  </si>
  <si>
    <t>Barbara Northcutt</t>
  </si>
  <si>
    <t>Ryan O'Donnell</t>
  </si>
  <si>
    <t>Stephen Oldiges</t>
  </si>
  <si>
    <t>Lydia Overley</t>
  </si>
  <si>
    <t>Leonard Parsons</t>
  </si>
  <si>
    <t>David Peat</t>
  </si>
  <si>
    <t>Nathan Peoples</t>
  </si>
  <si>
    <t>G. Piccirillo</t>
  </si>
  <si>
    <t>John Ramey</t>
  </si>
  <si>
    <t>Lindsey Rechtin</t>
  </si>
  <si>
    <t>Louis Reynolds</t>
  </si>
  <si>
    <t>Sue Richardson</t>
  </si>
  <si>
    <t>Eric Richie</t>
  </si>
  <si>
    <t>Don Rickman</t>
  </si>
  <si>
    <t>Clint Riley</t>
  </si>
  <si>
    <t>Matthew Rowlette</t>
  </si>
  <si>
    <t>Kyle Ryan</t>
  </si>
  <si>
    <t>Edward Schawe</t>
  </si>
  <si>
    <t>John Scheben</t>
  </si>
  <si>
    <t>Corey Schlosser</t>
  </si>
  <si>
    <t>Danny Schlueter</t>
  </si>
  <si>
    <t>John Schmiade</t>
  </si>
  <si>
    <t>Megan Scholten</t>
  </si>
  <si>
    <t>Jeff Schuchter</t>
  </si>
  <si>
    <t>Chad Simon</t>
  </si>
  <si>
    <t>Lori Simpson</t>
  </si>
  <si>
    <t>Mark Slade</t>
  </si>
  <si>
    <t>Adam Smith</t>
  </si>
  <si>
    <t>Anthony Smith</t>
  </si>
  <si>
    <t>Kathleen Smith</t>
  </si>
  <si>
    <t>Rebecca Smith</t>
  </si>
  <si>
    <t>Richard Smith</t>
  </si>
  <si>
    <t>Rodney Sparks</t>
  </si>
  <si>
    <t>William Speier</t>
  </si>
  <si>
    <t>William Stewart</t>
  </si>
  <si>
    <t>Lauren Sullender</t>
  </si>
  <si>
    <t>Randal Sullender</t>
  </si>
  <si>
    <t>Laura Talarek</t>
  </si>
  <si>
    <t>Mark Tischner</t>
  </si>
  <si>
    <t>Elza Toliver</t>
  </si>
  <si>
    <t>Joan Verax</t>
  </si>
  <si>
    <t>Kimphuong Vo</t>
  </si>
  <si>
    <t>Steven Vogelpohl</t>
  </si>
  <si>
    <t>Daniel Vollrath</t>
  </si>
  <si>
    <t>Urilla Voss</t>
  </si>
  <si>
    <t>Mary Wagner</t>
  </si>
  <si>
    <t>Gregory Warnke</t>
  </si>
  <si>
    <t>Douglas Webb</t>
  </si>
  <si>
    <t>Ronald Weyman</t>
  </si>
  <si>
    <t>Jacob Whitford</t>
  </si>
  <si>
    <t>Jacob Williams</t>
  </si>
  <si>
    <t>Benjamin Woeste</t>
  </si>
  <si>
    <t>Christopher York</t>
  </si>
  <si>
    <t>Jason Young</t>
  </si>
  <si>
    <t>David Zumdick</t>
  </si>
  <si>
    <t>Vacant Vacant</t>
  </si>
  <si>
    <t>Sum of Base Rate per Comp Study</t>
  </si>
  <si>
    <t>Values</t>
  </si>
  <si>
    <t>Sum of Rate Increase</t>
  </si>
  <si>
    <t>Denisse Coughill</t>
  </si>
  <si>
    <t>as per Paycor</t>
  </si>
  <si>
    <t>open position</t>
  </si>
  <si>
    <t>a replacement for Kleier</t>
  </si>
  <si>
    <t>on directory, not on bgt file</t>
  </si>
  <si>
    <t>On directory, not on bgt</t>
  </si>
  <si>
    <t>is replaced by a temp</t>
  </si>
  <si>
    <t>5% in the budget file</t>
  </si>
  <si>
    <t>150 EE-s</t>
  </si>
  <si>
    <t>Use Actual</t>
  </si>
  <si>
    <t>Full Name</t>
  </si>
  <si>
    <t>Hourly</t>
  </si>
  <si>
    <t>Lab Technician - new hire</t>
  </si>
  <si>
    <t>2022 - 168 EE-s</t>
  </si>
  <si>
    <t>Department Code + Name</t>
  </si>
  <si>
    <t>Dpmnt Code</t>
  </si>
  <si>
    <t>Dpmnt Name</t>
  </si>
  <si>
    <t>Manager</t>
  </si>
  <si>
    <t>Job Title</t>
  </si>
  <si>
    <t>Status</t>
  </si>
  <si>
    <t>Status Type</t>
  </si>
  <si>
    <t>Rate #1 Eff Dte</t>
  </si>
  <si>
    <t>Rate #1 Rate Type</t>
  </si>
  <si>
    <t>Hourly Rate</t>
  </si>
  <si>
    <t>Rate #1 Pay Rate</t>
  </si>
  <si>
    <t>Rate #1 Annualized</t>
  </si>
  <si>
    <t>Lovan, Charles R.</t>
  </si>
  <si>
    <t>107215517-ADM- Labor-Admin-Erlanger</t>
  </si>
  <si>
    <t>107215517</t>
  </si>
  <si>
    <t>Lovan, Charles</t>
  </si>
  <si>
    <t>Active</t>
  </si>
  <si>
    <t>Full Time</t>
  </si>
  <si>
    <t>Salary</t>
  </si>
  <si>
    <t>103111817-DIST- Labor-Mains- Erlanger</t>
  </si>
  <si>
    <t>103111817</t>
  </si>
  <si>
    <t>Miller, Jason</t>
  </si>
  <si>
    <t>Bailey, Mollie E.</t>
  </si>
  <si>
    <t>100110219-FTTP- Labor Ops- Fort Thomas</t>
  </si>
  <si>
    <t>100110219</t>
  </si>
  <si>
    <t>Piccirillo, Matt</t>
  </si>
  <si>
    <t>Couch, Christopher</t>
  </si>
  <si>
    <t>102511719-PUMP- Labor-Maint- Fort Thomas</t>
  </si>
  <si>
    <t>102511719</t>
  </si>
  <si>
    <t>Speier, William</t>
  </si>
  <si>
    <t>102910219-MPTP- Labor Ops- Fort Thomas</t>
  </si>
  <si>
    <t>102910219</t>
  </si>
  <si>
    <t>Plant Operator</t>
  </si>
  <si>
    <t>Simpson, Lori</t>
  </si>
  <si>
    <t>Raffenberg, Mark</t>
  </si>
  <si>
    <t>Murphy, Brad</t>
  </si>
  <si>
    <t>107810117-HRIS- Labor-Erlanger</t>
  </si>
  <si>
    <t>107810117</t>
  </si>
  <si>
    <t>Clemons, Kimberly</t>
  </si>
  <si>
    <t>Peat, David</t>
  </si>
  <si>
    <t>100310119-LAB- Labor- Fort Thomas</t>
  </si>
  <si>
    <t>100310119</t>
  </si>
  <si>
    <t>Wagner, Mary</t>
  </si>
  <si>
    <t>Moor, Johnathan</t>
  </si>
  <si>
    <t>Schmiade, John</t>
  </si>
  <si>
    <t>102513519-PUMP- Labor-MaintFTTP- Fort Th</t>
  </si>
  <si>
    <t>102513519</t>
  </si>
  <si>
    <t>Mills, Jarrod</t>
  </si>
  <si>
    <t>Sullender, Randal</t>
  </si>
  <si>
    <t>Vo, Kimphuong</t>
  </si>
  <si>
    <t>Wagner, Mary C.</t>
  </si>
  <si>
    <t>Stoffer, Amy</t>
  </si>
  <si>
    <t>Warnke, Gregory A.</t>
  </si>
  <si>
    <t>Armstrong, Frank</t>
  </si>
  <si>
    <t>Flynn, Michael</t>
  </si>
  <si>
    <t>Distribution Fieldman Trainer</t>
  </si>
  <si>
    <t>Halberstadt, Jeffrey S.</t>
  </si>
  <si>
    <t>105610117-METER- Labor-Erlanger</t>
  </si>
  <si>
    <t>105610117</t>
  </si>
  <si>
    <t>Marksberry, Fred</t>
  </si>
  <si>
    <t>103116017-DIST - Supervisor - Erlanger</t>
  </si>
  <si>
    <t>103116017</t>
  </si>
  <si>
    <t>Miller, Barry</t>
  </si>
  <si>
    <t>Napier, Gregory</t>
  </si>
  <si>
    <t>103010117-ENGINEER- Labor- Erlanger</t>
  </si>
  <si>
    <t>103010117</t>
  </si>
  <si>
    <t>Bareswilt, Jenna</t>
  </si>
  <si>
    <t>Peoples, Nathan</t>
  </si>
  <si>
    <t>Trainer</t>
  </si>
  <si>
    <t>Smith, Richard</t>
  </si>
  <si>
    <t>Harthun, Robert</t>
  </si>
  <si>
    <t>Webb, Douglas</t>
  </si>
  <si>
    <t>105010117-MTRR - Labor- Erlanger</t>
  </si>
  <si>
    <t>105010117</t>
  </si>
  <si>
    <t>Meter Shop Meter Reader</t>
  </si>
  <si>
    <t>Broering, Stephen J.</t>
  </si>
  <si>
    <t>108210117-IS-Labor-Erlanger</t>
  </si>
  <si>
    <t>108210117</t>
  </si>
  <si>
    <t>IS-Labor-Erlanger</t>
  </si>
  <si>
    <t>Cundiff, Joel C.</t>
  </si>
  <si>
    <t>107810119-HRIS- Labor-Fort Thomas</t>
  </si>
  <si>
    <t>107810119</t>
  </si>
  <si>
    <t>Slomer, Jason</t>
  </si>
  <si>
    <t>Building Grounds Technician</t>
  </si>
  <si>
    <t>DiGirolamo, Vince L.</t>
  </si>
  <si>
    <t>Harthun, Robert T.</t>
  </si>
  <si>
    <t>103016017-ENGINEER- Supervisor- Erlange</t>
  </si>
  <si>
    <t>103016017</t>
  </si>
  <si>
    <t>Ryan, Kyle</t>
  </si>
  <si>
    <t>Hehman, Tracy A.</t>
  </si>
  <si>
    <t>107410117-ACCOUNTING- Labor-Erlanger</t>
  </si>
  <si>
    <t>107410117</t>
  </si>
  <si>
    <t>Kampsen, Stacey</t>
  </si>
  <si>
    <t>Huang, Tao</t>
  </si>
  <si>
    <t>DiGirolamo, Vince</t>
  </si>
  <si>
    <t>Flynn, Tara R.</t>
  </si>
  <si>
    <t>103010417-ENGINEER- Labor-Clerk- Erlange</t>
  </si>
  <si>
    <t>103010417</t>
  </si>
  <si>
    <t>Mullins, Darryl</t>
  </si>
  <si>
    <t>105111017-CSFIELD - Labor-Field- Erlange</t>
  </si>
  <si>
    <t>105111017</t>
  </si>
  <si>
    <t>Part Time</t>
  </si>
  <si>
    <t>Lippert, Joseph</t>
  </si>
  <si>
    <t>Kruse, Shellie</t>
  </si>
  <si>
    <t>105210117-ACCOUNT- Labor- Erlanger</t>
  </si>
  <si>
    <t>105210117</t>
  </si>
  <si>
    <t>Hutchison, Marisa</t>
  </si>
  <si>
    <t>Account Services Specialist</t>
  </si>
  <si>
    <t>Northcutt, Barbara</t>
  </si>
  <si>
    <t>Klute, Jennifer</t>
  </si>
  <si>
    <t>Richardson, Sue</t>
  </si>
  <si>
    <t>Schawe, Edward T.</t>
  </si>
  <si>
    <t>Distribution Crew Leader - Reservoir</t>
  </si>
  <si>
    <t>Tischner, Mark</t>
  </si>
  <si>
    <t>Weyman, Ronald</t>
  </si>
  <si>
    <t>Simon, Chad M.</t>
  </si>
  <si>
    <t>Marksberry, Fred W.</t>
  </si>
  <si>
    <t>Acting Customer Service Supervisor</t>
  </si>
  <si>
    <t>Mills, Jarrod C.</t>
  </si>
  <si>
    <t>Glass, Stephen</t>
  </si>
  <si>
    <t>Maintenance and Instrumentation Foreman</t>
  </si>
  <si>
    <t>107110117-Bldg Grounds Fleet Labor-Erlan</t>
  </si>
  <si>
    <t>107110117</t>
  </si>
  <si>
    <t>Bldg Grounds Fleet Labor-Erlan</t>
  </si>
  <si>
    <t>Buildings, Grounds &amp; Fleet Supervisor</t>
  </si>
  <si>
    <t>Vogelpohl, Steven L.</t>
  </si>
  <si>
    <t>100210228-TMTP- Labor Ops- Taylor Mill</t>
  </si>
  <si>
    <t>100210228</t>
  </si>
  <si>
    <t>103110417-DIST- Labor-Clerk- Erlanger</t>
  </si>
  <si>
    <t>103110417</t>
  </si>
  <si>
    <t>100111719-FTTP- Labor-Maint- Fort Thomas</t>
  </si>
  <si>
    <t>100111719</t>
  </si>
  <si>
    <t>Rechtin, Lindsey</t>
  </si>
  <si>
    <t>Meter Shop Representative</t>
  </si>
  <si>
    <t>Speier, William J.</t>
  </si>
  <si>
    <t>Acting Customer Service &amp; Distribution Manager</t>
  </si>
  <si>
    <t>Dirheimer, James M.</t>
  </si>
  <si>
    <t>Link, Holly M.</t>
  </si>
  <si>
    <t>Brooks, Michael A.</t>
  </si>
  <si>
    <t>Ford, Kenny</t>
  </si>
  <si>
    <t>SCADA Administrator</t>
  </si>
  <si>
    <t>Browning, Brennan C.</t>
  </si>
  <si>
    <t>102010119-INSTR- Labor- Fort Thomas</t>
  </si>
  <si>
    <t>102010119</t>
  </si>
  <si>
    <t>SCADA Coordinator</t>
  </si>
  <si>
    <t>Dee, Deric C.</t>
  </si>
  <si>
    <t>Browning, Brennan</t>
  </si>
  <si>
    <t>Instrumentation Technician</t>
  </si>
  <si>
    <t>Reynolds, Tyler</t>
  </si>
  <si>
    <t>Sullender, Lauren A.</t>
  </si>
  <si>
    <t>Director of Human Resources, Safety, Facilities &amp; Fleet</t>
  </si>
  <si>
    <t>Klute, Jennifer G.</t>
  </si>
  <si>
    <t>Bareswilt, Jenna E.</t>
  </si>
  <si>
    <t>South, Lauren A.</t>
  </si>
  <si>
    <t>Engineering Manager-Operations</t>
  </si>
  <si>
    <t>Brown, Amanda</t>
  </si>
  <si>
    <t>Ford, Kenny W.</t>
  </si>
  <si>
    <t>Customer Service Lead</t>
  </si>
  <si>
    <t>Behrens, Nicholas  P.</t>
  </si>
  <si>
    <t>Rickman, Don E.</t>
  </si>
  <si>
    <t>Grothaus, Matthew A.</t>
  </si>
  <si>
    <t>Baker, Nathan P.</t>
  </si>
  <si>
    <t>Utility Locate Technician</t>
  </si>
  <si>
    <t>Ward, Omar A.</t>
  </si>
  <si>
    <t>Berliant, William D.</t>
  </si>
  <si>
    <t>Coghill, Denise K.</t>
  </si>
  <si>
    <t>Haas, Douglas</t>
  </si>
  <si>
    <t>Edgerton, Tracey</t>
  </si>
  <si>
    <t>Dorgan, Tammy J.</t>
  </si>
  <si>
    <t>Human Resource Specialist</t>
  </si>
  <si>
    <t>Deaton, Nick</t>
  </si>
  <si>
    <t>Wright, Shane</t>
  </si>
  <si>
    <t>Brocker, Brent</t>
  </si>
  <si>
    <t>Friedhoff, Michael</t>
  </si>
  <si>
    <t>Miller, Sherri R.</t>
  </si>
  <si>
    <t>Brinkman, Andrew D.</t>
  </si>
  <si>
    <t>Smith, Adam</t>
  </si>
  <si>
    <t>Buildings, Grounds &amp; Fleet Lead</t>
  </si>
  <si>
    <t>Farrar, Sarah E.</t>
  </si>
  <si>
    <t>Penick, Austin M.</t>
  </si>
  <si>
    <t>Aubrey, Timothy C.</t>
  </si>
  <si>
    <t>Dye, David J.</t>
  </si>
  <si>
    <t>Bernard, Lisa</t>
  </si>
  <si>
    <t>Edge, Tom</t>
  </si>
  <si>
    <t>Seibert, Layne</t>
  </si>
  <si>
    <t>Richey, Lisa G.</t>
  </si>
  <si>
    <t>Brockman, Austin</t>
  </si>
  <si>
    <t>Tunstall, Bill R.</t>
  </si>
  <si>
    <t>Gray, Arron P.</t>
  </si>
  <si>
    <t>Lawrence, Virginia E.</t>
  </si>
  <si>
    <t>Haley, Nathan E.</t>
  </si>
  <si>
    <t>Feys, Keith M.</t>
  </si>
  <si>
    <t>Staff Accountant</t>
  </si>
  <si>
    <t>Behle, Taylor L.</t>
  </si>
  <si>
    <t>Daniels, Jonathan K.</t>
  </si>
  <si>
    <t>107010117-Legal -Labor-Erlanger</t>
  </si>
  <si>
    <t>107010117</t>
  </si>
  <si>
    <t>Legal -Labor-Erlanger</t>
  </si>
  <si>
    <t>General Counsel &amp; Mgr Legal,Compliance&amp;Regulatory Affai</t>
  </si>
  <si>
    <t>Raffenberg, Mark A.</t>
  </si>
  <si>
    <t>Engineering Mgr-Infrastructure, Maint &amp; Instrumentation</t>
  </si>
  <si>
    <t>Simpson, Carol E.</t>
  </si>
  <si>
    <t>Computer Support Technician</t>
  </si>
  <si>
    <t>Cunningham, Jack C.</t>
  </si>
  <si>
    <t>Craig, Joshua B.</t>
  </si>
  <si>
    <t>Mason, Amy K.</t>
  </si>
  <si>
    <t>Gearding, Robert</t>
  </si>
  <si>
    <t>Contract, Claims &amp; Procurement Coordinator</t>
  </si>
  <si>
    <t>Hubig III, Charles A.</t>
  </si>
  <si>
    <t>Chism, Cody</t>
  </si>
  <si>
    <t>Lab Co-op</t>
  </si>
  <si>
    <t>Heeger, Tyler J.</t>
  </si>
  <si>
    <t>Murphy, Vincent C.</t>
  </si>
  <si>
    <t>Stewart, James</t>
  </si>
  <si>
    <t>O'Brien, Bryan P.</t>
  </si>
  <si>
    <t>Moreaux, Courtney R.</t>
  </si>
  <si>
    <t>Account Service Representative</t>
  </si>
  <si>
    <t>Gaskins, Robert W.</t>
  </si>
  <si>
    <t>Leitholf, Isabel</t>
  </si>
  <si>
    <t>Frank, Zachary</t>
  </si>
  <si>
    <t>Cline, Tyler J.</t>
  </si>
  <si>
    <t>Ackerson, Chase G.</t>
  </si>
  <si>
    <t>Hall, Cory S.</t>
  </si>
  <si>
    <t>Dan, Hunter K.</t>
  </si>
  <si>
    <t>Casson, Rich N.</t>
  </si>
  <si>
    <t>Martin, Jackson R.</t>
  </si>
  <si>
    <t>Distibution Fieldman</t>
  </si>
  <si>
    <t>Cummins, Dylan R.</t>
  </si>
  <si>
    <t>Voltz, Jayme M.</t>
  </si>
  <si>
    <t>Widrig, Katie M.</t>
  </si>
  <si>
    <t>Steele, Quinn</t>
  </si>
  <si>
    <t>Zimpelman, Devon C.</t>
  </si>
  <si>
    <t>Sullivan, Sheila M.</t>
  </si>
  <si>
    <t>EE GL code as of 03.31.22</t>
  </si>
  <si>
    <t>EE ID</t>
  </si>
  <si>
    <t>Org Description</t>
  </si>
  <si>
    <t>Org Code</t>
  </si>
  <si>
    <t>GL Account #</t>
  </si>
  <si>
    <t>601-6016-031</t>
  </si>
  <si>
    <t>601-8100-082</t>
  </si>
  <si>
    <t>601-8100-070</t>
  </si>
  <si>
    <t>601-8100-071</t>
  </si>
  <si>
    <t>Hickman, Chris R.</t>
  </si>
  <si>
    <t>Armstrong, Quintin E.</t>
  </si>
  <si>
    <t>Rothe, Liza J.</t>
  </si>
  <si>
    <t>Hungler, Rachel</t>
  </si>
  <si>
    <t>EE # Roster</t>
  </si>
  <si>
    <t>EE # GL</t>
  </si>
  <si>
    <t>** Commissioners are not included</t>
  </si>
  <si>
    <t>EE# W&amp;B</t>
  </si>
  <si>
    <t>EE# Roster</t>
  </si>
  <si>
    <t xml:space="preserve">EE# Roster </t>
  </si>
  <si>
    <t>EE W&amp;B</t>
  </si>
  <si>
    <t>Count of Employee Number</t>
  </si>
  <si>
    <t>EE Count</t>
  </si>
  <si>
    <t>Budget File</t>
  </si>
  <si>
    <t>Acct</t>
  </si>
  <si>
    <t>Acct Services</t>
  </si>
  <si>
    <t>Board</t>
  </si>
  <si>
    <t>Distribution-Admin</t>
  </si>
  <si>
    <t>Distribution-Supv</t>
  </si>
  <si>
    <t>Exec Mgmt</t>
  </si>
  <si>
    <t>FF</t>
  </si>
  <si>
    <t>Field Serv</t>
  </si>
  <si>
    <t>FTTP</t>
  </si>
  <si>
    <t>HR</t>
  </si>
  <si>
    <t>Instrumentation</t>
  </si>
  <si>
    <t>IT</t>
  </si>
  <si>
    <t>Lab</t>
  </si>
  <si>
    <t>Legal</t>
  </si>
  <si>
    <t>Maintenance-FTTP</t>
  </si>
  <si>
    <t>Meter Shop</t>
  </si>
  <si>
    <t>MPTP</t>
  </si>
  <si>
    <t>Pumping</t>
  </si>
  <si>
    <t>TMTP</t>
  </si>
  <si>
    <t>Count of Employee No.</t>
  </si>
  <si>
    <t>Titles by Dpmnt as per Budget File</t>
  </si>
  <si>
    <t>Vacancies</t>
  </si>
  <si>
    <t>Total for review</t>
  </si>
  <si>
    <t>x</t>
  </si>
  <si>
    <t>Data Analyst - NEW - Vacant</t>
  </si>
  <si>
    <t>Meter Shop Foreman - Vacant</t>
  </si>
  <si>
    <t>Temp SD1 - Vacant 1</t>
  </si>
  <si>
    <t>Plant Operator - Chris Hoyle</t>
  </si>
  <si>
    <t>Plant Operator - NEW - Vacant</t>
  </si>
  <si>
    <t>Plant Operator Coop - Vacant</t>
  </si>
  <si>
    <t>Instrumentation Coop - Vacant</t>
  </si>
  <si>
    <t>Electrician - Vacant</t>
  </si>
  <si>
    <t>Distribution Fieldman - Andrew Horton</t>
  </si>
  <si>
    <t xml:space="preserve">Inspector </t>
  </si>
  <si>
    <t>2021 Budgeted Position - Support Services</t>
  </si>
  <si>
    <t>Industrical Control Systems Technician</t>
  </si>
  <si>
    <t>Comp of EE's Lists</t>
  </si>
  <si>
    <t>Labor-Field- Erlange</t>
  </si>
  <si>
    <t>(delete)</t>
  </si>
  <si>
    <t>2022 Pro-Forma Labor</t>
  </si>
  <si>
    <t>Basic Life and AD&amp;D Ins</t>
  </si>
  <si>
    <t>STD &amp; LTD</t>
  </si>
  <si>
    <t>Distribution Fieldman - repl. Vincent Murphy</t>
  </si>
  <si>
    <t>Staff Engineer - repl. Of Quintin Armstrong</t>
  </si>
  <si>
    <t>Utility Locate Technician - repl for Andrew Brinkman</t>
  </si>
  <si>
    <t>Distribution Fieldman - repl of Chris Hickman</t>
  </si>
  <si>
    <t>Account Service Rep - repl of Liza Rothe</t>
  </si>
  <si>
    <t>Lab Technician/Analyst - Vacant - repl Rachel Hungler</t>
  </si>
  <si>
    <t>Facilities &amp; Fleet Supervisor</t>
  </si>
  <si>
    <t>Construction Foreman</t>
  </si>
  <si>
    <t>Administrative Assitant</t>
  </si>
  <si>
    <t>Director of Tecnology, Innovation &amp; Business Intelligence.</t>
  </si>
  <si>
    <t>Count of Employee Name</t>
  </si>
  <si>
    <t>Vacant</t>
  </si>
  <si>
    <t>Customer Service Supervisor</t>
  </si>
  <si>
    <t>Human Resources Assistant</t>
  </si>
  <si>
    <t>Meter Shop Foreman</t>
  </si>
  <si>
    <t>BUDGET</t>
  </si>
  <si>
    <t>Accounting</t>
  </si>
  <si>
    <t>Vacant Budgeting Position</t>
  </si>
  <si>
    <t>Facilities &amp; Fleet Technician</t>
  </si>
  <si>
    <t>Facilities &amp; Fleet Lead</t>
  </si>
  <si>
    <t>Case No: 2022-00161</t>
  </si>
  <si>
    <t>Employee Categories</t>
  </si>
  <si>
    <t>Non-Exempt</t>
  </si>
  <si>
    <t>Exempt</t>
  </si>
  <si>
    <t>Managers</t>
  </si>
  <si>
    <t>Supervisors</t>
  </si>
  <si>
    <t>Directors</t>
  </si>
  <si>
    <t>Wages</t>
  </si>
  <si>
    <t>Executives</t>
  </si>
  <si>
    <t>Overtime, Vacation Payout, Standby, Other</t>
  </si>
  <si>
    <t>Health</t>
  </si>
  <si>
    <t>Dental</t>
  </si>
  <si>
    <t>Vision</t>
  </si>
  <si>
    <t>Total Wages</t>
  </si>
  <si>
    <t>Exhibit 10-2</t>
  </si>
  <si>
    <t>Salary &amp; Benefit Data - Unadjusted Test Year (2021)</t>
  </si>
  <si>
    <t>Account Services Team Lead - Call</t>
  </si>
  <si>
    <t xml:space="preserve"> Distribution Foreman</t>
  </si>
  <si>
    <t>Instrumention Technician</t>
  </si>
  <si>
    <t xml:space="preserve"> Facilities &amp; Fleet Technician</t>
  </si>
  <si>
    <t>PT Customer Service Field Representative</t>
  </si>
  <si>
    <t>PT Customer Service Representative</t>
  </si>
  <si>
    <t>PT Administrative Assistant</t>
  </si>
  <si>
    <t>Pumping Mechanic</t>
  </si>
  <si>
    <t xml:space="preserve"> Facilities &amp; Fleet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</si>
</sst>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%"/>
    <numFmt numFmtId="166" formatCode="0.000%"/>
    <numFmt numFmtId="167" formatCode="_(* #,##0.000_);_(* \(#,##0.000\);_(* &quot;-&quot;???_);_(@_)"/>
    <numFmt numFmtId="168" formatCode="_(&quot;$&quot;* #,##0.000_);_(&quot;$&quot;* \(#,##0.000\);_(&quot;$&quot;* &quot;-&quot;???_);_(@_)"/>
    <numFmt numFmtId="169" formatCode="mm/dd/yyyy"/>
    <numFmt numFmtId="170" formatCode="#.000000;\-#.000000;"/>
    <numFmt numFmtId="171" formatCode="#.00;\-#.00;"/>
    <numFmt numFmtId="172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3" tint="0.39997558519241921"/>
      <name val="Arial"/>
      <family val="2"/>
    </font>
    <font>
      <b/>
      <sz val="14"/>
      <color rgb="FFC00000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8.25"/>
      <color rgb="FF000000"/>
      <name val="Microsoft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/>
    <xf numFmtId="0" fontId="30" fillId="0" borderId="0" applyAlignment="0"/>
  </cellStyleXfs>
  <cellXfs count="196">
    <xf numFmtId="0" fontId="0" fillId="0" borderId="0" xfId="0"/>
    <xf numFmtId="0" fontId="0" fillId="0" borderId="1" xfId="0" applyBorder="1"/>
    <xf numFmtId="44" fontId="0" fillId="0" borderId="1" xfId="0" applyNumberFormat="1" applyBorder="1"/>
    <xf numFmtId="43" fontId="0" fillId="0" borderId="1" xfId="0" applyNumberFormat="1" applyBorder="1"/>
    <xf numFmtId="0" fontId="1" fillId="0" borderId="1" xfId="0" applyFont="1" applyBorder="1"/>
    <xf numFmtId="44" fontId="1" fillId="2" borderId="1" xfId="0" applyNumberFormat="1" applyFont="1" applyFill="1" applyBorder="1"/>
    <xf numFmtId="0" fontId="1" fillId="0" borderId="0" xfId="0" applyFont="1"/>
    <xf numFmtId="44" fontId="0" fillId="0" borderId="0" xfId="0" applyNumberFormat="1"/>
    <xf numFmtId="43" fontId="0" fillId="0" borderId="0" xfId="0" applyNumberFormat="1"/>
    <xf numFmtId="43" fontId="0" fillId="0" borderId="0" xfId="0" applyNumberFormat="1" applyFill="1" applyBorder="1"/>
    <xf numFmtId="43" fontId="0" fillId="0" borderId="1" xfId="2" applyFont="1" applyBorder="1"/>
    <xf numFmtId="43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43" fontId="0" fillId="0" borderId="0" xfId="0" applyNumberFormat="1" applyBorder="1"/>
    <xf numFmtId="0" fontId="0" fillId="0" borderId="0" xfId="0" applyFill="1"/>
    <xf numFmtId="0" fontId="6" fillId="0" borderId="0" xfId="0" applyFont="1"/>
    <xf numFmtId="0" fontId="0" fillId="0" borderId="0" xfId="0" applyAlignment="1"/>
    <xf numFmtId="43" fontId="0" fillId="0" borderId="0" xfId="2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 applyAlignment="1">
      <alignment horizontal="center"/>
    </xf>
    <xf numFmtId="49" fontId="9" fillId="5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6" borderId="0" xfId="4" applyNumberFormat="1" applyFill="1" applyAlignment="1">
      <alignment horizontal="center" wrapText="1"/>
    </xf>
    <xf numFmtId="2" fontId="9" fillId="6" borderId="0" xfId="0" applyNumberFormat="1" applyFont="1" applyFill="1" applyAlignment="1">
      <alignment horizontal="left" wrapText="1"/>
    </xf>
    <xf numFmtId="2" fontId="9" fillId="0" borderId="0" xfId="0" applyNumberFormat="1" applyFont="1" applyFill="1" applyAlignment="1">
      <alignment horizontal="left" wrapText="1"/>
    </xf>
    <xf numFmtId="43" fontId="9" fillId="6" borderId="0" xfId="2" applyFont="1" applyFill="1" applyAlignment="1">
      <alignment horizontal="right" wrapText="1"/>
    </xf>
    <xf numFmtId="2" fontId="9" fillId="0" borderId="0" xfId="0" applyNumberFormat="1" applyFont="1" applyFill="1" applyAlignment="1">
      <alignment horizontal="right" wrapText="1"/>
    </xf>
    <xf numFmtId="43" fontId="0" fillId="0" borderId="1" xfId="2" applyNumberFormat="1" applyFont="1" applyBorder="1"/>
    <xf numFmtId="49" fontId="9" fillId="6" borderId="0" xfId="0" applyNumberFormat="1" applyFont="1" applyFill="1" applyAlignment="1">
      <alignment horizontal="right" wrapText="1"/>
    </xf>
    <xf numFmtId="164" fontId="0" fillId="0" borderId="0" xfId="3" applyNumberFormat="1" applyFont="1"/>
    <xf numFmtId="165" fontId="0" fillId="0" borderId="0" xfId="3" applyNumberFormat="1" applyFont="1"/>
    <xf numFmtId="166" fontId="0" fillId="0" borderId="0" xfId="3" applyNumberFormat="1" applyFont="1"/>
    <xf numFmtId="167" fontId="0" fillId="0" borderId="0" xfId="0" applyNumberFormat="1"/>
    <xf numFmtId="49" fontId="10" fillId="0" borderId="0" xfId="4" applyNumberFormat="1" applyAlignment="1">
      <alignment horizontal="center" wrapText="1"/>
    </xf>
    <xf numFmtId="2" fontId="9" fillId="0" borderId="0" xfId="0" applyNumberFormat="1" applyFont="1" applyAlignment="1">
      <alignment horizontal="left" wrapText="1"/>
    </xf>
    <xf numFmtId="43" fontId="9" fillId="0" borderId="0" xfId="2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3" fontId="9" fillId="7" borderId="0" xfId="2" applyFont="1" applyFill="1" applyAlignment="1">
      <alignment horizontal="right" wrapText="1"/>
    </xf>
    <xf numFmtId="43" fontId="0" fillId="8" borderId="1" xfId="2" applyNumberFormat="1" applyFont="1" applyFill="1" applyBorder="1"/>
    <xf numFmtId="49" fontId="9" fillId="7" borderId="0" xfId="0" applyNumberFormat="1" applyFont="1" applyFill="1" applyAlignment="1">
      <alignment horizontal="right" wrapText="1"/>
    </xf>
    <xf numFmtId="168" fontId="0" fillId="0" borderId="0" xfId="0" applyNumberFormat="1"/>
    <xf numFmtId="43" fontId="9" fillId="0" borderId="0" xfId="2" applyFont="1" applyFill="1" applyAlignment="1">
      <alignment horizontal="right" wrapText="1"/>
    </xf>
    <xf numFmtId="44" fontId="0" fillId="8" borderId="1" xfId="0" applyNumberFormat="1" applyFill="1" applyBorder="1"/>
    <xf numFmtId="49" fontId="9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Alignment="1">
      <alignment horizontal="left" vertical="center" wrapText="1"/>
    </xf>
    <xf numFmtId="43" fontId="9" fillId="5" borderId="0" xfId="2" applyFont="1" applyFill="1" applyAlignment="1">
      <alignment horizontal="right" vertical="center" wrapText="1"/>
    </xf>
    <xf numFmtId="49" fontId="0" fillId="0" borderId="0" xfId="0" applyNumberFormat="1"/>
    <xf numFmtId="49" fontId="9" fillId="0" borderId="0" xfId="0" applyNumberFormat="1" applyFont="1" applyFill="1" applyAlignment="1">
      <alignment horizontal="right" vertical="center" wrapText="1"/>
    </xf>
    <xf numFmtId="44" fontId="0" fillId="0" borderId="0" xfId="0" applyNumberFormat="1" applyFill="1"/>
    <xf numFmtId="43" fontId="0" fillId="0" borderId="0" xfId="2" applyFont="1" applyFill="1"/>
    <xf numFmtId="2" fontId="9" fillId="6" borderId="0" xfId="0" applyNumberFormat="1" applyFont="1" applyFill="1" applyAlignment="1">
      <alignment horizontal="right" wrapText="1"/>
    </xf>
    <xf numFmtId="0" fontId="0" fillId="0" borderId="0" xfId="0" applyFill="1" applyBorder="1"/>
    <xf numFmtId="44" fontId="0" fillId="0" borderId="0" xfId="0" applyNumberFormat="1" applyFill="1" applyBorder="1"/>
    <xf numFmtId="43" fontId="0" fillId="0" borderId="0" xfId="2" applyFont="1" applyFill="1" applyBorder="1"/>
    <xf numFmtId="49" fontId="9" fillId="0" borderId="0" xfId="0" applyNumberFormat="1" applyFont="1" applyFill="1" applyBorder="1" applyAlignment="1">
      <alignment horizontal="right" wrapText="1"/>
    </xf>
    <xf numFmtId="164" fontId="0" fillId="0" borderId="0" xfId="3" applyNumberFormat="1" applyFont="1" applyFill="1" applyBorder="1"/>
    <xf numFmtId="165" fontId="0" fillId="0" borderId="0" xfId="3" applyNumberFormat="1" applyFont="1" applyFill="1" applyBorder="1"/>
    <xf numFmtId="2" fontId="9" fillId="0" borderId="0" xfId="0" applyNumberFormat="1" applyFont="1" applyAlignment="1">
      <alignment horizontal="right" wrapText="1"/>
    </xf>
    <xf numFmtId="2" fontId="11" fillId="0" borderId="0" xfId="0" applyNumberFormat="1" applyFont="1" applyFill="1" applyAlignment="1">
      <alignment horizontal="left" wrapText="1"/>
    </xf>
    <xf numFmtId="49" fontId="9" fillId="6" borderId="0" xfId="0" applyNumberFormat="1" applyFont="1" applyFill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9" fillId="5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wrapText="1"/>
    </xf>
    <xf numFmtId="0" fontId="0" fillId="0" borderId="0" xfId="0" pivotButton="1"/>
    <xf numFmtId="0" fontId="0" fillId="2" borderId="0" xfId="0" applyFill="1"/>
    <xf numFmtId="0" fontId="0" fillId="0" borderId="0" xfId="0" applyNumberFormat="1"/>
    <xf numFmtId="9" fontId="0" fillId="0" borderId="0" xfId="0" applyNumberFormat="1"/>
    <xf numFmtId="0" fontId="0" fillId="11" borderId="0" xfId="0" applyFill="1"/>
    <xf numFmtId="0" fontId="0" fillId="11" borderId="0" xfId="0" applyNumberFormat="1" applyFill="1"/>
    <xf numFmtId="9" fontId="0" fillId="11" borderId="0" xfId="0" applyNumberFormat="1" applyFill="1"/>
    <xf numFmtId="9" fontId="0" fillId="9" borderId="0" xfId="0" applyNumberFormat="1" applyFill="1"/>
    <xf numFmtId="0" fontId="0" fillId="3" borderId="0" xfId="0" applyFill="1"/>
    <xf numFmtId="8" fontId="0" fillId="9" borderId="0" xfId="0" applyNumberFormat="1" applyFill="1"/>
    <xf numFmtId="0" fontId="0" fillId="0" borderId="0" xfId="0" applyAlignment="1">
      <alignment horizontal="left"/>
    </xf>
    <xf numFmtId="0" fontId="0" fillId="12" borderId="0" xfId="0" applyFill="1"/>
    <xf numFmtId="0" fontId="0" fillId="12" borderId="0" xfId="0" applyNumberFormat="1" applyFill="1"/>
    <xf numFmtId="9" fontId="0" fillId="12" borderId="0" xfId="0" applyNumberFormat="1" applyFill="1"/>
    <xf numFmtId="0" fontId="6" fillId="0" borderId="0" xfId="0" applyFont="1" applyFill="1"/>
    <xf numFmtId="0" fontId="6" fillId="0" borderId="0" xfId="0" applyNumberFormat="1" applyFont="1" applyFill="1"/>
    <xf numFmtId="9" fontId="6" fillId="0" borderId="0" xfId="0" applyNumberFormat="1" applyFont="1" applyFill="1"/>
    <xf numFmtId="0" fontId="0" fillId="2" borderId="0" xfId="0" applyNumberFormat="1" applyFill="1"/>
    <xf numFmtId="9" fontId="0" fillId="2" borderId="0" xfId="0" applyNumberFormat="1" applyFill="1"/>
    <xf numFmtId="0" fontId="13" fillId="9" borderId="0" xfId="0" applyFont="1" applyFill="1"/>
    <xf numFmtId="0" fontId="14" fillId="0" borderId="0" xfId="0" applyFont="1"/>
    <xf numFmtId="0" fontId="14" fillId="0" borderId="0" xfId="0" applyFont="1" applyFill="1"/>
    <xf numFmtId="0" fontId="0" fillId="0" borderId="1" xfId="0" applyNumberFormat="1" applyBorder="1" applyAlignment="1">
      <alignment horizontal="left"/>
    </xf>
    <xf numFmtId="0" fontId="1" fillId="0" borderId="1" xfId="0" applyNumberFormat="1" applyFont="1" applyBorder="1"/>
    <xf numFmtId="43" fontId="1" fillId="2" borderId="1" xfId="2" applyFont="1" applyFill="1" applyBorder="1"/>
    <xf numFmtId="0" fontId="4" fillId="0" borderId="0" xfId="1"/>
    <xf numFmtId="0" fontId="7" fillId="0" borderId="0" xfId="1" applyFont="1" applyAlignment="1">
      <alignment horizontal="left" wrapText="1"/>
    </xf>
    <xf numFmtId="0" fontId="4" fillId="0" borderId="0" xfId="1" applyAlignment="1">
      <alignment horizontal="left" wrapText="1"/>
    </xf>
    <xf numFmtId="0" fontId="4" fillId="0" borderId="0" xfId="1" applyAlignment="1">
      <alignment horizontal="center"/>
    </xf>
    <xf numFmtId="0" fontId="15" fillId="0" borderId="0" xfId="1" applyFont="1"/>
    <xf numFmtId="0" fontId="7" fillId="10" borderId="0" xfId="1" applyFont="1" applyFill="1" applyAlignment="1">
      <alignment horizontal="center" wrapText="1"/>
    </xf>
    <xf numFmtId="0" fontId="7" fillId="10" borderId="0" xfId="1" applyFont="1" applyFill="1" applyAlignment="1">
      <alignment horizontal="left" wrapText="1"/>
    </xf>
    <xf numFmtId="1" fontId="4" fillId="0" borderId="0" xfId="1" applyNumberFormat="1" applyAlignment="1">
      <alignment horizontal="center"/>
    </xf>
    <xf numFmtId="2" fontId="4" fillId="0" borderId="0" xfId="1" applyNumberFormat="1" applyAlignment="1">
      <alignment horizontal="left" wrapText="1"/>
    </xf>
    <xf numFmtId="0" fontId="16" fillId="0" borderId="0" xfId="1" applyFont="1" applyAlignment="1">
      <alignment horizontal="left" wrapText="1"/>
    </xf>
    <xf numFmtId="1" fontId="16" fillId="0" borderId="0" xfId="1" applyNumberFormat="1" applyFont="1" applyAlignment="1">
      <alignment horizontal="center"/>
    </xf>
    <xf numFmtId="0" fontId="16" fillId="0" borderId="0" xfId="1" applyFont="1"/>
    <xf numFmtId="0" fontId="17" fillId="0" borderId="0" xfId="1" applyFont="1"/>
    <xf numFmtId="0" fontId="18" fillId="0" borderId="0" xfId="1" applyFont="1" applyAlignment="1">
      <alignment horizontal="left"/>
    </xf>
    <xf numFmtId="0" fontId="19" fillId="0" borderId="0" xfId="1" applyFont="1"/>
    <xf numFmtId="0" fontId="20" fillId="14" borderId="0" xfId="1" applyFont="1" applyFill="1" applyAlignment="1">
      <alignment horizontal="center" wrapText="1"/>
    </xf>
    <xf numFmtId="0" fontId="20" fillId="14" borderId="0" xfId="1" applyFont="1" applyFill="1" applyAlignment="1">
      <alignment horizontal="left" wrapText="1"/>
    </xf>
    <xf numFmtId="0" fontId="20" fillId="0" borderId="0" xfId="1" applyFont="1" applyAlignment="1">
      <alignment horizontal="left" wrapText="1"/>
    </xf>
    <xf numFmtId="0" fontId="20" fillId="14" borderId="0" xfId="1" applyFont="1" applyFill="1" applyAlignment="1">
      <alignment horizontal="right" wrapText="1"/>
    </xf>
    <xf numFmtId="0" fontId="20" fillId="0" borderId="0" xfId="1" applyFont="1" applyAlignment="1">
      <alignment horizontal="right" wrapText="1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wrapText="1"/>
    </xf>
    <xf numFmtId="49" fontId="19" fillId="0" borderId="0" xfId="1" applyNumberFormat="1" applyFont="1" applyAlignment="1">
      <alignment horizontal="left" wrapText="1"/>
    </xf>
    <xf numFmtId="169" fontId="19" fillId="0" borderId="0" xfId="1" applyNumberFormat="1" applyFont="1" applyAlignment="1">
      <alignment horizontal="left"/>
    </xf>
    <xf numFmtId="170" fontId="19" fillId="0" borderId="0" xfId="1" applyNumberFormat="1" applyFont="1" applyAlignment="1">
      <alignment horizontal="right"/>
    </xf>
    <xf numFmtId="171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center"/>
    </xf>
    <xf numFmtId="0" fontId="0" fillId="13" borderId="0" xfId="0" applyFill="1"/>
    <xf numFmtId="0" fontId="21" fillId="0" borderId="0" xfId="0" applyFont="1"/>
    <xf numFmtId="0" fontId="19" fillId="9" borderId="0" xfId="1" applyFont="1" applyFill="1" applyAlignment="1">
      <alignment horizontal="left"/>
    </xf>
    <xf numFmtId="0" fontId="19" fillId="9" borderId="0" xfId="1" applyFont="1" applyFill="1" applyAlignment="1">
      <alignment horizontal="left" wrapText="1"/>
    </xf>
    <xf numFmtId="49" fontId="19" fillId="9" borderId="0" xfId="1" applyNumberFormat="1" applyFont="1" applyFill="1" applyAlignment="1">
      <alignment horizontal="left" wrapText="1"/>
    </xf>
    <xf numFmtId="169" fontId="19" fillId="9" borderId="0" xfId="1" applyNumberFormat="1" applyFont="1" applyFill="1" applyAlignment="1">
      <alignment horizontal="left"/>
    </xf>
    <xf numFmtId="170" fontId="19" fillId="9" borderId="0" xfId="1" applyNumberFormat="1" applyFont="1" applyFill="1" applyAlignment="1">
      <alignment horizontal="right"/>
    </xf>
    <xf numFmtId="171" fontId="19" fillId="9" borderId="0" xfId="1" applyNumberFormat="1" applyFont="1" applyFill="1" applyAlignment="1">
      <alignment horizontal="right"/>
    </xf>
    <xf numFmtId="0" fontId="19" fillId="9" borderId="0" xfId="1" applyFont="1" applyFill="1"/>
    <xf numFmtId="0" fontId="4" fillId="9" borderId="0" xfId="1" applyFill="1" applyAlignment="1">
      <alignment horizontal="left" wrapText="1"/>
    </xf>
    <xf numFmtId="1" fontId="4" fillId="9" borderId="0" xfId="1" applyNumberFormat="1" applyFill="1" applyAlignment="1">
      <alignment horizontal="center"/>
    </xf>
    <xf numFmtId="2" fontId="4" fillId="9" borderId="0" xfId="1" applyNumberFormat="1" applyFill="1" applyAlignment="1">
      <alignment horizontal="left" wrapText="1"/>
    </xf>
    <xf numFmtId="0" fontId="1" fillId="14" borderId="0" xfId="0" applyFont="1" applyFill="1"/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0" fontId="1" fillId="15" borderId="0" xfId="0" applyFont="1" applyFill="1"/>
    <xf numFmtId="0" fontId="0" fillId="16" borderId="0" xfId="0" applyNumberFormat="1" applyFill="1"/>
    <xf numFmtId="0" fontId="0" fillId="8" borderId="0" xfId="0" applyNumberFormat="1" applyFill="1"/>
    <xf numFmtId="43" fontId="23" fillId="0" borderId="1" xfId="0" applyNumberFormat="1" applyFont="1" applyFill="1" applyBorder="1"/>
    <xf numFmtId="0" fontId="24" fillId="0" borderId="0" xfId="0" applyFont="1"/>
    <xf numFmtId="0" fontId="0" fillId="0" borderId="1" xfId="0" applyNumberFormat="1" applyFill="1" applyBorder="1" applyAlignment="1">
      <alignment horizontal="left"/>
    </xf>
    <xf numFmtId="43" fontId="0" fillId="0" borderId="1" xfId="2" applyFont="1" applyFill="1" applyBorder="1"/>
    <xf numFmtId="0" fontId="0" fillId="0" borderId="0" xfId="0" applyFont="1"/>
    <xf numFmtId="44" fontId="0" fillId="0" borderId="1" xfId="0" applyNumberFormat="1" applyFill="1" applyBorder="1"/>
    <xf numFmtId="0" fontId="1" fillId="0" borderId="0" xfId="0" applyFont="1" applyFill="1"/>
    <xf numFmtId="0" fontId="23" fillId="0" borderId="0" xfId="0" applyFont="1" applyFill="1"/>
    <xf numFmtId="0" fontId="0" fillId="0" borderId="0" xfId="0" applyFont="1" applyFill="1"/>
    <xf numFmtId="0" fontId="26" fillId="0" borderId="0" xfId="0" applyFont="1" applyFill="1"/>
    <xf numFmtId="0" fontId="0" fillId="0" borderId="0" xfId="0" applyNumberFormat="1" applyFont="1" applyFill="1"/>
    <xf numFmtId="0" fontId="16" fillId="0" borderId="0" xfId="5"/>
    <xf numFmtId="0" fontId="27" fillId="0" borderId="0" xfId="5" applyFont="1"/>
    <xf numFmtId="0" fontId="28" fillId="0" borderId="0" xfId="5" applyFont="1"/>
    <xf numFmtId="0" fontId="29" fillId="0" borderId="0" xfId="5" applyFont="1"/>
    <xf numFmtId="0" fontId="27" fillId="16" borderId="0" xfId="5" applyFont="1" applyFill="1"/>
    <xf numFmtId="0" fontId="14" fillId="16" borderId="0" xfId="0" applyFont="1" applyFill="1"/>
    <xf numFmtId="0" fontId="16" fillId="16" borderId="0" xfId="5" applyFill="1"/>
    <xf numFmtId="2" fontId="0" fillId="0" borderId="1" xfId="0" applyNumberFormat="1" applyFill="1" applyBorder="1"/>
    <xf numFmtId="0" fontId="0" fillId="0" borderId="0" xfId="2" applyNumberFormat="1" applyFont="1"/>
    <xf numFmtId="0" fontId="23" fillId="0" borderId="1" xfId="0" applyNumberFormat="1" applyFont="1" applyFill="1" applyBorder="1" applyAlignment="1">
      <alignment horizontal="left"/>
    </xf>
    <xf numFmtId="43" fontId="23" fillId="0" borderId="1" xfId="2" applyFont="1" applyFill="1" applyBorder="1"/>
    <xf numFmtId="43" fontId="23" fillId="0" borderId="1" xfId="2" applyFont="1" applyBorder="1"/>
    <xf numFmtId="44" fontId="2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0" xfId="0" applyNumberFormat="1" applyFont="1"/>
    <xf numFmtId="43" fontId="1" fillId="0" borderId="1" xfId="2" applyFont="1" applyFill="1" applyBorder="1" applyAlignment="1">
      <alignment horizontal="center" vertical="center" wrapText="1"/>
    </xf>
    <xf numFmtId="0" fontId="0" fillId="0" borderId="1" xfId="0" applyFill="1" applyBorder="1"/>
    <xf numFmtId="2" fontId="23" fillId="0" borderId="1" xfId="0" applyNumberFormat="1" applyFont="1" applyFill="1" applyBorder="1"/>
    <xf numFmtId="0" fontId="0" fillId="0" borderId="2" xfId="0" applyNumberFormat="1" applyFill="1" applyBorder="1" applyAlignment="1">
      <alignment horizontal="left"/>
    </xf>
    <xf numFmtId="44" fontId="0" fillId="0" borderId="2" xfId="0" applyNumberFormat="1" applyBorder="1"/>
    <xf numFmtId="43" fontId="0" fillId="0" borderId="2" xfId="2" applyFont="1" applyBorder="1"/>
    <xf numFmtId="43" fontId="0" fillId="0" borderId="2" xfId="2" applyFont="1" applyFill="1" applyBorder="1"/>
    <xf numFmtId="2" fontId="0" fillId="0" borderId="2" xfId="0" applyNumberFormat="1" applyFill="1" applyBorder="1"/>
    <xf numFmtId="43" fontId="23" fillId="0" borderId="2" xfId="0" applyNumberFormat="1" applyFont="1" applyFill="1" applyBorder="1"/>
    <xf numFmtId="43" fontId="0" fillId="0" borderId="2" xfId="0" applyNumberFormat="1" applyFill="1" applyBorder="1"/>
    <xf numFmtId="44" fontId="0" fillId="0" borderId="2" xfId="0" applyNumberFormat="1" applyFill="1" applyBorder="1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1" fillId="0" borderId="0" xfId="2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ill="1" applyBorder="1"/>
    <xf numFmtId="44" fontId="1" fillId="0" borderId="0" xfId="0" applyNumberFormat="1" applyFont="1" applyFill="1" applyBorder="1"/>
    <xf numFmtId="0" fontId="0" fillId="0" borderId="0" xfId="0" applyNumberFormat="1" applyFill="1"/>
    <xf numFmtId="43" fontId="1" fillId="0" borderId="0" xfId="2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49" fontId="9" fillId="5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wrapText="1"/>
    </xf>
    <xf numFmtId="2" fontId="11" fillId="0" borderId="0" xfId="0" applyNumberFormat="1" applyFont="1" applyAlignment="1">
      <alignment horizontal="left" wrapText="1"/>
    </xf>
    <xf numFmtId="0" fontId="1" fillId="0" borderId="0" xfId="0" applyFont="1" applyFill="1" applyBorder="1"/>
    <xf numFmtId="10" fontId="1" fillId="0" borderId="0" xfId="3" applyNumberFormat="1" applyFont="1" applyFill="1" applyBorder="1"/>
  </cellXfs>
  <cellStyles count="7">
    <cellStyle name="Comma" xfId="2" builtinId="3"/>
    <cellStyle name="Hyperlink 2" xfId="4" xr:uid="{00000000-0005-0000-0000-000002000000}"/>
    <cellStyle name="Normal" xfId="0" builtinId="0"/>
    <cellStyle name="Normal 2" xfId="1" xr:uid="{00000000-0005-0000-0000-000004000000}"/>
    <cellStyle name="Normal 2 2" xfId="6" xr:uid="{C1E7C245-993C-43B3-A725-E2536F5FB03E}"/>
    <cellStyle name="Normal 3" xfId="5" xr:uid="{5512818C-A7F9-4A6D-A98B-0C0FFDDE5E0A}"/>
    <cellStyle name="Percent" xfId="3" builtinId="5"/>
  </cellStyles>
  <dxfs count="3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6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>
          <bgColor theme="6" tint="0.3999755851924192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numFmt numFmtId="13" formatCode="0%"/>
    </dxf>
    <dxf>
      <numFmt numFmtId="13" formatCode="0%"/>
    </dxf>
    <dxf>
      <numFmt numFmtId="13" formatCode="0%"/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numFmt numFmtId="35" formatCode="_(* #,##0.00_);_(* \(#,##0.00\);_(* &quot;-&quot;??_);_(@_)"/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Finance%20Dept%20Files/PSC%20Rate%20Cases%20&amp;%20Applications/2022/2022-00161%20Rate%20Case/Data%20Requests/2.%20Data%20Request%202/Q5%20Pro%20Forma%20Adjustments%20Support/Exhibit%205-2%20Pro%20Forma%20Salary%20and%20Benefi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Finance%20Dept%20Files/PSC%20Rate%20Cases%20&amp;%20Applications/2022/2022-XXXXX%20Rate%20Case/Cost%20of%20Service%20Study/COS%20Data%20Request%20from%20Gannett/Working%20Files/Pro%20Forma%20Wage%20and%20Benefits/2022%20Labor%20Budget%2010.28.2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Finance%20Dept%20Files/PSC%20Rate%20Cases%20&amp;%20Applications/2022/2022-XXXXX%20Rate%20Case/Cost%20of%20Service%20Study/COS%20Data%20Request%20from%20Gannett/Working%20Files/Pro%20Forma%20Wage%20and%20Benefits/2022%20Labor%20Budget%2010.28.2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Kotzeva" refreshedDate="43383.403202314817" createdVersion="4" refreshedVersion="4" minRefreshableVersion="3" recordCount="165" xr:uid="{00000000-000A-0000-FFFF-FFFFFE010000}">
  <cacheSource type="worksheet">
    <worksheetSource ref="A5:K164" sheet="Avg Wage Increase" r:id="rId2"/>
  </cacheSource>
  <cacheFields count="11">
    <cacheField name="Employee Number" numFmtId="0">
      <sharedItems containsBlank="1" containsMixedTypes="1" containsNumber="1" containsInteger="1" minValue="6595" maxValue="60856"/>
    </cacheField>
    <cacheField name="Title" numFmtId="0">
      <sharedItems containsBlank="1"/>
    </cacheField>
    <cacheField name="GL Code" numFmtId="0">
      <sharedItems containsBlank="1"/>
    </cacheField>
    <cacheField name="Department" numFmtId="0">
      <sharedItems containsBlank="1" count="28">
        <m/>
        <s v="Distribution"/>
        <s v="Account Services"/>
        <s v="Plant Operation"/>
        <s v="Engineering"/>
        <s v="Human Resources"/>
        <s v="Administrative Assistant"/>
        <s v="Water Quality &amp; Production"/>
        <s v="Information Systems"/>
        <s v="Customer Service - Field Service"/>
        <s v="Staff Engineer"/>
        <s v="Building &amp; Grounds"/>
        <s v="Customer Service - Meter Shop"/>
        <s v="Lab Analyst"/>
        <s v="Distribution Foreman"/>
        <s v="Accounting/Finance"/>
        <s v="Distribution Crew Leader"/>
        <s v="Chemist"/>
        <s v="Administrative Specialist"/>
        <s v="Customer Service"/>
        <s v="Acting Plant Operations Manager"/>
        <s v="Safety"/>
        <s v="Equipment Serviceman"/>
        <s v="CAD Technician"/>
        <s v="Maintenance"/>
        <s v="Engineering Construction Manager"/>
        <s v="Inspector"/>
        <s v="Support Services"/>
      </sharedItems>
    </cacheField>
    <cacheField name="Last Name" numFmtId="0">
      <sharedItems containsBlank="1"/>
    </cacheField>
    <cacheField name="First Name" numFmtId="0">
      <sharedItems containsBlank="1"/>
    </cacheField>
    <cacheField name="Name" numFmtId="0">
      <sharedItems count="144">
        <s v="(delete)"/>
        <s v="Harley Armstrong"/>
        <s v="Michael Augur"/>
        <s v="Mary Bach"/>
        <s v="Mollie Bailey"/>
        <s v="Nicholas  Behrens"/>
        <s v="Jennifer Bellm"/>
        <s v="Ronald Blevins"/>
        <s v="Deanna Boden"/>
        <s v="Derek Bowling"/>
        <s v="Daniel Brinkman"/>
        <s v="Stephen Broering"/>
        <s v="Michael Brooks"/>
        <s v="Amanda Brown"/>
        <s v="Kelli Brown"/>
        <s v="Ronald Bruck"/>
        <s v="Chris Bryant"/>
        <s v="Jenna Canafax"/>
        <s v="Kimberly Clemons"/>
        <s v="Robert Colvin"/>
        <s v="Christopher Couch"/>
        <s v="Jeremy Crowder"/>
        <s v="Joel Cundiff"/>
        <s v="Joshua Curtis"/>
        <s v="Deric Dee"/>
        <s v="Steve Delaney"/>
        <s v="Justen Dennis"/>
        <s v="Vince DiGirolamo"/>
        <s v="James Dirheimer"/>
        <s v="John Elfers"/>
        <s v="Dallas Emery"/>
        <s v="Joshua Emery"/>
        <s v="Eric Fischer"/>
        <s v="Justin Flaugher"/>
        <s v="Amber Fletcher"/>
        <s v="Michael Flynn"/>
        <s v="Tara Flynn"/>
        <s v="Kenny Ford"/>
        <s v="Timothy Franzen"/>
        <s v="John Garrard"/>
        <s v="Savannah Geiger"/>
        <s v="Devin Genter"/>
        <s v="Stephen Glass"/>
        <s v="David Gosney"/>
        <s v="Robert Gripshover"/>
        <s v="Jeffrey Halberstadt"/>
        <s v="Charles Hampton"/>
        <s v="Robert Harthun"/>
        <s v="Tracy Hehman"/>
        <s v="Dillon Helton"/>
        <s v="Warren Hinman"/>
        <s v="Nathan Hodges"/>
        <s v="Jeremy Hoffman"/>
        <s v="Chad Hopkins"/>
        <s v="Steven Horton"/>
        <s v="Tao Huang"/>
        <s v="Scott Huddleston"/>
        <s v="Laura Ison"/>
        <s v="Stacey Kampsen"/>
        <s v="Thomas Keahon"/>
        <s v="David Keller"/>
        <s v="Gerald King"/>
        <s v="Sean King"/>
        <s v="Jerome Kleier"/>
        <s v="Jennifer Klute"/>
        <s v="Renee Koehler"/>
        <s v="Amy Kramer"/>
        <s v="Kevin Kramer"/>
        <s v="Shellie Kruse"/>
        <s v="Holly Link"/>
        <s v="Joseph Lippert"/>
        <s v="C. Ron Lovan"/>
        <s v="Denise Manning"/>
        <s v="Fred Marksberry"/>
        <s v="Maria Marmo"/>
        <s v="Thomas Martin"/>
        <s v="Timothy Mattingly"/>
        <s v="Rodney McCullah"/>
        <s v="William Mcgrath"/>
        <s v="Lauren McMillen"/>
        <s v="Colleen Medert"/>
        <s v="Barry Miller"/>
        <s v="Jason Miller"/>
        <s v="Jarrod Mills"/>
        <s v="Johnathan Moor"/>
        <s v="Darryl Mullins"/>
        <s v="Brad Murphy"/>
        <s v="Gregory Napier"/>
        <s v="Barbara Northcutt"/>
        <s v="Ryan O'Donnell"/>
        <s v="Stephen Oldiges"/>
        <s v="Lydia Overley"/>
        <s v="Leonard Parsons"/>
        <s v="David Peat"/>
        <s v="Nathan Peoples"/>
        <s v="G. Piccirillo"/>
        <s v="John Ramey"/>
        <s v="Lindsey Rechtin"/>
        <s v="Louis Reynolds"/>
        <s v="Sue Richardson"/>
        <s v="Eric Richie"/>
        <s v="Don Rickman"/>
        <s v="Clint Riley"/>
        <s v="Matthew Rowlette"/>
        <s v="Kyle Ryan"/>
        <s v="Edward Schawe"/>
        <s v="John Scheben"/>
        <s v="Corey Schlosser"/>
        <s v="Danny Schlueter"/>
        <s v="John Schmiade"/>
        <s v="Megan Scholten"/>
        <s v="Jeff Schuchter"/>
        <s v="Chad Simon"/>
        <s v="Lori Simpson"/>
        <s v="Mark Slade"/>
        <s v="Adam Smith"/>
        <s v="Anthony Smith"/>
        <s v="Kathleen Smith"/>
        <s v="Rebecca Smith"/>
        <s v="Richard Smith"/>
        <s v="Rodney Sparks"/>
        <s v="William Speier"/>
        <s v="William Stewart"/>
        <s v="Lauren Sullender"/>
        <s v="Randal Sullender"/>
        <s v="Laura Talarek"/>
        <s v="Mark Tischner"/>
        <s v="Elza Toliver"/>
        <s v="Joan Verax"/>
        <s v="Kimphuong Vo"/>
        <s v="Steven Vogelpohl"/>
        <s v="Daniel Vollrath"/>
        <s v="Urilla Voss"/>
        <s v="Mary Wagner"/>
        <s v="Gregory Warnke"/>
        <s v="Douglas Webb"/>
        <s v="Ronald Weyman"/>
        <s v="Jacob Whitford"/>
        <s v="Jacob Williams"/>
        <s v="Benjamin Woeste"/>
        <s v="Christopher York"/>
        <s v="Jason Young"/>
        <s v="David Zumdick"/>
        <s v="Vacant Vacant"/>
      </sharedItems>
    </cacheField>
    <cacheField name="Base Rate per Comp Study" numFmtId="0">
      <sharedItems containsString="0" containsBlank="1" containsNumber="1" minValue="14" maxValue="134.00150000000002"/>
    </cacheField>
    <cacheField name="2018 Performance Rating" numFmtId="0">
      <sharedItems containsBlank="1"/>
    </cacheField>
    <cacheField name="Rate Increase" numFmtId="0">
      <sharedItems containsString="0" containsBlank="1" containsNumber="1" minValue="0" maxValue="0.05"/>
    </cacheField>
    <cacheField name="New Projected Rate" numFmtId="0">
      <sharedItems containsString="0" containsBlank="1" containsNumber="1" minValue="14" maxValue="1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Kotzeva" refreshedDate="44658.356433333334" createdVersion="7" refreshedVersion="7" minRefreshableVersion="3" recordCount="165" xr:uid="{194C46D4-CB44-4FF0-BA70-B131039C4873}">
  <cacheSource type="worksheet">
    <worksheetSource ref="A6:B164" sheet="Exhibit 10-2"/>
  </cacheSource>
  <cacheFields count="5">
    <cacheField name="Employee Number" numFmtId="0">
      <sharedItems containsString="0" containsBlank="1" containsNumber="1" containsInteger="1" minValue="10130" maxValue="60856" count="165">
        <m/>
        <n v="60540"/>
        <n v="60558"/>
        <n v="30900"/>
        <n v="40825"/>
        <n v="60613"/>
        <n v="40640"/>
        <n v="60549"/>
        <n v="60665"/>
        <n v="60664"/>
        <n v="60638"/>
        <n v="60660"/>
        <n v="60478"/>
        <n v="60618"/>
        <n v="60510"/>
        <n v="60487"/>
        <n v="60654"/>
        <n v="21380"/>
        <n v="60689"/>
        <n v="60575"/>
        <n v="60646"/>
        <n v="40810"/>
        <n v="40850"/>
        <n v="60584"/>
        <n v="60688"/>
        <n v="60647"/>
        <n v="60663"/>
        <n v="60687"/>
        <n v="21415"/>
        <n v="60614"/>
        <n v="60639"/>
        <n v="60651"/>
        <n v="60681"/>
        <n v="60682"/>
        <n v="60670"/>
        <n v="60662"/>
        <n v="60459"/>
        <n v="60541"/>
        <n v="60486"/>
        <n v="60530"/>
        <n v="60600"/>
        <n v="60626"/>
        <n v="60605"/>
        <n v="60546"/>
        <n v="60490"/>
        <n v="60528"/>
        <n v="40520"/>
        <n v="60668"/>
        <n v="60653"/>
        <n v="40435"/>
        <n v="60553"/>
        <n v="60680"/>
        <n v="60666"/>
        <n v="60623"/>
        <n v="20910"/>
        <n v="20670"/>
        <n v="40250"/>
        <n v="41560"/>
        <n v="60677"/>
        <n v="60603"/>
        <n v="40405"/>
        <n v="60675"/>
        <n v="60667"/>
        <n v="10130"/>
        <n v="60691"/>
        <n v="60542"/>
        <n v="20075"/>
        <n v="40350"/>
        <n v="60464"/>
        <n v="41225"/>
        <n v="60473"/>
        <n v="21430"/>
        <n v="60534"/>
        <n v="60568"/>
        <n v="20875"/>
        <n v="60693"/>
        <n v="60624"/>
        <n v="60630"/>
        <n v="21475"/>
        <n v="60500"/>
        <n v="60479"/>
        <n v="60856"/>
        <n v="60453"/>
        <n v="31025"/>
        <n v="60593"/>
        <n v="60674"/>
        <n v="40450"/>
        <n v="60481"/>
        <n v="60569"/>
        <n v="60545"/>
        <n v="60521"/>
        <n v="20378"/>
        <n v="60658"/>
        <n v="60690"/>
        <n v="60697"/>
        <n v="60655"/>
        <n v="60508"/>
        <n v="60686"/>
        <n v="40460"/>
        <n v="60672"/>
        <n v="60656"/>
        <n v="20925"/>
        <n v="60488"/>
        <n v="30825"/>
        <n v="41320"/>
        <n v="60550"/>
        <n v="60602"/>
        <n v="40260"/>
        <n v="60564"/>
        <n v="60587"/>
        <n v="60696"/>
        <n v="60559"/>
        <n v="60643"/>
        <n v="60581"/>
        <n v="60494"/>
        <n v="60625"/>
        <n v="60636"/>
        <n v="30835"/>
        <n v="60538"/>
        <n v="60596"/>
        <n v="60503"/>
        <n v="40615"/>
        <n v="60641"/>
        <n v="60612"/>
        <n v="60466"/>
        <n v="30715"/>
        <n v="21450"/>
        <n v="60692"/>
        <n v="60517"/>
        <n v="30425"/>
        <n v="60537"/>
        <n v="60465"/>
        <n v="60684"/>
        <n v="40645"/>
        <n v="60523"/>
        <n v="60512"/>
        <n v="60560"/>
        <n v="60637"/>
        <n v="60520"/>
        <n v="60679"/>
        <n v="60621"/>
        <n v="60695"/>
        <n v="60505"/>
        <n v="21200"/>
        <n v="40515"/>
        <n v="30060"/>
        <n v="60572"/>
        <n v="60620"/>
        <n v="10131"/>
        <n v="60685"/>
        <n v="60669"/>
        <n v="20760"/>
        <n v="40400"/>
        <n v="60456"/>
        <n v="60457"/>
        <n v="60461"/>
        <n v="30100"/>
        <n v="60635"/>
        <n v="40655"/>
        <n v="41125"/>
        <n v="60484"/>
        <n v="60565"/>
        <n v="60694"/>
        <n v="60471"/>
        <n v="60570"/>
      </sharedItems>
    </cacheField>
    <cacheField name="Full Name" numFmtId="0">
      <sharedItems containsBlank="1" count="165">
        <m/>
        <s v="Bowling, Derek S."/>
        <s v="South, Lauren A."/>
        <s v="Smith, Richard"/>
        <s v="Kruse, Shellie"/>
        <s v="Edgerton, Tracey"/>
        <s v="Flynn, Tara R."/>
        <s v="Emery, Joshua S."/>
        <s v="Raffenberg, Mark A."/>
        <s v="Edge, Tom"/>
        <s v="Aubrey, Timothy C."/>
        <s v="Behle, Taylor L."/>
        <s v="Speier, William J."/>
        <s v="Dorgan, Tammy J."/>
        <s v="Hodges, Nathan P."/>
        <s v="Dirheimer, James M."/>
        <s v="Gray, Arron P."/>
        <s v="Sullender, Randal"/>
        <s v="Hall, Cory S."/>
        <s v="Williams, Jacob T."/>
        <s v="Seibert, Layne"/>
        <s v="Lippert, Joseph"/>
        <s v="Northcutt, Barbara"/>
        <s v="Riley, Clint E."/>
        <s v="Ackerson, Chase G."/>
        <s v="Richey, Lisa G."/>
        <s v="Daniels, Jonathan K."/>
        <s v="Cline, Tyler J."/>
        <s v="Verax, Joan M."/>
        <s v="Hutchison, Marisa"/>
        <s v="Dye, David J."/>
        <s v="Brockman, Austin"/>
        <s v="O'Brien, Bryan P."/>
        <s v="Moreaux, Courtney R."/>
        <s v="Gearding, Robert"/>
        <s v="Hickman, Chris R."/>
        <s v="Mills, Jarrod C."/>
        <s v="Sullender, Lauren A."/>
        <s v="Miller, Barry"/>
        <s v="Young, Jason A."/>
        <s v="Baker, Nathan P."/>
        <s v="Brinkman, Andrew D."/>
        <s v="Coghill, Denise K."/>
        <s v="Klute, Jennifer G."/>
        <s v="Toliver, Elza T."/>
        <s v="Dee, Deric C."/>
        <s v="Huang, Tao"/>
        <s v="Craig, Joshua B."/>
        <s v="Tunstall, Bill R."/>
        <s v="Flynn, Michael"/>
        <s v="Bareswilt, Jenna E."/>
        <s v="Stewart, James"/>
        <s v="Simpson, Carol E."/>
        <s v="Brocker, Brent"/>
        <s v="Peat, David"/>
        <s v="Hinman, Warren D."/>
        <s v="Broering, Stephen J."/>
        <s v="Weyman, Ronald"/>
        <s v="Heeger, Tyler J."/>
        <s v="Berliant, William D."/>
        <s v="DiGirolamo, Vince L."/>
        <s v="Chism, Cody"/>
        <s v="Cunningham, Jack C."/>
        <s v="Lovan, Charles R."/>
        <s v="Casson, Rich N."/>
        <s v="Overley, Lydia K."/>
        <s v="Bailey, Mollie E."/>
        <s v="Cundiff, Joel C."/>
        <s v="Vogelpohl, Steven L."/>
        <s v="Schawe, Edward T."/>
        <s v="Smith, Anthony J."/>
        <s v="Vo, Kimphuong"/>
        <s v="Gosney, David C."/>
        <s v="Helton, Dillon D."/>
        <s v="Murphy, Brad"/>
        <s v="Cummins, Dylan R."/>
        <s v="Friedhoff, Michael"/>
        <s v="Slomer, Jason"/>
        <s v="Warnke, Gregory A."/>
        <s v="Ryan, Kyle A."/>
        <s v="Hopkins, Chad M."/>
        <s v="Keahon, Thomas P."/>
        <s v="Simon, Chad M."/>
        <s v="Webb, Douglas"/>
        <s v="Smith, Kathleen L."/>
        <s v="Hubig III, Charles A."/>
        <s v="Harthun, Robert T."/>
        <s v="Sparks, Rodney C."/>
        <s v="Ford, Kenny W."/>
        <s v="Clemons, Kimberly S."/>
        <s v="Kramer, Kevin J."/>
        <s v="Couch, Christopher"/>
        <s v="Feys, Keith M."/>
        <s v="Dan, Hunter K."/>
        <s v="Zimpelman, Devon C."/>
        <s v="Lawrence, Virginia E."/>
        <s v="Brooks, Michael A."/>
        <s v="Frank, Zachary"/>
        <s v="Hehman, Tracy A."/>
        <s v="Armstrong, Quintin E."/>
        <s v="Haley, Nathan E."/>
        <s v="Piccirillo, Matt"/>
        <s v="Link, Holly M."/>
        <s v="Napier, Gregory"/>
        <s v="Tischner, Mark"/>
        <s v="Slade, Mark E."/>
        <s v="Ward, Omar A."/>
        <s v="Bryant, Chris"/>
        <s v="Brown, Amanda"/>
        <s v="Grothaus, Matthew A."/>
        <s v="Steele, Quinn"/>
        <s v="Moor, Johnathan F."/>
        <s v="Rothe, Liza J."/>
        <s v="Rickman, Don E."/>
        <s v="Delaney, Steve A."/>
        <s v="Miller, Sherri R."/>
        <s v="Hungler, Rachel"/>
        <s v="Peoples, Nathan"/>
        <s v="Reynolds, Tyler"/>
        <s v="Vollrath, Daniel M."/>
        <s v="Scholten, Megan A."/>
        <s v="Stoffer, Amy"/>
        <s v="Bernard, Lisa"/>
        <s v="Haas, Douglas"/>
        <s v="Glass, Stephen C."/>
        <s v="Miller, Jason"/>
        <s v="Wagner, Mary C."/>
        <s v="Martin, Jackson R."/>
        <s v="Rechtin, Lindsey E."/>
        <s v="Halberstadt, Jeffrey S."/>
        <s v="O'Donnell, Ryan P."/>
        <s v="Fletcher, Amber N."/>
        <s v="Gaskins, Robert W."/>
        <s v="Manning, Denise"/>
        <s v="Blevins, Ronald E."/>
        <s v="Gripshover, Robert G."/>
        <s v="Oldiges, Stephen T."/>
        <s v="Penick, Austin M."/>
        <s v="Browning, Brennan C."/>
        <s v="Murphy, Vincent C."/>
        <s v="Wright, Shane"/>
        <s v="Widrig, Katie M."/>
        <s v="King, Gerald W."/>
        <s v="Schmiade, John"/>
        <s v="Hoffman, Jeremy L."/>
        <s v="Armstrong, Frank"/>
        <s v="Behrens, Nicholas  P."/>
        <s v="Deaton, Nick"/>
        <s v="Crowder, Jeremy L."/>
        <s v="Leitholf, Isabel"/>
        <s v="Mason, Amy K."/>
        <s v="Simpson, Lori"/>
        <s v="Dennis, Justen T."/>
        <s v="Keller, David E."/>
        <s v="Marksberry, Fred W."/>
        <s v="Smith, Adam T."/>
        <s v="Bruck, Ronald M."/>
        <s v="Farrar, Sarah E."/>
        <s v="Marmo, Maria L."/>
        <s v="Richardson, Sue"/>
        <s v="Genter, Devin R."/>
        <s v="Kampsen, Stacey"/>
        <s v="Voltz, Jayme M."/>
        <s v="Medert, Colleen K."/>
        <s v="Whitford, Jacob M."/>
      </sharedItems>
    </cacheField>
    <cacheField name="Title" numFmtId="0">
      <sharedItems containsBlank="1" count="78">
        <m/>
        <s v="Distribution Crew Leader"/>
        <s v="Chemist"/>
        <s v="Inspector"/>
        <s v="Account Services Specialist"/>
        <s v="Building Grounds Technician"/>
        <s v="Accounting Clerk"/>
        <s v="Meter Shop Fieldman/Courier"/>
        <s v="Engineering Mgr-Infrastructure, Maint &amp; Instrumentation"/>
        <s v="General Counsel &amp; Mgr Legal,Compliance&amp;Regulatory Affai"/>
        <s v="Customer Service Field Representative"/>
        <s v="Human Resource Specialist"/>
        <s v="Maintenance Foreman"/>
        <s v="SCADA Administrator"/>
        <s v="Plant Operator"/>
        <s v="Pump Mechanic"/>
        <s v="Distribution Fieldman"/>
        <s v="Equipment Serviceman"/>
        <s v="Account Services Team Lead - Billing"/>
        <s v="Account Services Representative"/>
        <s v="Administrative Assistant"/>
        <s v="Account Service Representative"/>
        <s v="Contract, Claims &amp; Procurement Coordinator"/>
        <s v="Maintenance and Instrumentation Foreman"/>
        <s v="Acting Customer Service &amp; Distribution Manager"/>
        <s v="Utility Locate Technician"/>
        <s v="Meter Shop Fieldman"/>
        <s v="Account Services Supervisor"/>
        <s v="GIS Specialist"/>
        <s v="Distribution Supervisor"/>
        <s v="Engineering Supervisor"/>
        <s v="Computer Support Technician"/>
        <s v="Lab Supervisor"/>
        <s v="Engineering Technician"/>
        <s v="Database Administrator"/>
        <s v="Lab Co-op"/>
        <s v="President/CEO"/>
        <s v="Plant Foreman"/>
        <s v="Distribution Crew Leader - Reservoir"/>
        <s v="Meter Shop Representative"/>
        <s v="Safety Coordinator"/>
        <s v="Distibution Fieldman"/>
        <s v="Buildings, Grounds &amp; Fleet Lead"/>
        <s v="Engineering Manager"/>
        <s v="Distribution Foreman"/>
        <s v="Meter Shop Meter Reader"/>
        <s v="Construction Supervisor"/>
        <s v="Network / CIS Administrator"/>
        <s v="Director of Human Resources, Safety, Facilities &amp; Fleet"/>
        <s v="Staff Accountant"/>
        <s v="Computer Support Tech"/>
        <s v="Accounting Clerk/Payroll Specialist"/>
        <s v="CAD Technician"/>
        <s v="Plant Supervisor"/>
        <s v="Information Services Manager"/>
        <s v="Instrumentation Technician"/>
        <s v="Engineering Manager-Operations"/>
        <s v="Lab Technician"/>
        <s v="Trainer"/>
        <s v="Inventory Specialist"/>
        <s v="VP Engineering, Production &amp; Distribution"/>
        <s v="HR Administrative Assistant"/>
        <s v="Maintenance Supervisor"/>
        <s v="Water Quality Manager"/>
        <s v="VP Finance &amp; Support Services"/>
        <s v="Meter Shop Lead"/>
        <s v="Customer Service Foreman"/>
        <s v="SCADA Coordinator"/>
        <s v="Lab Technician - new hire"/>
        <s v="Crewleader Equipment Service"/>
        <s v="Lab Analyst"/>
        <s v="Acting Customer Service Supervisor"/>
        <s v="Buildings, Grounds &amp; Fleet Supervisor"/>
        <s v="Distribution Fieldman Trainer"/>
        <s v="CAD Tech"/>
        <s v="Finance Manager"/>
        <s v="Administrative Specialist"/>
        <s v="Customer Service Lead"/>
      </sharedItems>
    </cacheField>
    <cacheField name="GL Code" numFmtId="0">
      <sharedItems containsBlank="1"/>
    </cacheField>
    <cacheField name="Department" numFmtId="0">
      <sharedItems containsBlank="1" count="25">
        <m/>
        <s v="DIST- Labor-Mains- Erlanger"/>
        <s v="LAB- Labor- Fort Thomas"/>
        <s v="ENGINEER- Labor- Erlanger"/>
        <s v="ACCOUNT- Labor- Erlanger"/>
        <s v="Bldg Grounds Fleet Labor-Erlan"/>
        <s v="ACCOUNTING- Labor-Erlanger"/>
        <s v="METER- Labor-Erlanger"/>
        <s v="FTTP- Labor-Maint- Fort Thomas"/>
        <s v="Legal -Labor-Erlanger"/>
        <s v="CSFIELD - Labor-Field- Erlange"/>
        <s v="HRIS- Labor-Erlanger"/>
        <s v="PUMP- Labor-Maint- Fort Thomas"/>
        <s v="IS-Labor-Erlanger"/>
        <s v="FTTP- Labor Ops- Fort Thomas"/>
        <s v="PUMP- Labor-MaintFTTP- Fort Th"/>
        <s v="TMTP- Labor Ops- Taylor Mill"/>
        <s v="DIST - Supervisor - Erlanger"/>
        <s v="MPTP- Labor Ops- Fort Thomas"/>
        <s v="ADM- Labor-Admin-Erlanger"/>
        <s v="ENGINEER- Supervisor- Erlange"/>
        <s v="MTRR - Labor- Erlanger"/>
        <s v="ENGINEER- Labor-Clerk- Erlange"/>
        <s v="INSTR- Labor- Fort Thomas"/>
        <s v="DIST- Labor-Clerk- Erlang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Kotzeva" refreshedDate="44658.376736574071" createdVersion="7" refreshedVersion="7" minRefreshableVersion="3" recordCount="191" xr:uid="{0D3FDAA8-3F67-4AD1-9046-FFB8AAAF50CA}">
  <cacheSource type="worksheet">
    <worksheetSource ref="A9:D200" sheet="Labor Budget Detail" r:id="rId2"/>
  </cacheSource>
  <cacheFields count="4">
    <cacheField name="Employee Name" numFmtId="0">
      <sharedItems/>
    </cacheField>
    <cacheField name="Department" numFmtId="0">
      <sharedItems count="23">
        <s v="HR"/>
        <s v="IT"/>
        <s v="Acct"/>
        <s v="Legal"/>
        <s v="FF"/>
        <s v="Exec Mgmt"/>
        <s v="Board"/>
        <s v="Acct Services"/>
        <s v="Meter Reader"/>
        <s v="Meter Shop"/>
        <s v="Field Serv"/>
        <s v="Maintenance-FTTP"/>
        <s v="Maintenance"/>
        <s v="FTTP"/>
        <s v="MPTP"/>
        <s v="TMTP"/>
        <s v="Instrumentation"/>
        <s v="Pumping"/>
        <s v="Lab"/>
        <s v="Distribution"/>
        <s v="Distribution-Admin"/>
        <s v="Distribution-Supv"/>
        <s v="Engineering"/>
      </sharedItems>
    </cacheField>
    <cacheField name="Employee No." numFmtId="0">
      <sharedItems containsMixedTypes="1" containsNumber="1" containsInteger="1" minValue="10130" maxValue="60856"/>
    </cacheField>
    <cacheField name="Job Title" numFmtId="0">
      <sharedItems count="73">
        <s v="Director of Human Resources, Safety, Facilities &amp; Fleet"/>
        <s v="Human Resource Specialist"/>
        <s v="Safety Coordinator"/>
        <s v="Human Resources Assistant"/>
        <s v="None"/>
        <s v="Information Services Manager"/>
        <s v="Network / CIS Administrator"/>
        <s v="Computer Support Tech"/>
        <s v="Computer Support Technician"/>
        <s v="GIS Specialist"/>
        <s v="Database Administrator"/>
        <s v="Administrative Assistant"/>
        <s v="Vacant"/>
        <s v="SCADA Administrator"/>
        <s v="Accounting Clerk/Payroll Specialist"/>
        <s v="Accounting Clerk"/>
        <s v="Staff Accountant"/>
        <s v="Finance Manager"/>
        <s v="VP Finance &amp; Support Services"/>
        <s v="Inventory Specialist"/>
        <s v="General Counsel &amp; Mgr Legal,Compliance&amp;Regulatory Affai"/>
        <s v="Contract, Claims &amp; Procurement Coordinator"/>
        <s v="HR Administrative Assistant"/>
        <s v="Buildings, Grounds &amp; Fleet Supervisor"/>
        <s v="Buildings, Grounds &amp; Fleet Lead"/>
        <s v="Building Grounds Technician"/>
        <s v="President/CEO"/>
        <s v="Administrative Specialist"/>
        <s v="Board"/>
        <s v="Account Services Supervisor"/>
        <s v="Account Services Representative"/>
        <s v="Account Services Specialist"/>
        <s v="Account Services Team Lead - Billing"/>
        <s v="Meter Shop Meter Reader"/>
        <s v="Meter Shop Fieldman"/>
        <s v="Meter Shop Lead"/>
        <s v="Meter Shop Foreman"/>
        <s v="Customer Service Supervisor"/>
        <s v="Customer Service Field Representative"/>
        <s v="Customer Service Lead"/>
        <s v="Customer Service Foreman"/>
        <s v="Engineering Mgr-Infrastructure, Maint &amp; Instrumentation"/>
        <s v="Maintenance Supervisor"/>
        <s v="Equipment Serviceman"/>
        <s v="Crewleader Equipment Service"/>
        <s v="Maintenance and Instrumentation Foreman"/>
        <s v="Plant Supervisor"/>
        <s v="Engineering Manager-Operations"/>
        <s v="Plant Foreman"/>
        <s v="Plant Operator"/>
        <s v="Instrumentation Technician"/>
        <s v="Maintenance Foreman"/>
        <s v="Pump Mechanic"/>
        <s v="Water Quality Manager"/>
        <s v="Chemist"/>
        <s v="Lab Supervisor"/>
        <s v="Lab Technician"/>
        <s v="Lab Co-op"/>
        <s v="Distribution Foreman"/>
        <s v="Distribution Fieldman Trainer"/>
        <s v="Distibution Fieldman"/>
        <s v="Distribution Fieldman"/>
        <s v="Distribution Crew Leader"/>
        <s v="Distribution Supervisor"/>
        <s v="Utility Locate Technician"/>
        <s v="Inspector"/>
        <s v="Engineering Technician"/>
        <s v="CAD Tech"/>
        <s v="Staff Engineer"/>
        <s v="VP Engineering, Production &amp; Distribution"/>
        <s v="Engineering Manager"/>
        <s v="Engineering Supervisor"/>
        <s v="Construction Supervis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sey Rechtin" refreshedDate="44498.590620370371" createdVersion="7" refreshedVersion="7" minRefreshableVersion="3" recordCount="186" xr:uid="{F9B2F9AC-A2A7-4721-A405-CF414572A039}">
  <cacheSource type="worksheet">
    <worksheetSource ref="A9:BA200" sheet="Labor Budget Detail" r:id="rId2"/>
  </cacheSource>
  <cacheFields count="53">
    <cacheField name="Employee Name" numFmtId="0">
      <sharedItems count="186">
        <s v="Kimberly Clemons"/>
        <s v="Tammy Dorgan"/>
        <s v="Brad Murphy"/>
        <s v="Taylor Behle"/>
        <s v="Chris Bryant"/>
        <s v="Kenneth Ford"/>
        <s v="Michael Brooks"/>
        <s v="Carol Simpson"/>
        <s v="Tao Huang"/>
        <s v="Vincent DiGirolamo"/>
        <s v="Maria Marmo"/>
        <s v="Data Analyst - NEW - Vacant"/>
        <s v="Nathan Hodges"/>
        <s v="Tracy Hehman"/>
        <s v="Tara Flynn"/>
        <s v="Keith Feys"/>
        <s v="Support Services Manager - Vacant"/>
        <s v="Stacey Kampsen"/>
        <s v="Lindsey Rechtin"/>
        <s v="Daniel Vollrath"/>
        <s v="Thomas Edge"/>
        <s v="Robert Gearding"/>
        <s v="Lisa Bernard"/>
        <s v="Adam Smith"/>
        <s v="Jason Slomer"/>
        <s v="Joel Cundiff"/>
        <s v="Tracey Edgerton"/>
        <s v="Ron Lovan"/>
        <s v="Colleen Medert"/>
        <s v="Fred Macke - Board"/>
        <s v="Patricia Sommerkamp - Board"/>
        <s v="Douglas Wagner - Board"/>
        <s v="Joseph Koester - Board"/>
        <s v="Jody Lange - Board"/>
        <s v="Clyde Cunningham - Board"/>
        <s v="Jennifer Klute"/>
        <s v="Amy Mason"/>
        <s v="Sherri Miller"/>
        <s v="Holly Link"/>
        <s v="Lydia Overley"/>
        <s v="Shellie Kruse"/>
        <s v="Barbara Northcutt"/>
        <s v="Marisa Hutchison"/>
        <s v="Virginia Lawrence"/>
        <s v="Account Services Representative - Vacant"/>
        <s v="Liza Rothe"/>
        <s v="Lauren Sullender"/>
        <s v="Courtney Moreaux"/>
        <s v="Lisa Richey"/>
        <s v="Douglas Webb"/>
        <s v="Deric Dee"/>
        <s v="Jeffrey Halberstadt"/>
        <s v="Denise Coghill"/>
        <s v="Meter Shop Representative - Vacant"/>
        <s v="Fred Marksberry"/>
        <s v="Shannon Huth"/>
        <s v="Don Rickman"/>
        <s v="Barry Miller"/>
        <s v="Timothy Aubrey"/>
        <s v="Amanda Brown"/>
        <s v="Michael Friedhoff"/>
        <s v="Jacob Whitford"/>
        <s v="Nick Deaton"/>
        <s v="Charles Hubig III"/>
        <s v="David Dye"/>
        <s v="Douglas Haas"/>
        <s v="Stephen Oldiges"/>
        <s v="Philip Rotte"/>
        <s v="Temp SD1 - Vacant 1"/>
        <s v="Temp SD1 - Vacant 2"/>
        <s v="Temp SD1 - Vacant 3"/>
        <s v="Mark Raffenberg"/>
        <s v="Stephen Glass"/>
        <s v="Jason Young"/>
        <s v="John Schmiade"/>
        <s v="Joseph Lippert"/>
        <s v="Tyler Louis Reynolds"/>
        <s v="Jarrod Mills"/>
        <s v="Equipment Serviceman - Vacant"/>
        <s v="Lori Simpson"/>
        <s v="Joan Verax"/>
        <s v="Matt G. Piccirillo"/>
        <s v="Johnathan Moor"/>
        <s v="Warren Hinman"/>
        <s v="Justen Dennis"/>
        <s v="William Berliant"/>
        <s v="Omar Ward"/>
        <s v="Devin Genter"/>
        <s v="Plant Operator - Vacant"/>
        <s v="Arron Gray"/>
        <s v="Plant Operator - NEW - Vacant"/>
        <s v="Plant Operator Coop - Vacant"/>
        <s v="Steven Vogelpohl"/>
        <s v="Rodney Sparks"/>
        <s v="Elza Toliver"/>
        <s v="Mollie Bailey"/>
        <s v="James Matt Dirheimer"/>
        <s v="Thomas Keahon"/>
        <s v="Gerald King"/>
        <s v="David Keller"/>
        <s v="Ryan O'Donnell"/>
        <s v="Matthew Grothaus"/>
        <s v="Brennan Browning"/>
        <s v="Instrumentation Coop - Vacant"/>
        <s v="Instrumentation Tech/Electrician - Vacant"/>
        <s v="Instrumentation Security Tech - Vacant"/>
        <s v="William Speier"/>
        <s v="Randal Sullender"/>
        <s v="Gregory Warnke"/>
        <s v="Christopher Couch"/>
        <s v="Steve Delaney"/>
        <s v="Derek Bowling"/>
        <s v="Mary Carol Wagner"/>
        <s v="Lauren South"/>
        <s v="David Peat"/>
        <s v="Rachel Hungler"/>
        <s v="Sarah Farrar"/>
        <s v="Lab Analyst - Vacant"/>
        <s v="Kimphuong Vo"/>
        <s v="Megan Scholten"/>
        <s v="Eric Fischer"/>
        <s v="Lab Coop - Vacant 1"/>
        <s v="Cody Chism"/>
        <s v="Harley Armstrong"/>
        <s v="Ronald Bruck"/>
        <s v="Christopher York"/>
        <s v="Layne Seibert"/>
        <s v="Brent Brocker"/>
        <s v="Austin Brockman"/>
        <s v="Fletcher Haizlip"/>
        <s v="Jeremy Hoffman"/>
        <s v="Jonathan Daniels"/>
        <s v="Clint Riley"/>
        <s v="William Tunstall"/>
        <s v="Ethan Elmore"/>
        <s v="Austin Penick"/>
        <s v="Chris Hickman"/>
        <s v="Robert Gripshover"/>
        <s v="Nathan Peoples"/>
        <s v="Edward Schawe"/>
        <s v="Eric Richie"/>
        <s v="Anthony Smith"/>
        <s v="Kevin Kramer"/>
        <s v="Tyler Heeger"/>
        <s v="Ronald Blevins"/>
        <s v="David Gosney"/>
        <s v="Dillon Helton"/>
        <s v="Jeremy Crowder"/>
        <s v="Joshua Craig"/>
        <s v="Jacob Williams"/>
        <s v="Jack Cunningham"/>
        <s v="Jordan Smith"/>
        <s v="Joshua Emery"/>
        <s v="Shane Wright"/>
        <s v="Tyler Brocker"/>
        <s v="Steven Andrew Horton"/>
        <s v="Mark Slade"/>
        <s v="Chad Hopkins"/>
        <s v="Distribution Fieldman - Vacant 1"/>
        <s v="Distribution Fieldman - Vacant 2"/>
        <s v="Distribution Fieldman - NEW - Vacant 3"/>
        <s v="Distribution Fieldman - NEW - Vacant 4"/>
        <s v="Distribution Crew Leader - NEW - Vacant 5"/>
        <s v="Vincent Murphy"/>
        <s v="Amber Fletcher"/>
        <s v="Michael Flynn"/>
        <s v="Jason Miller"/>
        <s v="Distribution &amp; Special Projects Manager - NEW - Vacant"/>
        <s v="Nathan Baker"/>
        <s v="Nicholas Behrens"/>
        <s v="Richard Smith"/>
        <s v="Ronald Weyman"/>
        <s v="Gregory Napier"/>
        <s v="Stephen Broering"/>
        <s v="Chad Simon"/>
        <s v="Mark Tischner"/>
        <s v="Andrew Brinkman"/>
        <s v="Sue Richardson"/>
        <s v="Engineering Technician - Vacant"/>
        <s v="Quintin Armstrong"/>
        <s v="Kathleen Smith"/>
        <s v="Denise Manning"/>
        <s v="Amy Stoffer"/>
        <s v="Kyle Ryan"/>
        <s v="Jenna Bareswilt"/>
        <s v="Robert Harthun"/>
      </sharedItems>
    </cacheField>
    <cacheField name="Department" numFmtId="0">
      <sharedItems count="23">
        <s v="HR"/>
        <s v="IT"/>
        <s v="Acct"/>
        <s v="Legal"/>
        <s v="FF"/>
        <s v="Exec Mgmt"/>
        <s v="Board"/>
        <s v="Acct Services"/>
        <s v="Meter Reader"/>
        <s v="Meter Shop"/>
        <s v="Field Serv"/>
        <s v="Maintenance-FTTP"/>
        <s v="Maintenance"/>
        <s v="FTTP"/>
        <s v="MPTP"/>
        <s v="TMTP"/>
        <s v="Instrumentation"/>
        <s v="Pumping"/>
        <s v="Lab"/>
        <s v="Distribution"/>
        <s v="Distribution-Admin"/>
        <s v="Distribution-Supv"/>
        <s v="Engineering"/>
      </sharedItems>
    </cacheField>
    <cacheField name="Employee No." numFmtId="0">
      <sharedItems containsMixedTypes="1" containsNumber="1" containsInteger="1" minValue="10130" maxValue="60856"/>
    </cacheField>
    <cacheField name="Job Title" numFmtId="0">
      <sharedItems count="72">
        <s v="Director of Human Resources, Safety, Facilities &amp; Fleet"/>
        <s v="Human Resource Specialist"/>
        <s v="Safety Coordinator"/>
        <s v="Human Resources Assistant"/>
        <s v="Information Services Manager"/>
        <s v="Network / CIS Administrator"/>
        <s v="Computer Support Tech"/>
        <s v="Computer Support Technician"/>
        <s v="GIS Specialist"/>
        <s v="Database Administrator"/>
        <s v="Administrative Assistant"/>
        <s v="Vacant"/>
        <s v="SCADA Administrator"/>
        <s v="Accounting Clerk/Payroll Specialist"/>
        <s v="Accounting Clerk"/>
        <s v="Staff Accountant"/>
        <s v="Finance Manager"/>
        <s v="VP Finance &amp; Support Services"/>
        <s v="Inventory Specialist"/>
        <s v="General Counsel &amp; Mgr Legal,Compliance&amp;Regulatory Affai"/>
        <s v="Contract, Claims &amp; Procurement Coordinator"/>
        <s v="HR Administrative Assistant"/>
        <s v="Buildings, Grounds &amp; Fleet Supervisor"/>
        <s v="Buildings, Grounds &amp; Fleet Lead"/>
        <s v="Building Grounds Technician"/>
        <s v="President/CEO"/>
        <s v="Administrative Specialist"/>
        <s v="Board"/>
        <s v="Account Services Supervisor"/>
        <s v="Account Services Representative"/>
        <s v="Account Services Specialist"/>
        <s v="Account Services Team Lead - Billing"/>
        <s v="Meter Shop Meter Reader"/>
        <s v="Meter Shop Fieldman"/>
        <s v="Meter Shop Lead"/>
        <s v="Meter Shop Foreman"/>
        <s v="Customer Service Supervisor"/>
        <s v="Customer Service Field Representative"/>
        <s v="Customer Service Lead"/>
        <s v="Customer Service Foreman"/>
        <s v="Engineering Mgr-Infrastructure, Maint &amp; Instrumentation"/>
        <s v="Maintenance Supervisor"/>
        <s v="Equipment Serviceman"/>
        <s v="Crewleader Equipment Service"/>
        <s v="Maintenance and Instrumentation Foreman"/>
        <s v="Plant Supervisor"/>
        <s v="Engineering Manager-Operations"/>
        <s v="Plant Foreman"/>
        <s v="Plant Operator"/>
        <s v="Instrumentation Technician"/>
        <s v="Maintenance Foreman"/>
        <s v="Pump Mechanic"/>
        <s v="Water Quality Manager"/>
        <s v="Chemist"/>
        <s v="Lab Supervisor"/>
        <s v="Lab Technician"/>
        <s v="Lab Co-op"/>
        <s v="Distribution Foreman"/>
        <s v="Distribution Fieldman Trainer"/>
        <s v="Distibution Fieldman"/>
        <s v="Distribution Fieldman"/>
        <s v="Distribution Crew Leader"/>
        <s v="Distribution Supervisor"/>
        <s v="Utility Locate Technician"/>
        <s v="Inspector"/>
        <s v="Engineering Technician"/>
        <s v="CAD Tech"/>
        <s v="Staff Engineer"/>
        <s v="VP Engineering, Production &amp; Distribution"/>
        <s v="Engineering Manager"/>
        <s v="Engineering Supervisor"/>
        <s v="Construction Supervisor"/>
      </sharedItems>
    </cacheField>
    <cacheField name="Position Type" numFmtId="0">
      <sharedItems/>
    </cacheField>
    <cacheField name="Regular Hours" numFmtId="0">
      <sharedItems containsSemiMixedTypes="0" containsString="0" containsNumber="1" containsInteger="1" minValue="1" maxValue="2080"/>
    </cacheField>
    <cacheField name="OT Hours" numFmtId="0">
      <sharedItems containsSemiMixedTypes="0" containsString="0" containsNumber="1" containsInteger="1" minValue="0" maxValue="775"/>
    </cacheField>
    <cacheField name="Available Hours" numFmtId="0">
      <sharedItems containsSemiMixedTypes="0" containsString="0" containsNumber="1" containsInteger="1" minValue="0" maxValue="2297"/>
    </cacheField>
    <cacheField name="% Capital" numFmtId="10">
      <sharedItems containsSemiMixedTypes="0" containsString="0" containsNumber="1" minValue="0" maxValue="0.8"/>
    </cacheField>
    <cacheField name="% Exp." numFmtId="10">
      <sharedItems containsSemiMixedTypes="0" containsString="0" containsNumber="1" minValue="0.2" maxValue="1"/>
    </cacheField>
    <cacheField name="Regular Rate" numFmtId="172">
      <sharedItems containsSemiMixedTypes="0" containsString="0" containsNumber="1" minValue="14" maxValue="6000"/>
    </cacheField>
    <cacheField name="OT Rate" numFmtId="172">
      <sharedItems containsSemiMixedTypes="0" containsString="0" containsNumber="1" minValue="21" maxValue="9000"/>
    </cacheField>
    <cacheField name="Available Rate" numFmtId="172">
      <sharedItems containsSemiMixedTypes="0" containsString="0" containsNumber="1" minValue="0" maxValue="13200"/>
    </cacheField>
    <cacheField name="Current Wage Exp." numFmtId="172">
      <sharedItems containsSemiMixedTypes="0" containsString="0" containsNumber="1" minValue="6000" maxValue="322184"/>
    </cacheField>
    <cacheField name="Current Capital" numFmtId="172">
      <sharedItems containsSemiMixedTypes="0" containsString="0" containsNumber="1" minValue="0" maxValue="47798.400000000001"/>
    </cacheField>
    <cacheField name="Proj. Rating" numFmtId="0">
      <sharedItems containsSemiMixedTypes="0" containsString="0" containsNumber="1" containsInteger="1" minValue="1" maxValue="4"/>
    </cacheField>
    <cacheField name="Proj. Perf. Incr." numFmtId="10">
      <sharedItems containsSemiMixedTypes="0" containsString="0" containsNumber="1" minValue="0" maxValue="3.2500000000000001E-2"/>
    </cacheField>
    <cacheField name="Proj. Equity Incr." numFmtId="10">
      <sharedItems containsSemiMixedTypes="0" containsString="0" containsNumber="1" minValue="0" maxValue="0.06"/>
    </cacheField>
    <cacheField name="Proj. Other Incr." numFmtId="10">
      <sharedItems containsSemiMixedTypes="0" containsString="0" containsNumber="1" minValue="0" maxValue="0.38"/>
    </cacheField>
    <cacheField name="Proj. Perf. Inc. $" numFmtId="43">
      <sharedItems containsSemiMixedTypes="0" containsString="0" containsNumber="1" minValue="0" maxValue="10470.98"/>
    </cacheField>
    <cacheField name="Proj. Equity Inc. $" numFmtId="43">
      <sharedItems containsSemiMixedTypes="0" containsString="0" containsNumber="1" minValue="0" maxValue="2646.28"/>
    </cacheField>
    <cacheField name="Proj. Other Inc. $" numFmtId="43">
      <sharedItems containsSemiMixedTypes="0" containsString="0" containsNumber="1" minValue="0" maxValue="12426.67"/>
    </cacheField>
    <cacheField name="Total Increase" numFmtId="43">
      <sharedItems containsSemiMixedTypes="0" containsString="0" containsNumber="1" minValue="0" maxValue="15023.4"/>
    </cacheField>
    <cacheField name="Proj. Reg. Rate" numFmtId="172">
      <sharedItems containsSemiMixedTypes="0" containsString="0" containsNumber="1" minValue="14" maxValue="6000"/>
    </cacheField>
    <cacheField name="Cap. Wages" numFmtId="172">
      <sharedItems containsSemiMixedTypes="0" containsString="0" containsNumber="1" minValue="0" maxValue="49351.85"/>
    </cacheField>
    <cacheField name="Cap. GL Code" numFmtId="0">
      <sharedItems/>
    </cacheField>
    <cacheField name="Labor GL Code" numFmtId="0">
      <sharedItems/>
    </cacheField>
    <cacheField name="Wage Exp. Budget" numFmtId="172">
      <sharedItems containsSemiMixedTypes="0" containsString="0" containsNumber="1" minValue="6000" maxValue="347654.98"/>
    </cacheField>
    <cacheField name="Labor GL Desc." numFmtId="0">
      <sharedItems/>
    </cacheField>
    <cacheField name="Total Wages Paid" numFmtId="172">
      <sharedItems containsSemiMixedTypes="0" containsString="0" containsNumber="1" minValue="6000" maxValue="347654.98"/>
    </cacheField>
    <cacheField name="Insurance" numFmtId="0">
      <sharedItems/>
    </cacheField>
    <cacheField name="Bill" numFmtId="172">
      <sharedItems containsSemiMixedTypes="0" containsString="0" containsNumber="1" minValue="0" maxValue="3013.28"/>
    </cacheField>
    <cacheField name="Emp. Portion" numFmtId="172">
      <sharedItems containsSemiMixedTypes="0" containsString="0" containsNumber="1" minValue="0" maxValue="414.31"/>
    </cacheField>
    <cacheField name="Expense" numFmtId="172">
      <sharedItems containsSemiMixedTypes="0" containsString="0" containsNumber="1" minValue="0" maxValue="2598.9699999999998"/>
    </cacheField>
    <cacheField name="Increase" numFmtId="10">
      <sharedItems containsSemiMixedTypes="0" containsString="0" containsNumber="1" containsInteger="1" minValue="0" maxValue="0"/>
    </cacheField>
    <cacheField name="Budget" numFmtId="172">
      <sharedItems containsSemiMixedTypes="0" containsString="0" containsNumber="1" minValue="0" maxValue="2598.9699999999998"/>
    </cacheField>
    <cacheField name="Health Expense" numFmtId="172">
      <sharedItems containsSemiMixedTypes="0" containsString="0" containsNumber="1" minValue="0" maxValue="31187.64"/>
    </cacheField>
    <cacheField name="Annual" numFmtId="172">
      <sharedItems containsSemiMixedTypes="0" containsString="0" containsNumber="1" minValue="0" maxValue="9065.91"/>
    </cacheField>
    <cacheField name="Annual2" numFmtId="172">
      <sharedItems containsSemiMixedTypes="0" containsString="0" containsNumber="1" minValue="0" maxValue="224.8"/>
    </cacheField>
    <cacheField name="Annual3" numFmtId="172">
      <sharedItems containsSemiMixedTypes="0" containsString="0" containsNumber="1" minValue="0" maxValue="833.79"/>
    </cacheField>
    <cacheField name="Insurance2" numFmtId="172">
      <sharedItems containsSemiMixedTypes="0" containsString="0" containsNumber="1" minValue="0" maxValue="40736.980000000003"/>
    </cacheField>
    <cacheField name="Health Ins. GL Code" numFmtId="0">
      <sharedItems/>
    </cacheField>
    <cacheField name="Health Ins. GL Desc." numFmtId="0">
      <sharedItems/>
    </cacheField>
    <cacheField name="Contribution %" numFmtId="10">
      <sharedItems containsSemiMixedTypes="0" containsString="0" containsNumber="1" minValue="0" maxValue="0.26939999999999997"/>
    </cacheField>
    <cacheField name="Pension GL Code" numFmtId="0">
      <sharedItems/>
    </cacheField>
    <cacheField name="Contribution $" numFmtId="172">
      <sharedItems containsSemiMixedTypes="0" containsString="0" containsNumber="1" minValue="0" maxValue="89617.25"/>
    </cacheField>
    <cacheField name="Pension GL Desc." numFmtId="0">
      <sharedItems/>
    </cacheField>
    <cacheField name="Contribution %2" numFmtId="10">
      <sharedItems containsSemiMixedTypes="0" containsString="0" containsNumber="1" minValue="7.6499999999999999E-2" maxValue="7.6499999999999999E-2"/>
    </cacheField>
    <cacheField name="FICA GL Code" numFmtId="0">
      <sharedItems/>
    </cacheField>
    <cacheField name="Contribution $2" numFmtId="172">
      <sharedItems containsSemiMixedTypes="0" containsString="0" containsNumber="1" minValue="459" maxValue="26595.61"/>
    </cacheField>
    <cacheField name="FICA GL Desc." numFmtId="0">
      <sharedItems/>
    </cacheField>
    <cacheField name="PTO Accrual" numFmtId="43">
      <sharedItems containsString="0" containsBlank="1" containsNumber="1" containsInteger="1" minValue="0" maxValue="55000"/>
    </cacheField>
    <cacheField name="Summary" numFmtId="172">
      <sharedItems containsSemiMixedTypes="0" containsString="0" containsNumber="1" minValue="6459" maxValue="485586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Kotzeva" refreshedDate="44676.509227314818" createdVersion="7" refreshedVersion="7" minRefreshableVersion="3" recordCount="179" xr:uid="{9D3A6661-74CF-4F96-951E-0D4A06417428}">
  <cacheSource type="worksheet">
    <worksheetSource ref="A6:B187" sheet="Exhibit 10-2"/>
  </cacheSource>
  <cacheFields count="5">
    <cacheField name="Employee Number" numFmtId="0">
      <sharedItems containsBlank="1" containsMixedTypes="1" containsNumber="1" containsInteger="1" minValue="10130" maxValue="60856"/>
    </cacheField>
    <cacheField name="Full Name" numFmtId="0">
      <sharedItems containsBlank="1" count="183">
        <m/>
        <s v="Bowling, Derek S."/>
        <s v="South, Lauren A."/>
        <s v="Smith, Richard"/>
        <s v="Kruse, Shellie"/>
        <s v="Edgerton, Tracey"/>
        <s v="Flynn, Tara R."/>
        <s v="Mullins, Darryl"/>
        <s v="Emery, Joshua S."/>
        <s v="Raffenberg, Mark A."/>
        <s v="Edge, Tom"/>
        <s v="Aubrey, Timothy C."/>
        <s v="Behle, Taylor L."/>
        <s v="Speier, William J."/>
        <s v="Dorgan, Tammy J."/>
        <s v="Hodges, Nathan P."/>
        <s v="Dirheimer, James M."/>
        <s v="Gray, Arron P."/>
        <s v="Sullender, Randal"/>
        <s v="Hall, Cory S."/>
        <s v="Williams, Jacob T."/>
        <s v="Seibert, Layne"/>
        <s v="Lippert, Joseph"/>
        <s v="Northcutt, Barbara"/>
        <s v="Riley, Clint E."/>
        <s v="Ackerson, Chase G."/>
        <s v="Richey, Lisa G."/>
        <s v="Daniels, Jonathan K."/>
        <s v="Cline, Tyler J."/>
        <s v="Verax, Joan M."/>
        <s v="Hutchison, Marisa"/>
        <s v="Dye, David J."/>
        <s v="Brockman, Austin"/>
        <s v="O'Brien, Bryan P."/>
        <s v="Moreaux, Courtney R."/>
        <s v="Gearding, Robert"/>
        <s v="Mills, Jarrod C."/>
        <s v="Sullender, Lauren A."/>
        <s v="Miller, Barry"/>
        <s v="Young, Jason A."/>
        <s v="Baker, Nathan P."/>
        <s v="Coghill, Denise K."/>
        <s v="Klute, Jennifer G."/>
        <s v="Toliver, Elza T."/>
        <s v="Dee, Deric C."/>
        <s v="Huang, Tao"/>
        <s v="Craig, Joshua B."/>
        <s v="Tunstall, Bill R."/>
        <s v="Flynn, Michael"/>
        <s v="Bareswilt, Jenna E."/>
        <s v="Stewart, James"/>
        <s v="Simpson, Carol E."/>
        <s v="Brocker, Brent"/>
        <s v="Peat, David"/>
        <s v="Hinman, Warren D."/>
        <s v="Broering, Stephen J."/>
        <s v="Weyman, Ronald"/>
        <s v="Heeger, Tyler J."/>
        <s v="Berliant, William D."/>
        <s v="DiGirolamo, Vince L."/>
        <s v="Chism, Cody"/>
        <s v="Cunningham, Jack C."/>
        <s v="Lovan, Charles R."/>
        <s v="Casson, Rich N."/>
        <s v="Overley, Lydia K."/>
        <s v="Bailey, Mollie E."/>
        <s v="Cundiff, Joel C."/>
        <s v="Vogelpohl, Steven L."/>
        <s v="Schawe, Edward T."/>
        <s v="Smith, Anthony J."/>
        <s v="Vo, Kimphuong"/>
        <s v="Gosney, David C."/>
        <s v="Helton, Dillon D."/>
        <s v="Murphy, Brad"/>
        <s v="Cummins, Dylan R."/>
        <s v="Friedhoff, Michael"/>
        <s v="Slomer, Jason"/>
        <s v="Warnke, Gregory A."/>
        <s v="Ryan, Kyle A."/>
        <s v="Hopkins, Chad M."/>
        <s v="Keahon, Thomas P."/>
        <s v="Simon, Chad M."/>
        <s v="Webb, Douglas"/>
        <s v="Smith, Kathleen L."/>
        <s v="Hubig III, Charles A."/>
        <s v="Harthun, Robert T."/>
        <s v="Sparks, Rodney C."/>
        <s v="Ford, Kenny W."/>
        <s v="Clemons, Kimberly S."/>
        <s v="Kramer, Kevin J."/>
        <s v="Couch, Christopher"/>
        <s v="Feys, Keith M."/>
        <s v="Dan, Hunter K."/>
        <s v="Zimpelman, Devon C."/>
        <s v="Lawrence, Virginia E."/>
        <s v="Brooks, Michael A."/>
        <s v="Frank, Zachary"/>
        <s v="Hehman, Tracy A."/>
        <s v="Haley, Nathan E."/>
        <s v="Piccirillo, Matt"/>
        <s v="Link, Holly M."/>
        <s v="Napier, Gregory"/>
        <s v="Tischner, Mark"/>
        <s v="Slade, Mark E."/>
        <s v="Ward, Omar A."/>
        <s v="Bryant, Chris"/>
        <s v="Brown, Amanda"/>
        <s v="Grothaus, Matthew A."/>
        <s v="Steele, Quinn"/>
        <s v="Moor, Johnathan F."/>
        <s v="Rickman, Don E."/>
        <s v="Delaney, Steve A."/>
        <s v="Miller, Sherri R."/>
        <s v="Peoples, Nathan"/>
        <s v="Reynolds, Tyler"/>
        <s v="Vollrath, Daniel M."/>
        <s v="Scholten, Megan A."/>
        <s v="Stoffer, Amy"/>
        <s v="Bernard, Lisa"/>
        <s v="Haas, Douglas"/>
        <s v="Glass, Stephen C."/>
        <s v="Miller, Jason"/>
        <s v="Wagner, Mary C."/>
        <s v="Martin, Jackson R."/>
        <s v="Rechtin, Lindsey E."/>
        <s v="Halberstadt, Jeffrey S."/>
        <s v="O'Donnell, Ryan P."/>
        <s v="Fletcher, Amber N."/>
        <s v="Gaskins, Robert W."/>
        <s v="Manning, Denise"/>
        <s v="Blevins, Ronald E."/>
        <s v="Gripshover, Robert G."/>
        <s v="Oldiges, Stephen T."/>
        <s v="Penick, Austin M."/>
        <s v="Browning, Brennan C."/>
        <s v="Wright, Shane"/>
        <s v="Widrig, Katie M."/>
        <s v="King, Gerald W."/>
        <s v="Schmiade, John"/>
        <s v="Hoffman, Jeremy L."/>
        <s v="Armstrong, Frank"/>
        <s v="Behrens, Nicholas  P."/>
        <s v="Deaton, Nick"/>
        <s v="Crowder, Jeremy L."/>
        <s v="Leitholf, Isabel"/>
        <s v="Mason, Amy K."/>
        <s v="Simpson, Lori"/>
        <s v="Dennis, Justen T."/>
        <s v="Keller, David E."/>
        <s v="Marksberry, Fred W."/>
        <s v="Smith, Adam T."/>
        <s v="Bruck, Ronald M."/>
        <s v="Farrar, Sarah E."/>
        <s v="Marmo, Maria L."/>
        <s v="Richardson, Sue"/>
        <s v="Genter, Devin R."/>
        <s v="Kampsen, Stacey"/>
        <s v="Voltz, Jayme M."/>
        <s v="Medert, Colleen K."/>
        <s v="Whitford, Jacob M."/>
        <s v="Sheila Sullivan"/>
        <s v="Vacant 1"/>
        <s v="Vacant 2"/>
        <s v="Vacant 3"/>
        <s v="Vacant 4"/>
        <s v="Vacant 5"/>
        <s v="Vacant 6"/>
        <s v="Vacant 7"/>
        <s v="Vacant 8"/>
        <s v="Vacant 9"/>
        <s v="Vacant 10"/>
        <s v="Vacant 11"/>
        <s v="Vacant 12"/>
        <s v="Vacant 13"/>
        <s v="Vacant 14"/>
        <s v="Vacant 15"/>
        <s v="Vacant 16"/>
        <s v="Vacant 17"/>
        <s v="Vacant 18"/>
        <s v="Hickman, Chris R." u="1"/>
        <s v="Hungler, Rachel" u="1"/>
        <s v="Brinkman, Andrew D." u="1"/>
        <s v="Rothe, Liza J." u="1"/>
      </sharedItems>
    </cacheField>
    <cacheField name="Title" numFmtId="0">
      <sharedItems containsBlank="1" count="93">
        <m/>
        <s v="Distribution Crew Leader"/>
        <s v="Chemist"/>
        <s v="Inspector"/>
        <s v="Account Services Specialist"/>
        <s v="Building Grounds Technician"/>
        <s v="Accounting Clerk"/>
        <s v="Customer Service Field Representative"/>
        <s v="Meter Shop Fieldman/Courier"/>
        <s v="Engineering Mgr-Infrastructure, Maint &amp; Instrumentation"/>
        <s v="General Counsel &amp; Mgr Legal,Compliance&amp;Regulatory Affai"/>
        <s v="Human Resource Specialist"/>
        <s v="Maintenance Foreman"/>
        <s v="SCADA Administrator"/>
        <s v="Plant Operator"/>
        <s v="Pump Mechanic"/>
        <s v="Distribution Fieldman"/>
        <s v="Equipment Serviceman"/>
        <s v="Account Services Team Lead - Billing"/>
        <s v="Account Services Representative"/>
        <s v="Administrative Assistant"/>
        <s v="Account Service Representative"/>
        <s v="Contract, Claims &amp; Procurement Coordinator"/>
        <s v="Maintenance and Instrumentation Foreman"/>
        <s v="Acting Customer Service &amp; Distribution Manager"/>
        <s v="Utility Locate Technician"/>
        <s v="Meter Shop Fieldman"/>
        <s v="Account Services Supervisor"/>
        <s v="GIS Specialist"/>
        <s v="Distribution Supervisor"/>
        <s v="Engineering Supervisor"/>
        <s v="Computer Support Technician"/>
        <s v="Lab Supervisor"/>
        <s v="Engineering Technician"/>
        <s v="Database Administrator"/>
        <s v="Lab Analyst"/>
        <s v="President/CEO"/>
        <s v="Plant Foreman"/>
        <s v="Distribution Crew Leader - Reservoir"/>
        <s v="Meter Shop Representative"/>
        <s v="Safety Coordinator"/>
        <s v="Buildings, Grounds &amp; Fleet Lead"/>
        <s v="Engineering Manager"/>
        <s v="Distribution Foreman"/>
        <s v="Construction Foreman"/>
        <s v="Meter Shop Meter Reader"/>
        <s v="Construction Supervisor"/>
        <s v="Network / CIS Administrator"/>
        <s v="Director of Human Resources, Safety, Facilities &amp; Fleet"/>
        <s v="Staff Accountant"/>
        <s v="Computer Support Tech"/>
        <s v="Accounting Clerk/Payroll Specialist"/>
        <s v="Plant Supervisor"/>
        <s v="Director of Tecnology, Innovation &amp; Business Intelligence."/>
        <s v="Instrumentation Technician"/>
        <s v="Engineering Manager-Operations"/>
        <s v="Trainer"/>
        <s v="Inventory Specialist"/>
        <s v="VP Engineering, Production &amp; Distribution"/>
        <s v="Administrative Assitant"/>
        <s v="Maintenance Supervisor"/>
        <s v="Water Quality Manager"/>
        <s v="VP Finance &amp; Support Services"/>
        <s v="Meter Shop Lead"/>
        <s v="Industrical Control Systems Technician"/>
        <s v="Customer Service Foreman"/>
        <s v="SCADA Coordinator"/>
        <s v="Lab Co-op"/>
        <s v="Crewleader Equipment Service"/>
        <s v="Acting Customer Service Supervisor"/>
        <s v="Facilities &amp; Fleet Supervisor"/>
        <s v="Distribution Fieldman Trainer"/>
        <s v="CAD Tech"/>
        <s v="Finance Manager"/>
        <s v="Administrative Specialist"/>
        <s v="Customer Service Lead"/>
        <s v="Data Analyst - NEW - Vacant"/>
        <s v="Meter Shop Foreman - Vacant"/>
        <s v="Account Service Rep - repl of Liza Rothe"/>
        <s v="Temp SD1 - Vacant 1"/>
        <s v="Plant Operator - Chris Hoyle"/>
        <s v="Plant Operator - NEW - Vacant"/>
        <s v="Plant Operator Coop - Vacant"/>
        <s v="Instrumentation Coop - Vacant"/>
        <s v="Electrician - Vacant"/>
        <s v="Lab Technician/Analyst - Vacant - repl Rachel Hungler"/>
        <s v="Distribution Fieldman - Andrew Horton"/>
        <s v="Distribution Fieldman - repl. Vincent Murphy"/>
        <s v="Distribution Fieldman - repl of Chris Hickman"/>
        <s v="Staff Engineer - repl. Of Quintin Armstrong"/>
        <s v="Inspector "/>
        <s v="Utility Locate Technician - repl for Andrew Brinkman"/>
        <s v="2021 Budgeted Position - Support Services"/>
      </sharedItems>
    </cacheField>
    <cacheField name="GL Code" numFmtId="0">
      <sharedItems containsBlank="1"/>
    </cacheField>
    <cacheField name="Department" numFmtId="0">
      <sharedItems containsBlank="1" count="27">
        <m/>
        <s v="DIST- Labor-Mains- Erlanger"/>
        <s v="LAB- Labor- Fort Thomas"/>
        <s v="ENGINEER- Labor- Erlanger"/>
        <s v="ACCOUNT- Labor- Erlanger"/>
        <s v="Bldg Grounds Fleet Labor-Erlan"/>
        <s v="ACCOUNTING- Labor-Erlanger"/>
        <s v="Labor-Field- Erlange"/>
        <s v="METER- Labor-Erlanger"/>
        <s v="FTTP- Labor-Maint- Fort Thomas"/>
        <s v="Legal -Labor-Erlanger"/>
        <s v="CSFIELD - Labor-Field- Erlange"/>
        <s v="HRIS- Labor-Erlanger"/>
        <s v="PUMP- Labor-Maint- Fort Thomas"/>
        <s v="IS-Labor-Erlanger"/>
        <s v="FTTP- Labor Ops- Fort Thomas"/>
        <s v="PUMP- Labor-MaintFTTP- Fort Th"/>
        <s v="TMTP- Labor Ops- Taylor Mill"/>
        <s v="DIST - Supervisor - Erlanger"/>
        <s v="MPTP- Labor Ops- Fort Thomas"/>
        <s v="ADM- Labor-Admin-Erlanger"/>
        <s v="ENGINEER- Supervisor- Erlange"/>
        <s v="MTRR - Labor- Erlanger"/>
        <s v="ENGINEER- Labor-Clerk- Erlange"/>
        <s v="Industrical Control Systems Technician"/>
        <s v="INSTR- Labor- Fort Thomas"/>
        <s v="DIST- Labor-Clerk- Erlang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m/>
    <m/>
    <m/>
    <x v="0"/>
    <m/>
    <m/>
    <x v="0"/>
    <m/>
    <m/>
    <m/>
    <m/>
  </r>
  <r>
    <n v="30060"/>
    <s v="Distribution Foreman"/>
    <s v="601-6106-031"/>
    <x v="1"/>
    <s v="Armstrong"/>
    <s v="Harley"/>
    <x v="1"/>
    <n v="30.38"/>
    <s v="Commendable"/>
    <n v="0.04"/>
    <n v="31.6"/>
  </r>
  <r>
    <n v="60597"/>
    <s v="Distribution Fieldman"/>
    <s v="601-6106-031"/>
    <x v="1"/>
    <s v="Augur"/>
    <s v="Michael"/>
    <x v="2"/>
    <n v="16.38"/>
    <s v="Meets Standard"/>
    <n v="0.03"/>
    <n v="16.87"/>
  </r>
  <r>
    <n v="40150"/>
    <s v="Account Services Representative"/>
    <s v="601-7101-052"/>
    <x v="2"/>
    <s v="Bach"/>
    <s v="Mary"/>
    <x v="3"/>
    <n v="22.35"/>
    <s v="Exemplary"/>
    <n v="0.05"/>
    <n v="23.47"/>
  </r>
  <r>
    <n v="20075"/>
    <s v="Plant Foreman"/>
    <s v="601-3100-001"/>
    <x v="3"/>
    <s v="Bailey"/>
    <s v="Mollie"/>
    <x v="4"/>
    <n v="29.79"/>
    <s v="Commendable"/>
    <n v="0.04"/>
    <n v="30.98"/>
  </r>
  <r>
    <n v="60572"/>
    <s v="Mapping Technician"/>
    <s v="601-5101-030"/>
    <x v="4"/>
    <s v="Behrens"/>
    <s v="Nicholas "/>
    <x v="5"/>
    <n v="16.190000000000001"/>
    <s v="Meets Standard"/>
    <n v="0.03"/>
    <n v="16.68"/>
  </r>
  <r>
    <n v="60594"/>
    <s v="HR Administrative Assistant"/>
    <s v="601-8100-078"/>
    <x v="5"/>
    <s v="Bellm"/>
    <s v="Jennifer"/>
    <x v="6"/>
    <n v="18.850000000000001"/>
    <s v="Meets Standard"/>
    <n v="0.03"/>
    <n v="19.420000000000002"/>
  </r>
  <r>
    <n v="60523"/>
    <s v="Distribution Fieldman"/>
    <s v="601-5101-033"/>
    <x v="1"/>
    <s v="Blevins"/>
    <s v="Ronald"/>
    <x v="7"/>
    <n v="18.170000000000002"/>
    <s v="Commendable"/>
    <n v="0.04"/>
    <n v="18.899999999999999"/>
  </r>
  <r>
    <n v="60573"/>
    <s v="HR Administrative Assistant"/>
    <s v="601-8100-078"/>
    <x v="6"/>
    <s v="Boden"/>
    <s v="Deanna"/>
    <x v="8"/>
    <n v="18.850000000000001"/>
    <s v="Meets Standard"/>
    <n v="0.03"/>
    <n v="19.420000000000002"/>
  </r>
  <r>
    <n v="60540"/>
    <s v="Distribution Crew Leader"/>
    <s v="601-6106-031"/>
    <x v="1"/>
    <s v="Bowling"/>
    <s v="Derek"/>
    <x v="9"/>
    <n v="21.26"/>
    <s v="Commendable"/>
    <n v="0.04"/>
    <n v="22.11"/>
  </r>
  <r>
    <n v="60496"/>
    <s v="Instrumentation Specialist"/>
    <s v="601-4100-020"/>
    <x v="7"/>
    <s v="Brinkman"/>
    <s v="Daniel"/>
    <x v="10"/>
    <n v="24.86"/>
    <s v="Commendable"/>
    <n v="0.04"/>
    <n v="25.85"/>
  </r>
  <r>
    <n v="40250"/>
    <s v="Engineering Technician"/>
    <s v="601-5101-030"/>
    <x v="4"/>
    <s v="Broering"/>
    <s v="Stephen"/>
    <x v="11"/>
    <n v="26.42"/>
    <s v="Commendable"/>
    <n v="0.04"/>
    <n v="27.48"/>
  </r>
  <r>
    <n v="60508"/>
    <s v="Computer Support Tech"/>
    <s v="601-8100-078"/>
    <x v="8"/>
    <s v="Brooks"/>
    <s v="Michael"/>
    <x v="12"/>
    <n v="24.94"/>
    <s v="Commendable"/>
    <n v="0.04"/>
    <n v="25.94"/>
  </r>
  <r>
    <n v="60564"/>
    <s v="Customer Service Field Representative"/>
    <s v="601-7101-051"/>
    <x v="9"/>
    <s v="Brown"/>
    <s v="Amanda"/>
    <x v="13"/>
    <n v="17.16"/>
    <s v="Commendable"/>
    <n v="0.04"/>
    <n v="17.850000000000001"/>
  </r>
  <r>
    <n v="60532"/>
    <s v="Account Services Team Lead - Call"/>
    <s v="601-7101-052"/>
    <x v="2"/>
    <s v="Brown"/>
    <s v="Kelli"/>
    <x v="14"/>
    <n v="21.26"/>
    <s v="Meets Standard"/>
    <n v="0.03"/>
    <n v="21.9"/>
  </r>
  <r>
    <n v="30100"/>
    <s v="Distribution Fieldman - Trainer"/>
    <s v="601-6106-031"/>
    <x v="1"/>
    <s v="Bruck"/>
    <s v="Ronald"/>
    <x v="15"/>
    <n v="26.47"/>
    <s v="Exemplary"/>
    <n v="0.05"/>
    <n v="27.79"/>
  </r>
  <r>
    <n v="40260"/>
    <s v="Information Services Manager"/>
    <s v="601-8100-078"/>
    <x v="8"/>
    <s v="Bryant"/>
    <s v="Chris"/>
    <x v="16"/>
    <n v="56.12"/>
    <s v="Exemplary"/>
    <n v="0.05"/>
    <n v="58.93"/>
  </r>
  <r>
    <n v="60553"/>
    <s v="Staff Engineer"/>
    <s v="601-5101-030"/>
    <x v="10"/>
    <s v="Canafax"/>
    <s v="Jenna"/>
    <x v="17"/>
    <n v="29.99"/>
    <s v="Commendable"/>
    <n v="0.04"/>
    <n v="31.19"/>
  </r>
  <r>
    <n v="60545"/>
    <s v="HR Manager"/>
    <s v="601-8100-078"/>
    <x v="5"/>
    <s v="Clemons"/>
    <s v="Kimberly"/>
    <x v="18"/>
    <n v="45.95"/>
    <s v="Exemplary"/>
    <n v="0.05"/>
    <n v="48.25"/>
  </r>
  <r>
    <n v="30225"/>
    <s v="Distribution Fieldman"/>
    <s v="601-6106-031"/>
    <x v="1"/>
    <s v="Colvin"/>
    <s v="Robert"/>
    <x v="19"/>
    <n v="26.35"/>
    <s v="Commendable"/>
    <n v="0.04"/>
    <n v="27.4"/>
  </r>
  <r>
    <n v="20378"/>
    <s v="Pump Mechanic"/>
    <s v="601-6100-025"/>
    <x v="7"/>
    <s v="Couch"/>
    <s v="Christopher"/>
    <x v="20"/>
    <n v="21.06"/>
    <s v="Commendable"/>
    <n v="0.04"/>
    <n v="21.9"/>
  </r>
  <r>
    <n v="10131"/>
    <s v="Distribution Fieldman"/>
    <s v="601-6106-031"/>
    <x v="1"/>
    <s v="Crowder"/>
    <s v="Jeremy"/>
    <x v="21"/>
    <n v="17.079999999999998"/>
    <s v="Commendable"/>
    <n v="0.04"/>
    <n v="17.760000000000002"/>
  </r>
  <r>
    <n v="40350"/>
    <s v="Building &amp; Grounds Tech"/>
    <s v="601-8100-078"/>
    <x v="11"/>
    <s v="Cundiff"/>
    <s v="Joel"/>
    <x v="22"/>
    <n v="19.47"/>
    <s v="Commendable"/>
    <n v="0.04"/>
    <n v="20.25"/>
  </r>
  <r>
    <n v="60566"/>
    <s v="Distribution Fieldman"/>
    <s v="601-6106-031"/>
    <x v="1"/>
    <s v="Curtis"/>
    <s v="Joshua"/>
    <x v="23"/>
    <n v="16.78"/>
    <s v="Commendable"/>
    <n v="0.04"/>
    <n v="17.45"/>
  </r>
  <r>
    <n v="60528"/>
    <s v="Meter Shop Fieldman"/>
    <s v="601-7101-056"/>
    <x v="12"/>
    <s v="Dee"/>
    <s v="Deric"/>
    <x v="24"/>
    <n v="17.809999999999999"/>
    <s v="Commendable"/>
    <n v="0.04"/>
    <n v="18.52"/>
  </r>
  <r>
    <n v="60494"/>
    <s v="Pump Mechanic"/>
    <s v="601-6100-025"/>
    <x v="7"/>
    <s v="Delaney"/>
    <s v="Steve"/>
    <x v="25"/>
    <n v="21.28"/>
    <s v="Commendable"/>
    <n v="0.04"/>
    <n v="22.13"/>
  </r>
  <r>
    <n v="40400"/>
    <s v="Plant Operator Licensed (2nd)"/>
    <s v="601-3100-001"/>
    <x v="3"/>
    <s v="Dennis"/>
    <s v="Justen"/>
    <x v="26"/>
    <n v="25.76"/>
    <s v="Meets Standard"/>
    <n v="0.03"/>
    <n v="26.53"/>
  </r>
  <r>
    <n v="40405"/>
    <s v="Database Administrator"/>
    <s v="601-8100-078"/>
    <x v="8"/>
    <s v="DiGirolamo"/>
    <s v="Vince"/>
    <x v="27"/>
    <n v="39.08"/>
    <s v="Exemplary"/>
    <n v="0.05"/>
    <n v="41.03"/>
  </r>
  <r>
    <n v="60487"/>
    <s v="Instrumentation Tech"/>
    <s v="601-4100-020"/>
    <x v="7"/>
    <s v="Dirheimer"/>
    <s v="James"/>
    <x v="28"/>
    <n v="19.940000000000001"/>
    <s v="Meets Standard"/>
    <n v="0.03"/>
    <n v="20.54"/>
  </r>
  <r>
    <n v="20450"/>
    <s v="Pump Mechanic"/>
    <s v="601-6100-025"/>
    <x v="7"/>
    <s v="Elfers"/>
    <s v="John"/>
    <x v="29"/>
    <n v="27.34"/>
    <s v="Meets Standard"/>
    <n v="0.03"/>
    <n v="28.16"/>
  </r>
  <r>
    <n v="60585"/>
    <s v="Distribution Fieldman"/>
    <s v="601-6106-031"/>
    <x v="1"/>
    <s v="Emery"/>
    <s v="Dallas"/>
    <x v="30"/>
    <n v="16.57"/>
    <s v="Meets Standard"/>
    <n v="0.03"/>
    <n v="17.07"/>
  </r>
  <r>
    <n v="60549"/>
    <s v="Distribution Fieldman"/>
    <s v="601-6106-031"/>
    <x v="1"/>
    <s v="Emery"/>
    <s v="Joshua"/>
    <x v="31"/>
    <n v="17.45"/>
    <s v="Meets Standard"/>
    <n v="0.03"/>
    <n v="17.97"/>
  </r>
  <r>
    <n v="60548"/>
    <s v="Lab Analyst"/>
    <s v="601-3100-003"/>
    <x v="13"/>
    <s v="Fischer"/>
    <s v="Eric"/>
    <x v="32"/>
    <n v="20.25"/>
    <s v="Meets Standard"/>
    <n v="0.03"/>
    <n v="20.86"/>
  </r>
  <r>
    <n v="60578"/>
    <s v="Distribution Fieldman"/>
    <s v="601-6106-031"/>
    <x v="1"/>
    <s v="Flaugher"/>
    <s v="Justin"/>
    <x v="33"/>
    <n v="16.57"/>
    <s v="Meets Standard"/>
    <n v="0.03"/>
    <n v="17.07"/>
  </r>
  <r>
    <n v="60465"/>
    <s v="Administrative Assistant"/>
    <s v="601-5102-031"/>
    <x v="6"/>
    <s v="Fletcher"/>
    <s v="Amber"/>
    <x v="34"/>
    <n v="18.850000000000001"/>
    <s v="Commendable"/>
    <n v="0.04"/>
    <n v="19.600000000000001"/>
  </r>
  <r>
    <n v="40435"/>
    <s v="Distribution Foreman"/>
    <s v="601-6106-031"/>
    <x v="14"/>
    <s v="Flynn"/>
    <s v="Michael"/>
    <x v="35"/>
    <n v="29.58"/>
    <s v="Commendable"/>
    <n v="0.04"/>
    <n v="30.76"/>
  </r>
  <r>
    <n v="40640"/>
    <s v="Accounting Clerk"/>
    <s v="601-8100-074"/>
    <x v="15"/>
    <s v="Flynn"/>
    <s v="Tara"/>
    <x v="36"/>
    <n v="20.71"/>
    <s v="Commendable"/>
    <n v="0.04"/>
    <n v="21.54"/>
  </r>
  <r>
    <n v="60569"/>
    <s v="Network / CIS Administrator"/>
    <s v="601-8100-078"/>
    <x v="8"/>
    <s v="Ford"/>
    <s v="Kenny"/>
    <x v="37"/>
    <n v="36.130000000000003"/>
    <s v="Commendable"/>
    <n v="0.04"/>
    <n v="37.58"/>
  </r>
  <r>
    <n v="60583"/>
    <s v="Distribution Fieldman"/>
    <s v="601-6106-031"/>
    <x v="1"/>
    <s v="Franzen"/>
    <s v="Timothy"/>
    <x v="38"/>
    <n v="16.57"/>
    <s v="Meets Standard"/>
    <n v="0.03"/>
    <n v="17.07"/>
  </r>
  <r>
    <n v="60529"/>
    <s v="Distribution Crew Leader"/>
    <s v="601-6106-031"/>
    <x v="16"/>
    <s v="Garrard"/>
    <s v="John"/>
    <x v="39"/>
    <n v="21.26"/>
    <s v="Commendable"/>
    <n v="0.04"/>
    <n v="22.11"/>
  </r>
  <r>
    <n v="60577"/>
    <s v="Lab Assistant Co-Op"/>
    <s v="601-3100-003"/>
    <x v="7"/>
    <s v="Geiger"/>
    <s v="Savannah"/>
    <x v="40"/>
    <n v="14"/>
    <s v="Co-Op"/>
    <n v="0"/>
    <n v="14"/>
  </r>
  <r>
    <n v="60484"/>
    <s v="Plant Operator Licensed (3rd)"/>
    <s v="601-3100-001"/>
    <x v="3"/>
    <s v="Genter"/>
    <s v="Devin"/>
    <x v="41"/>
    <n v="22.26"/>
    <s v="Meets Standard"/>
    <n v="0.03"/>
    <n v="22.93"/>
  </r>
  <r>
    <n v="60466"/>
    <s v="Maintenance Supervisor"/>
    <s v="601-4100-001"/>
    <x v="7"/>
    <s v="Glass"/>
    <s v="Stephen"/>
    <x v="42"/>
    <n v="33.01"/>
    <s v="Exemplary"/>
    <n v="0.05"/>
    <n v="34.659999999999997"/>
  </r>
  <r>
    <n v="60534"/>
    <s v="Distribution Fieldman"/>
    <s v="601-6106-031"/>
    <x v="1"/>
    <s v="Gosney"/>
    <s v="David"/>
    <x v="43"/>
    <n v="18.010000000000002"/>
    <s v="Commendable"/>
    <n v="0.04"/>
    <n v="18.73"/>
  </r>
  <r>
    <n v="60512"/>
    <s v="Distribution Crew Leader"/>
    <s v="601-6106-031"/>
    <x v="16"/>
    <s v="Gripshover"/>
    <s v="Robert"/>
    <x v="44"/>
    <n v="21.28"/>
    <s v="Commendable"/>
    <n v="0.04"/>
    <n v="22.13"/>
  </r>
  <r>
    <n v="30425"/>
    <s v="Meter Shop Fieldman"/>
    <s v="601-7101-056"/>
    <x v="12"/>
    <s v="Halberstadt"/>
    <s v="Jeffrey"/>
    <x v="45"/>
    <n v="25.58"/>
    <s v="Commendable"/>
    <n v="0.04"/>
    <n v="26.6"/>
  </r>
  <r>
    <n v="40425"/>
    <s v="Meter Shop Fieldman/Courier"/>
    <s v="601-7101-056"/>
    <x v="12"/>
    <s v="Hampton"/>
    <s v="Charles"/>
    <x v="46"/>
    <n v="20.57"/>
    <s v="Commendable"/>
    <n v="0.04"/>
    <n v="21.39"/>
  </r>
  <r>
    <n v="40450"/>
    <s v="Construction Supervisor"/>
    <s v="601-5103-030"/>
    <x v="4"/>
    <s v="Harthun"/>
    <s v="Robert"/>
    <x v="47"/>
    <n v="38.78"/>
    <s v="Commendable"/>
    <n v="0.04"/>
    <n v="40.33"/>
  </r>
  <r>
    <n v="40460"/>
    <s v="Accounting Clerk/Payroll Specialist"/>
    <s v="601-8100-074"/>
    <x v="15"/>
    <s v="Hehman"/>
    <s v="Tracy"/>
    <x v="48"/>
    <n v="22.67"/>
    <s v="Commendable"/>
    <n v="0.04"/>
    <n v="23.58"/>
  </r>
  <r>
    <n v="60568"/>
    <s v="Meter Shop Fieldman"/>
    <s v="601-6106-031"/>
    <x v="12"/>
    <s v="Helton"/>
    <s v="Dillon"/>
    <x v="49"/>
    <n v="16.72"/>
    <s v="Meets Standard"/>
    <n v="0.03"/>
    <n v="17.22"/>
  </r>
  <r>
    <n v="20670"/>
    <s v="Plant Foreman"/>
    <s v="601-3100-001"/>
    <x v="3"/>
    <s v="Hinman"/>
    <s v="Warren"/>
    <x v="50"/>
    <n v="25.38"/>
    <s v="Exemplary"/>
    <n v="0.05"/>
    <n v="26.65"/>
  </r>
  <r>
    <n v="60510"/>
    <s v="Instrumentation Tech"/>
    <s v="601-4100-001"/>
    <x v="7"/>
    <s v="Hodges"/>
    <s v="Nathan"/>
    <x v="51"/>
    <n v="29.22"/>
    <s v="Exemplary"/>
    <n v="0.05"/>
    <n v="30.68"/>
  </r>
  <r>
    <n v="40515"/>
    <s v="Distribution Fieldman"/>
    <s v="601-6106-031"/>
    <x v="1"/>
    <s v="Hoffman"/>
    <s v="Jeremy"/>
    <x v="52"/>
    <n v="25.13"/>
    <s v="Exemplary"/>
    <n v="0.05"/>
    <n v="26.39"/>
  </r>
  <r>
    <n v="60479"/>
    <s v="Distribution Crew Leader"/>
    <s v="601-6106-031"/>
    <x v="16"/>
    <s v="Hopkins"/>
    <s v="Chad"/>
    <x v="53"/>
    <n v="22.16"/>
    <s v="Commendable"/>
    <n v="0.04"/>
    <n v="23.05"/>
  </r>
  <r>
    <n v="10132"/>
    <s v="Distribution Fieldman"/>
    <s v="601-6106-031"/>
    <x v="1"/>
    <s v="Horton"/>
    <s v="Steven"/>
    <x v="54"/>
    <n v="17.07"/>
    <s v="Commendable"/>
    <n v="0.04"/>
    <n v="17.75"/>
  </r>
  <r>
    <n v="40520"/>
    <s v="GIS Specialist"/>
    <s v="601-8100-078"/>
    <x v="8"/>
    <s v="Huang"/>
    <s v="Tao"/>
    <x v="55"/>
    <n v="29.2"/>
    <s v="Commendable"/>
    <n v="0.04"/>
    <n v="30.37"/>
  </r>
  <r>
    <n v="20678"/>
    <s v="Plant Operator Licensed (1st)"/>
    <s v="601-3100-001"/>
    <x v="3"/>
    <s v="Huddleston"/>
    <s v="Scott"/>
    <x v="56"/>
    <n v="22.22"/>
    <s v="Meets Standard"/>
    <n v="0.03"/>
    <n v="22.89"/>
  </r>
  <r>
    <n v="60533"/>
    <s v="Chemist"/>
    <s v="601-3100-003"/>
    <x v="17"/>
    <s v="Ison"/>
    <s v="Laura"/>
    <x v="57"/>
    <n v="25.8"/>
    <s v="Exemplary"/>
    <n v="0.05"/>
    <n v="27.09"/>
  </r>
  <r>
    <n v="60565"/>
    <s v="Finance Manager"/>
    <s v="601-8100-074"/>
    <x v="15"/>
    <s v="Kampsen"/>
    <s v="Stacey"/>
    <x v="58"/>
    <n v="38.31"/>
    <s v="Commendable"/>
    <n v="0.04"/>
    <n v="39.840000000000003"/>
  </r>
  <r>
    <n v="60856"/>
    <s v="Plant Operator U (3rd)"/>
    <s v="601-3100-001"/>
    <x v="3"/>
    <s v="Keahon"/>
    <s v="Thomas"/>
    <x v="59"/>
    <n v="18.95"/>
    <s v="Meets Standard"/>
    <n v="0.03"/>
    <n v="19.52"/>
  </r>
  <r>
    <n v="60456"/>
    <s v="Plant Operator Licensed (2nd)"/>
    <s v="601-3100-029"/>
    <x v="3"/>
    <s v="Keller"/>
    <s v="David"/>
    <x v="60"/>
    <n v="23.25"/>
    <s v="Commendable"/>
    <n v="0.04"/>
    <n v="24.18"/>
  </r>
  <r>
    <n v="60505"/>
    <s v="Plant Operator Licensed (2nd)"/>
    <s v="601-3100-001"/>
    <x v="3"/>
    <s v="King"/>
    <s v="Gerald"/>
    <x v="61"/>
    <n v="22.92"/>
    <s v="Commendable"/>
    <n v="0.04"/>
    <n v="23.84"/>
  </r>
  <r>
    <n v="60599"/>
    <s v="Distribution Fieldman"/>
    <s v="601-6106-031"/>
    <x v="1"/>
    <s v="King"/>
    <s v="Sean"/>
    <x v="62"/>
    <n v="16.38"/>
    <s v="Meets Standard"/>
    <n v="0.03"/>
    <n v="16.87"/>
  </r>
  <r>
    <n v="60574"/>
    <s v="Meter Shop Fieldman"/>
    <s v="601-7101-056"/>
    <x v="12"/>
    <s v="Kleier"/>
    <s v="Jerome"/>
    <x v="63"/>
    <n v="16.89"/>
    <s v="Meets Standard"/>
    <n v="0.03"/>
    <n v="17.399999999999999"/>
  </r>
  <r>
    <n v="60546"/>
    <s v="Account Services Supervisor"/>
    <s v="601-7101-052"/>
    <x v="2"/>
    <s v="Klute"/>
    <s v="Jennifer"/>
    <x v="64"/>
    <n v="29.73"/>
    <s v="Commendable"/>
    <n v="0.04"/>
    <n v="30.92"/>
  </r>
  <r>
    <n v="60522"/>
    <s v="Account Services Representative"/>
    <s v="601-7101-052"/>
    <x v="2"/>
    <s v="Koehler"/>
    <s v="Renee"/>
    <x v="65"/>
    <n v="15.22"/>
    <s v="Meets Standard"/>
    <n v="0.03"/>
    <n v="15.68"/>
  </r>
  <r>
    <n v="40615"/>
    <s v="VP Engineering, Production &amp; Distribution"/>
    <s v="601-5103-030"/>
    <x v="4"/>
    <s v="Kramer"/>
    <s v="Amy"/>
    <x v="66"/>
    <n v="67.25"/>
    <s v="Commendable"/>
    <n v="0.04"/>
    <n v="69.94"/>
  </r>
  <r>
    <n v="60521"/>
    <s v="Distribution Crew Leader"/>
    <s v="601-6106-031"/>
    <x v="16"/>
    <s v="Kramer"/>
    <s v="Kevin"/>
    <x v="67"/>
    <n v="21.26"/>
    <s v="Commendable"/>
    <n v="0.04"/>
    <n v="22.11"/>
  </r>
  <r>
    <n v="40825"/>
    <s v="Account Services Representative"/>
    <s v="601-7101-052"/>
    <x v="2"/>
    <s v="Kruse"/>
    <s v="Shellie"/>
    <x v="68"/>
    <n v="17.88"/>
    <s v="Meets Standard"/>
    <n v="0.03"/>
    <n v="18.420000000000002"/>
  </r>
  <r>
    <n v="60488"/>
    <s v="Account Services Representative"/>
    <s v="601-7101-052"/>
    <x v="2"/>
    <s v="Link"/>
    <s v="Holly"/>
    <x v="69"/>
    <n v="16.32"/>
    <s v="Commendable"/>
    <n v="0.04"/>
    <n v="16.97"/>
  </r>
  <r>
    <n v="40810"/>
    <s v="Equipment Serviceman"/>
    <s v="601-4100-001"/>
    <x v="7"/>
    <s v="Lippert"/>
    <s v="Joseph"/>
    <x v="70"/>
    <n v="25.7"/>
    <s v="Exemplary"/>
    <n v="0.05"/>
    <n v="26.99"/>
  </r>
  <r>
    <n v="10130"/>
    <s v="President/CEO"/>
    <s v="601-8100-072"/>
    <x v="0"/>
    <s v="Lovan"/>
    <s v="C. Ron"/>
    <x v="71"/>
    <n v="134.00150000000002"/>
    <s v="CEO"/>
    <n v="0"/>
    <n v="134"/>
  </r>
  <r>
    <n v="40645"/>
    <s v="Administrative Assistant"/>
    <s v="601-5102-030"/>
    <x v="6"/>
    <s v="Manning"/>
    <s v="Denise"/>
    <x v="72"/>
    <n v="20.61"/>
    <s v="Exemplary"/>
    <n v="0.05"/>
    <n v="21.64"/>
  </r>
  <r>
    <n v="60457"/>
    <s v="Meter Shop Lead"/>
    <s v="601-7101-056"/>
    <x v="12"/>
    <s v="Marksberry"/>
    <s v="Fred"/>
    <x v="73"/>
    <n v="25.98"/>
    <s v="Commendable"/>
    <n v="0.04"/>
    <n v="27.02"/>
  </r>
  <r>
    <n v="40655"/>
    <s v="Administrative Assistant"/>
    <s v="601-8100-078"/>
    <x v="6"/>
    <s v="Marmo"/>
    <s v="Maria"/>
    <x v="74"/>
    <n v="18.850000000000001"/>
    <s v="Commendable"/>
    <n v="0.04"/>
    <n v="19.600000000000001"/>
  </r>
  <r>
    <n v="60591"/>
    <s v="Customer Service Field Representative"/>
    <s v="601-7101-051"/>
    <x v="9"/>
    <s v="Martin"/>
    <s v="Thomas"/>
    <x v="75"/>
    <n v="15.9"/>
    <s v="Temp"/>
    <n v="0"/>
    <n v="15.9"/>
  </r>
  <r>
    <n v="6595"/>
    <s v="Legal Regulatory &amp; Compliance Manager"/>
    <s v="601-8100-074"/>
    <x v="5"/>
    <s v="Mattingly"/>
    <s v="Timothy"/>
    <x v="76"/>
    <n v="37.07"/>
    <s v="Meets Standard"/>
    <n v="0.03"/>
    <n v="38.18"/>
  </r>
  <r>
    <n v="60598"/>
    <s v="Plant Operator U (1st)"/>
    <s v="601-3100-001"/>
    <x v="3"/>
    <s v="McCullah"/>
    <s v="Rodney"/>
    <x v="77"/>
    <n v="17.95"/>
    <s v="Meets Standard"/>
    <n v="0.03"/>
    <n v="18.489999999999998"/>
  </r>
  <r>
    <n v="30635"/>
    <s v="Inventory Specialist"/>
    <s v="601-8100-074"/>
    <x v="15"/>
    <s v="Mcgrath"/>
    <s v="William"/>
    <x v="78"/>
    <n v="25.7"/>
    <s v="Exemplary"/>
    <n v="0.05"/>
    <n v="26.99"/>
  </r>
  <r>
    <n v="60558"/>
    <s v="Lab Assistant Co-Op"/>
    <s v="601-3100-003"/>
    <x v="7"/>
    <s v="McMillen"/>
    <s v="Lauren"/>
    <x v="79"/>
    <n v="14"/>
    <s v="Co-Op"/>
    <n v="0"/>
    <n v="14"/>
  </r>
  <r>
    <n v="60471"/>
    <s v="Administrative Specialist"/>
    <s v="601-8100-072"/>
    <x v="18"/>
    <s v="Medert"/>
    <s v="Colleen"/>
    <x v="80"/>
    <n v="25.12"/>
    <s v="Exemplary"/>
    <n v="0.05"/>
    <n v="26.38"/>
  </r>
  <r>
    <n v="60486"/>
    <s v="Customer Service Supervisor"/>
    <s v="601-7101-051"/>
    <x v="19"/>
    <s v="Miller"/>
    <s v="Barry"/>
    <x v="81"/>
    <n v="25.8"/>
    <s v="Meets Standard"/>
    <n v="0.03"/>
    <n v="26.57"/>
  </r>
  <r>
    <n v="30715"/>
    <s v="Distribution Supervisor"/>
    <s v="601-6104-031"/>
    <x v="1"/>
    <s v="Miller"/>
    <s v="Jason"/>
    <x v="82"/>
    <n v="32.94"/>
    <s v="Meets Standard"/>
    <n v="0.03"/>
    <n v="33.93"/>
  </r>
  <r>
    <n v="60459"/>
    <s v="Equipment Serviceman"/>
    <s v="601-4100-001"/>
    <x v="7"/>
    <s v="Mills"/>
    <s v="Jarrod"/>
    <x v="83"/>
    <n v="22.99"/>
    <s v="Commendable"/>
    <n v="0.04"/>
    <n v="23.91"/>
  </r>
  <r>
    <n v="60559"/>
    <s v="Acting Engineering Manager-Operations"/>
    <s v="601-3100-001"/>
    <x v="20"/>
    <s v="Moor"/>
    <s v="Johnathan"/>
    <x v="84"/>
    <n v="32.85"/>
    <s v="Commendable"/>
    <n v="0.04"/>
    <n v="34.159999999999997"/>
  </r>
  <r>
    <n v="40750"/>
    <s v="Customer Service Field Representative"/>
    <s v="601-7101-051"/>
    <x v="9"/>
    <s v="Mullins"/>
    <s v="Darryl"/>
    <x v="85"/>
    <n v="25.7"/>
    <s v="Exemplary"/>
    <n v="0.05"/>
    <n v="26.99"/>
  </r>
  <r>
    <n v="20875"/>
    <s v="Safety Coordinator"/>
    <s v="601-8100-078"/>
    <x v="21"/>
    <s v="Murphy"/>
    <s v="Brad"/>
    <x v="86"/>
    <n v="38.79"/>
    <s v="Commendable"/>
    <n v="0.04"/>
    <n v="40.340000000000003"/>
  </r>
  <r>
    <n v="30825"/>
    <s v="Engineering Technician"/>
    <s v="601-5101-030"/>
    <x v="4"/>
    <s v="Napier"/>
    <s v="Gregory"/>
    <x v="87"/>
    <n v="24.14"/>
    <s v="Commendable"/>
    <n v="0.04"/>
    <n v="25.11"/>
  </r>
  <r>
    <n v="40850"/>
    <s v="Account Services Team Lead - Billing"/>
    <s v="601-7101-052"/>
    <x v="2"/>
    <s v="Northcutt"/>
    <s v="Barbara"/>
    <x v="88"/>
    <n v="29.55"/>
    <s v="Exemplary"/>
    <n v="0.05"/>
    <n v="31.03"/>
  </r>
  <r>
    <n v="60537"/>
    <s v="Customer Service Field Representative"/>
    <s v="601-7101-051"/>
    <x v="9"/>
    <s v="O'Donnell"/>
    <s v="Ryan"/>
    <x v="89"/>
    <n v="18.2"/>
    <s v="Meets Standard"/>
    <n v="0.03"/>
    <n v="18.75"/>
  </r>
  <r>
    <n v="60560"/>
    <s v="Customer Service Foreman"/>
    <s v="601-7101-051"/>
    <x v="9"/>
    <s v="Oldiges"/>
    <s v="Stephen"/>
    <x v="90"/>
    <n v="25.32"/>
    <s v="Commendable"/>
    <n v="0.04"/>
    <n v="26.33"/>
  </r>
  <r>
    <n v="60542"/>
    <s v="Account Services Representative"/>
    <s v="601-7101-052"/>
    <x v="2"/>
    <s v="Overley"/>
    <s v="Lydia"/>
    <x v="91"/>
    <n v="15.6"/>
    <s v="Meets Standard"/>
    <n v="0.03"/>
    <n v="16.07"/>
  </r>
  <r>
    <n v="40900"/>
    <s v="Customer Service Field Representative"/>
    <s v="601-7101-051"/>
    <x v="9"/>
    <s v="Parsons"/>
    <s v="Leonard"/>
    <x v="92"/>
    <n v="25.58"/>
    <s v="Commendable"/>
    <n v="0.04"/>
    <n v="26.6"/>
  </r>
  <r>
    <n v="20910"/>
    <s v="Lab Supervisor"/>
    <s v="601-3100-003"/>
    <x v="7"/>
    <s v="Peat"/>
    <s v="David"/>
    <x v="93"/>
    <n v="39.01"/>
    <s v="Exemplary"/>
    <n v="0.05"/>
    <n v="40.96"/>
  </r>
  <r>
    <n v="30835"/>
    <s v="Distribution Foreman"/>
    <s v="601-6106-031"/>
    <x v="1"/>
    <s v="Peoples"/>
    <s v="Nathan"/>
    <x v="94"/>
    <n v="31.62"/>
    <s v="Commendable"/>
    <n v="0.04"/>
    <n v="32.880000000000003"/>
  </r>
  <r>
    <n v="20925"/>
    <s v="Plant Supervisor"/>
    <s v="601-3100-001"/>
    <x v="3"/>
    <s v="Piccirillo"/>
    <s v="G."/>
    <x v="95"/>
    <n v="33.119999999999997"/>
    <s v="Commendable"/>
    <n v="0.04"/>
    <n v="34.44"/>
  </r>
  <r>
    <n v="20930"/>
    <s v="Chemist"/>
    <s v="601-3100-003"/>
    <x v="7"/>
    <s v="Ramey"/>
    <s v="John"/>
    <x v="96"/>
    <n v="33.659999999999997"/>
    <s v="Meets Standard"/>
    <n v="0.03"/>
    <n v="34.67"/>
  </r>
  <r>
    <n v="60517"/>
    <s v="VP Finance &amp; Support Services"/>
    <s v="601-8100-074"/>
    <x v="15"/>
    <s v="Rechtin"/>
    <s v="Lindsey"/>
    <x v="97"/>
    <n v="57.29"/>
    <s v="Exemplary"/>
    <n v="0.05"/>
    <n v="60.15"/>
  </r>
  <r>
    <n v="60538"/>
    <s v="Equipment Serviceman"/>
    <s v="601-4100-001"/>
    <x v="22"/>
    <s v="Reynolds"/>
    <s v="Louis"/>
    <x v="98"/>
    <n v="18.850000000000001"/>
    <s v="Commendable"/>
    <n v="0.04"/>
    <n v="19.600000000000001"/>
  </r>
  <r>
    <n v="41125"/>
    <s v="CAD Tech"/>
    <s v="601-5101-030"/>
    <x v="23"/>
    <s v="Richardson"/>
    <s v="Sue"/>
    <x v="99"/>
    <n v="23.25"/>
    <s v="Commendable"/>
    <n v="0.04"/>
    <n v="24.18"/>
  </r>
  <r>
    <n v="60526"/>
    <s v="Distribution Fieldman"/>
    <s v="601-5101-033"/>
    <x v="1"/>
    <s v="Richie"/>
    <s v="Eric"/>
    <x v="100"/>
    <n v="18.079999999999998"/>
    <s v="Commendable"/>
    <n v="0.04"/>
    <n v="18.8"/>
  </r>
  <r>
    <n v="60581"/>
    <s v="Building &amp; Grounds Tech"/>
    <s v="601-4100-001"/>
    <x v="24"/>
    <s v="Rickman"/>
    <s v="Don"/>
    <x v="101"/>
    <n v="16.23"/>
    <s v="Meets Standard"/>
    <n v="0.03"/>
    <n v="16.72"/>
  </r>
  <r>
    <n v="60584"/>
    <s v="Distribution Fieldman"/>
    <s v="601-6106-031"/>
    <x v="1"/>
    <s v="Riley"/>
    <s v="Clint"/>
    <x v="102"/>
    <n v="16.57"/>
    <s v="Meets Standard"/>
    <n v="0.03"/>
    <n v="17.07"/>
  </r>
  <r>
    <n v="60493"/>
    <s v="Distribution Fieldman"/>
    <s v="601-6106-031"/>
    <x v="1"/>
    <s v="Rowlette"/>
    <s v="Matthew"/>
    <x v="103"/>
    <n v="18.829999999999998"/>
    <s v="Commendable"/>
    <n v="0.04"/>
    <n v="19.579999999999998"/>
  </r>
  <r>
    <n v="60500"/>
    <s v="Engineering Manager"/>
    <s v="601-5103-030"/>
    <x v="25"/>
    <s v="Ryan"/>
    <s v="Kyle"/>
    <x v="104"/>
    <n v="43.27"/>
    <s v="Exemplary"/>
    <n v="0.05"/>
    <n v="45.43"/>
  </r>
  <r>
    <n v="41225"/>
    <s v="Distribution Crew Leader"/>
    <s v="601-6106-031"/>
    <x v="1"/>
    <s v="Schawe"/>
    <s v="Edward"/>
    <x v="105"/>
    <n v="26.31"/>
    <s v="Commendable"/>
    <n v="0.04"/>
    <n v="27.36"/>
  </r>
  <r>
    <n v="41250"/>
    <s v="Distribution/Special Project Manager"/>
    <s v="601-6104-031"/>
    <x v="1"/>
    <s v="Scheben"/>
    <s v="John"/>
    <x v="106"/>
    <n v="45.31"/>
    <s v="Commendable"/>
    <n v="0.04"/>
    <n v="47.12"/>
  </r>
  <r>
    <n v="60554"/>
    <s v="Customer Service Field Representative"/>
    <s v="601-7101-051"/>
    <x v="9"/>
    <s v="Schlosser"/>
    <s v="Corey"/>
    <x v="107"/>
    <n v="17.489999999999998"/>
    <s v="Meets Standard"/>
    <n v="0.03"/>
    <n v="18.010000000000002"/>
  </r>
  <r>
    <n v="60592"/>
    <s v="Distribution Fieldman"/>
    <s v="601-6106-031"/>
    <x v="1"/>
    <s v="Schlueter"/>
    <s v="Danny"/>
    <x v="108"/>
    <n v="16.38"/>
    <s v="Meets Standard"/>
    <n v="0.03"/>
    <n v="16.87"/>
  </r>
  <r>
    <n v="21200"/>
    <s v="Crewleader Equipment Service"/>
    <s v="601-4100-001"/>
    <x v="7"/>
    <s v="Schmiade"/>
    <s v="John"/>
    <x v="109"/>
    <n v="28.71"/>
    <s v="Commendable"/>
    <n v="0.04"/>
    <n v="29.86"/>
  </r>
  <r>
    <n v="60503"/>
    <s v="Chemist"/>
    <s v="601-3100-003"/>
    <x v="17"/>
    <s v="Scholten"/>
    <s v="Megan"/>
    <x v="110"/>
    <n v="25.8"/>
    <s v="Exemplary"/>
    <n v="0.05"/>
    <n v="27.09"/>
  </r>
  <r>
    <n v="60455"/>
    <s v="Engineering Manager-Infastructure"/>
    <s v="601-4100-001"/>
    <x v="25"/>
    <s v="Schuchter"/>
    <s v="Jeff"/>
    <x v="111"/>
    <n v="43.27"/>
    <s v="Exemplary"/>
    <n v="0.05"/>
    <n v="45.43"/>
  </r>
  <r>
    <n v="60453"/>
    <s v="Inspector"/>
    <s v="601-5101-030"/>
    <x v="4"/>
    <s v="Simon"/>
    <s v="Chad"/>
    <x v="112"/>
    <n v="25.08"/>
    <s v="Commendable"/>
    <n v="0.04"/>
    <n v="26.08"/>
  </r>
  <r>
    <n v="20760"/>
    <s v="Administrative Assistant"/>
    <s v="601-3100-001"/>
    <x v="6"/>
    <s v="Simpson"/>
    <s v="Lori"/>
    <x v="113"/>
    <n v="25.58"/>
    <s v="Commendable"/>
    <n v="0.04"/>
    <n v="26.6"/>
  </r>
  <r>
    <n v="60550"/>
    <s v="Distribution Fieldman"/>
    <s v="601-6106-031"/>
    <x v="1"/>
    <s v="Slade"/>
    <s v="Mark"/>
    <x v="114"/>
    <n v="17.62"/>
    <s v="Commendable"/>
    <n v="0.04"/>
    <n v="18.32"/>
  </r>
  <r>
    <n v="60461"/>
    <s v="Inspector"/>
    <s v="601-5101-030"/>
    <x v="26"/>
    <s v="Smith"/>
    <s v="Adam"/>
    <x v="115"/>
    <n v="21.32"/>
    <s v="Commendable"/>
    <n v="0.04"/>
    <n v="22.17"/>
  </r>
  <r>
    <n v="60473"/>
    <s v="Distribution Crew Leader"/>
    <s v="601-6106-031"/>
    <x v="16"/>
    <s v="Smith"/>
    <s v="Anthony"/>
    <x v="116"/>
    <n v="25.8"/>
    <s v="Exemplary"/>
    <n v="0.05"/>
    <n v="27.09"/>
  </r>
  <r>
    <n v="60593"/>
    <s v="Account Services Representative"/>
    <s v="601-7101-052"/>
    <x v="2"/>
    <s v="Smith"/>
    <s v="Kathleen"/>
    <x v="117"/>
    <n v="14.79"/>
    <s v="Meets Standard"/>
    <n v="0.03"/>
    <n v="15.23"/>
  </r>
  <r>
    <n v="60567"/>
    <s v="Account Services Representative"/>
    <s v="601-7101-052"/>
    <x v="2"/>
    <s v="Smith"/>
    <s v="Rebecca"/>
    <x v="118"/>
    <n v="14.82"/>
    <s v="Meets Standard"/>
    <n v="0.03"/>
    <n v="15.26"/>
  </r>
  <r>
    <n v="30900"/>
    <s v="Inspector"/>
    <s v="601-5101-030"/>
    <x v="4"/>
    <s v="Smith"/>
    <s v="Richard"/>
    <x v="119"/>
    <n v="25.45"/>
    <s v="Meets Standard"/>
    <n v="0.03"/>
    <n v="26.21"/>
  </r>
  <r>
    <n v="60481"/>
    <s v="Plant Operator Licensed (1st)"/>
    <s v="601-3100-001"/>
    <x v="3"/>
    <s v="Sparks"/>
    <s v="Rodney"/>
    <x v="120"/>
    <n v="22.42"/>
    <s v="Exemplary"/>
    <n v="0.05"/>
    <n v="23.54"/>
  </r>
  <r>
    <n v="60478"/>
    <s v="Maintenance Foreman"/>
    <s v="601-6100-025"/>
    <x v="7"/>
    <s v="Speier"/>
    <s v="William"/>
    <x v="121"/>
    <n v="31.77"/>
    <s v="Exemplary"/>
    <n v="0.05"/>
    <n v="33.36"/>
  </r>
  <r>
    <n v="21375"/>
    <s v="Maintenance Foreman"/>
    <s v="601-4100-020"/>
    <x v="7"/>
    <s v="Stewart"/>
    <s v="William"/>
    <x v="122"/>
    <n v="31.64"/>
    <s v="Commendable"/>
    <n v="0.04"/>
    <n v="32.909999999999997"/>
  </r>
  <r>
    <n v="60541"/>
    <s v="Account Services Representative"/>
    <s v="601-7101-052"/>
    <x v="2"/>
    <s v="Sullender"/>
    <s v="Lauren"/>
    <x v="123"/>
    <n v="15.09"/>
    <s v="Meets Standard"/>
    <n v="0.03"/>
    <n v="15.54"/>
  </r>
  <r>
    <n v="21380"/>
    <s v="Pump Mechanic"/>
    <s v="601-6100-025"/>
    <x v="7"/>
    <s v="Sullender"/>
    <s v="Randal"/>
    <x v="124"/>
    <n v="28.21"/>
    <s v="Exemplary"/>
    <n v="0.05"/>
    <n v="29.62"/>
  </r>
  <r>
    <n v="30975"/>
    <s v="Lab Technician"/>
    <s v="601-3100-003"/>
    <x v="7"/>
    <s v="Talarek"/>
    <s v="Laura"/>
    <x v="125"/>
    <n v="22.45"/>
    <s v="Commendable"/>
    <n v="0.04"/>
    <n v="23.35"/>
  </r>
  <r>
    <n v="41320"/>
    <s v="Distribution Crew Leader"/>
    <s v="601-6106-031"/>
    <x v="1"/>
    <s v="Tischner"/>
    <s v="Mark"/>
    <x v="126"/>
    <n v="29.55"/>
    <s v="Exemplary"/>
    <n v="0.05"/>
    <n v="31.03"/>
  </r>
  <r>
    <n v="60490"/>
    <s v="Plant Operator Licensed (2nd)"/>
    <s v="601-3100-002"/>
    <x v="3"/>
    <s v="Toliver"/>
    <s v="Elza"/>
    <x v="127"/>
    <n v="23.42"/>
    <s v="Commendable"/>
    <n v="0.04"/>
    <n v="24.36"/>
  </r>
  <r>
    <n v="21415"/>
    <s v="Administrative Assistant"/>
    <s v="601-3100-001"/>
    <x v="6"/>
    <s v="Verax"/>
    <s v="Joan"/>
    <x v="128"/>
    <n v="20.67"/>
    <s v="Exemplary"/>
    <n v="0.05"/>
    <n v="21.7"/>
  </r>
  <r>
    <n v="21430"/>
    <s v="Chemist"/>
    <s v="601-3100-003"/>
    <x v="7"/>
    <s v="Vo"/>
    <s v="Kimphuong"/>
    <x v="129"/>
    <n v="33.18"/>
    <s v="Exemplary"/>
    <n v="0.05"/>
    <n v="34.840000000000003"/>
  </r>
  <r>
    <n v="60464"/>
    <s v="Plant Operator Licensed (3rd)"/>
    <s v="601-3100-002"/>
    <x v="3"/>
    <s v="Vogelpohl"/>
    <s v="Steven"/>
    <x v="130"/>
    <n v="23.03"/>
    <s v="Meets Standard"/>
    <n v="0.03"/>
    <n v="23.72"/>
  </r>
  <r>
    <n v="60596"/>
    <s v="Meter Shop Fieldman"/>
    <s v="601-7101-056"/>
    <x v="12"/>
    <s v="Vollrath"/>
    <s v="Daniel"/>
    <x v="131"/>
    <n v="16.690000000000001"/>
    <s v="Meets Standard"/>
    <n v="0.03"/>
    <n v="17.190000000000001"/>
  </r>
  <r>
    <n v="60544"/>
    <s v="Account Services Representative"/>
    <s v="601-7101-052"/>
    <x v="2"/>
    <s v="Voss"/>
    <s v="Urilla"/>
    <x v="132"/>
    <n v="15.6"/>
    <s v="Meets Standard"/>
    <n v="0.03"/>
    <n v="16.07"/>
  </r>
  <r>
    <n v="21450"/>
    <s v="Water Quality Manager"/>
    <s v="601-3100-003"/>
    <x v="7"/>
    <s v="Wagner"/>
    <s v="Mary"/>
    <x v="133"/>
    <n v="55.22"/>
    <s v="Exemplary"/>
    <n v="0.05"/>
    <n v="57.98"/>
  </r>
  <r>
    <n v="21475"/>
    <s v="Pump Mechanic"/>
    <s v="601-6100-025"/>
    <x v="7"/>
    <s v="Warnke"/>
    <s v="Gregory"/>
    <x v="134"/>
    <n v="27.62"/>
    <s v="Commendable"/>
    <n v="0.04"/>
    <n v="28.72"/>
  </r>
  <r>
    <n v="31025"/>
    <s v="Meter Reader"/>
    <s v="601-7101-050"/>
    <x v="12"/>
    <s v="Webb"/>
    <s v="Douglas"/>
    <x v="135"/>
    <n v="22.41"/>
    <s v="Exemplary"/>
    <n v="0.05"/>
    <n v="23.53"/>
  </r>
  <r>
    <n v="41560"/>
    <s v="Inspector"/>
    <s v="601-5101-030"/>
    <x v="4"/>
    <s v="Weyman"/>
    <s v="Ronald"/>
    <x v="136"/>
    <n v="25.75"/>
    <s v="Commendable"/>
    <n v="0.04"/>
    <n v="26.78"/>
  </r>
  <r>
    <n v="60570"/>
    <s v="Customer Service Field Representative"/>
    <s v="601-7101-051"/>
    <x v="9"/>
    <s v="Whitford"/>
    <s v="Jacob"/>
    <x v="137"/>
    <n v="17.059999999999999"/>
    <s v="Commendable"/>
    <n v="0.04"/>
    <n v="17.739999999999998"/>
  </r>
  <r>
    <n v="60575"/>
    <s v="Distribution Fieldman"/>
    <s v="601-6106-031"/>
    <x v="1"/>
    <s v="Williams"/>
    <s v="Jacob"/>
    <x v="138"/>
    <n v="16.61"/>
    <s v="Commendable"/>
    <n v="0.04"/>
    <n v="17.27"/>
  </r>
  <r>
    <n v="60589"/>
    <s v="Distribution Fieldman"/>
    <s v="601-6106-031"/>
    <x v="1"/>
    <s v="Woeste"/>
    <s v="Benjamin"/>
    <x v="139"/>
    <n v="16.61"/>
    <s v="Meets Standard"/>
    <n v="0.03"/>
    <n v="17.11"/>
  </r>
  <r>
    <n v="60590"/>
    <s v="Customer Service Field Representative"/>
    <s v="601-7101-051"/>
    <x v="9"/>
    <s v="York"/>
    <s v="Christopher"/>
    <x v="140"/>
    <n v="16.7"/>
    <s v="Meets Standard"/>
    <n v="0.03"/>
    <n v="17.2"/>
  </r>
  <r>
    <n v="60530"/>
    <s v="Equipment Serviceman"/>
    <s v="601-4100-001"/>
    <x v="22"/>
    <s v="Young"/>
    <s v="Jason"/>
    <x v="141"/>
    <n v="18.84"/>
    <s v="Exemplary"/>
    <n v="0.05"/>
    <n v="19.78"/>
  </r>
  <r>
    <n v="60571"/>
    <s v="Customer Service Field Representative"/>
    <s v="601-7101-051"/>
    <x v="9"/>
    <s v="Zumdick"/>
    <s v="David"/>
    <x v="142"/>
    <n v="17"/>
    <s v="Meets Standard"/>
    <n v="0.03"/>
    <n v="17.510000000000002"/>
  </r>
  <r>
    <s v="Vacant1"/>
    <s v="Inspector"/>
    <s v="601-5101-030"/>
    <x v="4"/>
    <s v="Vacant"/>
    <s v="Vacant"/>
    <x v="143"/>
    <n v="20.25"/>
    <s v="Meets Standard"/>
    <n v="0.03"/>
    <n v="20.86"/>
  </r>
  <r>
    <s v="Vacant2"/>
    <s v="Inspector"/>
    <s v="601-5101-030"/>
    <x v="4"/>
    <s v="Vacant"/>
    <s v="Vacant"/>
    <x v="143"/>
    <n v="20.25"/>
    <s v="Meets Standard"/>
    <n v="0.03"/>
    <n v="20.86"/>
  </r>
  <r>
    <s v="Vacant3"/>
    <s v="Buildings, Grounds, &amp; Fleet Supervisor"/>
    <s v="601-6100-025"/>
    <x v="27"/>
    <s v="Vacant"/>
    <s v="Vacant"/>
    <x v="143"/>
    <n v="25.8"/>
    <s v="Meets Standard"/>
    <n v="0.03"/>
    <n v="26.57"/>
  </r>
  <r>
    <s v="Vacant4"/>
    <s v="Distribution Fieldman"/>
    <s v="601-6106-031"/>
    <x v="1"/>
    <s v="Vacant"/>
    <s v="Vacant"/>
    <x v="143"/>
    <n v="15.9"/>
    <s v="Meets Standard"/>
    <n v="0.03"/>
    <n v="16.38"/>
  </r>
  <r>
    <s v="Vacant5"/>
    <s v="Distribution Fieldman"/>
    <s v="601-6106-031"/>
    <x v="1"/>
    <s v="Vacant"/>
    <s v="Vacant"/>
    <x v="143"/>
    <n v="15.9"/>
    <s v="Meets Standard"/>
    <n v="0.03"/>
    <n v="16.38"/>
  </r>
  <r>
    <s v="Vacant6"/>
    <s v="Distribution Fieldman"/>
    <s v="601-6106-031"/>
    <x v="1"/>
    <s v="Vacant"/>
    <s v="Vacant"/>
    <x v="143"/>
    <n v="15.9"/>
    <s v="Meets Standard"/>
    <n v="0.03"/>
    <n v="16.38"/>
  </r>
  <r>
    <s v="Vacant7"/>
    <s v="Distribution Fieldman"/>
    <s v="601-6106-031"/>
    <x v="1"/>
    <s v="Vacant"/>
    <s v="Vacant"/>
    <x v="143"/>
    <n v="15.9"/>
    <s v="Meets Standard"/>
    <n v="0.03"/>
    <n v="16.38"/>
  </r>
  <r>
    <s v="Vacant8"/>
    <s v="Meter Shop Fieldman"/>
    <s v="601-7101-056"/>
    <x v="12"/>
    <s v="Vacant"/>
    <s v="Vacant"/>
    <x v="143"/>
    <n v="15.9"/>
    <s v="Meets Standard"/>
    <n v="0.03"/>
    <n v="16.38"/>
  </r>
  <r>
    <s v="Vacant9"/>
    <s v="Account Services Representative"/>
    <s v="601-7101-052"/>
    <x v="2"/>
    <s v="Vacant"/>
    <s v="Vacant"/>
    <x v="143"/>
    <n v="14.1"/>
    <s v="Meets Standard"/>
    <n v="0.03"/>
    <n v="14.52"/>
  </r>
  <r>
    <s v="Vacant10"/>
    <s v="Distribution Crew Leader"/>
    <s v="601-6106-031"/>
    <x v="1"/>
    <s v="Vacant"/>
    <s v="Vacant"/>
    <x v="143"/>
    <n v="20.25"/>
    <s v="Meets Standard"/>
    <n v="0.03"/>
    <n v="20.86"/>
  </r>
  <r>
    <s v="Vacant11"/>
    <s v="Plant Operator U (3rd)"/>
    <s v="601-3100-002"/>
    <x v="3"/>
    <s v="Vacant"/>
    <s v="Vacant"/>
    <x v="143"/>
    <n v="18.95"/>
    <s v="Meets Standard"/>
    <n v="0.03"/>
    <n v="19.52"/>
  </r>
  <r>
    <s v="Vacant12"/>
    <s v="Plant Operator U (2nd)"/>
    <s v="601-3100-002"/>
    <x v="3"/>
    <s v="Vacant"/>
    <s v="Vacant"/>
    <x v="143"/>
    <n v="18.95"/>
    <s v="Meets Standard"/>
    <n v="0.03"/>
    <n v="19.52"/>
  </r>
  <r>
    <s v="Vacant13"/>
    <s v="Plant Operator U (1st)"/>
    <s v="601-3100-002"/>
    <x v="3"/>
    <s v="Vacant"/>
    <s v="Vacant"/>
    <x v="143"/>
    <n v="17.95"/>
    <s v="Meets Standard"/>
    <n v="0.03"/>
    <n v="18.489999999999998"/>
  </r>
  <r>
    <s v="Vacant14"/>
    <s v="Engineering Supervisor"/>
    <s v="601-5103-030"/>
    <x v="4"/>
    <s v="Vacant"/>
    <s v="Vacant"/>
    <x v="143"/>
    <n v="32.85"/>
    <s v="Meets Standard"/>
    <n v="0.03"/>
    <n v="33.840000000000003"/>
  </r>
  <r>
    <s v="Vacant15"/>
    <s v="Buildings and Grounds Crew Leader"/>
    <s v="601-6100-025"/>
    <x v="24"/>
    <s v="Vacant"/>
    <s v="Vacant"/>
    <x v="143"/>
    <n v="20.25"/>
    <s v="Meets Standard"/>
    <n v="0.03"/>
    <n v="20.86"/>
  </r>
  <r>
    <s v="Vacant16"/>
    <s v="Staff Engineer"/>
    <s v="601-5101-030"/>
    <x v="4"/>
    <s v="Vacant"/>
    <s v="Vacant"/>
    <x v="143"/>
    <n v="25.8"/>
    <s v="Meets Standard"/>
    <n v="0.03"/>
    <n v="26.57"/>
  </r>
  <r>
    <s v="Vacant17"/>
    <s v="Instrumentation Tech"/>
    <s v="601-4100-020"/>
    <x v="7"/>
    <s v="Vacant"/>
    <s v="Vacant"/>
    <x v="143"/>
    <n v="19"/>
    <s v="Meets Standard"/>
    <n v="0.03"/>
    <n v="19.57"/>
  </r>
  <r>
    <s v="Vacant18"/>
    <s v="Maintenance Foreman"/>
    <s v="601-6100-025"/>
    <x v="7"/>
    <s v="Vacant"/>
    <s v="Vacant"/>
    <x v="143"/>
    <n v="22.85"/>
    <s v="Meets Standard"/>
    <n v="0.03"/>
    <n v="23.54"/>
  </r>
  <r>
    <s v="Vacant19"/>
    <s v="Administrative Assistant"/>
    <s v="601-5102-030"/>
    <x v="4"/>
    <s v="Vacant"/>
    <s v="Vacant"/>
    <x v="143"/>
    <n v="17.95"/>
    <s v="Meets Standard"/>
    <n v="0.03"/>
    <n v="18.489999999999998"/>
  </r>
  <r>
    <s v="Vacant20"/>
    <s v="Equipment Serviceman HVAC"/>
    <s v="601-6100-025"/>
    <x v="24"/>
    <s v="Vacant"/>
    <s v="Vacant"/>
    <x v="143"/>
    <n v="20.25"/>
    <s v="Meets Standard"/>
    <n v="0.03"/>
    <n v="20.86"/>
  </r>
  <r>
    <s v="Vacant21"/>
    <s v="Account Services Representative"/>
    <s v="601-7101-052"/>
    <x v="2"/>
    <s v="Vacant"/>
    <s v="Vacant"/>
    <x v="143"/>
    <n v="14.1"/>
    <s v="Meets Standard"/>
    <n v="0.03"/>
    <n v="14.52"/>
  </r>
  <r>
    <s v="Vacant22"/>
    <s v="Account Services Representative"/>
    <s v="601-7101-052"/>
    <x v="2"/>
    <s v="Vacant"/>
    <s v="Vacant"/>
    <x v="143"/>
    <n v="14.1"/>
    <s v="Meets Standard"/>
    <n v="0.03"/>
    <n v="14.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x v="0"/>
    <x v="0"/>
    <x v="0"/>
    <m/>
    <x v="0"/>
  </r>
  <r>
    <x v="1"/>
    <x v="1"/>
    <x v="1"/>
    <s v="601-6106-031"/>
    <x v="1"/>
  </r>
  <r>
    <x v="2"/>
    <x v="2"/>
    <x v="2"/>
    <s v="601-3100-003"/>
    <x v="2"/>
  </r>
  <r>
    <x v="3"/>
    <x v="3"/>
    <x v="3"/>
    <s v="601-5101-030"/>
    <x v="3"/>
  </r>
  <r>
    <x v="4"/>
    <x v="4"/>
    <x v="4"/>
    <s v="601-7101-052"/>
    <x v="4"/>
  </r>
  <r>
    <x v="5"/>
    <x v="5"/>
    <x v="5"/>
    <s v="601-8100-071"/>
    <x v="5"/>
  </r>
  <r>
    <x v="6"/>
    <x v="6"/>
    <x v="6"/>
    <s v="601-8100-074"/>
    <x v="6"/>
  </r>
  <r>
    <x v="7"/>
    <x v="7"/>
    <x v="7"/>
    <s v="601-7101-056"/>
    <x v="7"/>
  </r>
  <r>
    <x v="8"/>
    <x v="8"/>
    <x v="8"/>
    <s v="601-4100-001"/>
    <x v="8"/>
  </r>
  <r>
    <x v="9"/>
    <x v="9"/>
    <x v="9"/>
    <s v="601-8100-070"/>
    <x v="9"/>
  </r>
  <r>
    <x v="10"/>
    <x v="10"/>
    <x v="10"/>
    <s v="601-7101-051"/>
    <x v="10"/>
  </r>
  <r>
    <x v="11"/>
    <x v="11"/>
    <x v="11"/>
    <s v="601-8100-078"/>
    <x v="11"/>
  </r>
  <r>
    <x v="12"/>
    <x v="12"/>
    <x v="12"/>
    <s v="601-6100-025"/>
    <x v="12"/>
  </r>
  <r>
    <x v="13"/>
    <x v="13"/>
    <x v="11"/>
    <s v="601-8100-078"/>
    <x v="11"/>
  </r>
  <r>
    <x v="14"/>
    <x v="14"/>
    <x v="13"/>
    <s v="601-8100-082"/>
    <x v="13"/>
  </r>
  <r>
    <x v="15"/>
    <x v="15"/>
    <x v="14"/>
    <s v="601-3100-001"/>
    <x v="14"/>
  </r>
  <r>
    <x v="16"/>
    <x v="16"/>
    <x v="14"/>
    <s v="601-3100-001"/>
    <x v="14"/>
  </r>
  <r>
    <x v="17"/>
    <x v="17"/>
    <x v="15"/>
    <s v="601-6100-025"/>
    <x v="12"/>
  </r>
  <r>
    <x v="18"/>
    <x v="18"/>
    <x v="16"/>
    <s v="601-6106-031"/>
    <x v="1"/>
  </r>
  <r>
    <x v="19"/>
    <x v="19"/>
    <x v="1"/>
    <s v="601-6106-031"/>
    <x v="1"/>
  </r>
  <r>
    <x v="20"/>
    <x v="20"/>
    <x v="16"/>
    <s v="601-6106-031"/>
    <x v="1"/>
  </r>
  <r>
    <x v="21"/>
    <x v="21"/>
    <x v="17"/>
    <s v="601-6100-025"/>
    <x v="15"/>
  </r>
  <r>
    <x v="22"/>
    <x v="22"/>
    <x v="18"/>
    <s v="601-7101-052"/>
    <x v="4"/>
  </r>
  <r>
    <x v="23"/>
    <x v="23"/>
    <x v="1"/>
    <s v="601-6106-031"/>
    <x v="1"/>
  </r>
  <r>
    <x v="24"/>
    <x v="24"/>
    <x v="16"/>
    <s v="601-6106-031"/>
    <x v="1"/>
  </r>
  <r>
    <x v="25"/>
    <x v="25"/>
    <x v="19"/>
    <s v="601-7101-052"/>
    <x v="4"/>
  </r>
  <r>
    <x v="26"/>
    <x v="26"/>
    <x v="16"/>
    <s v="601-6106-031"/>
    <x v="1"/>
  </r>
  <r>
    <x v="27"/>
    <x v="27"/>
    <x v="16"/>
    <s v="601-6106-031"/>
    <x v="1"/>
  </r>
  <r>
    <x v="28"/>
    <x v="28"/>
    <x v="20"/>
    <s v="601-3100-001"/>
    <x v="14"/>
  </r>
  <r>
    <x v="29"/>
    <x v="29"/>
    <x v="18"/>
    <s v="601-7101-052"/>
    <x v="4"/>
  </r>
  <r>
    <x v="30"/>
    <x v="30"/>
    <x v="10"/>
    <s v="601-7101-051"/>
    <x v="10"/>
  </r>
  <r>
    <x v="31"/>
    <x v="31"/>
    <x v="1"/>
    <s v="601-6106-031"/>
    <x v="1"/>
  </r>
  <r>
    <x v="32"/>
    <x v="32"/>
    <x v="16"/>
    <s v="601-6106-031"/>
    <x v="1"/>
  </r>
  <r>
    <x v="33"/>
    <x v="33"/>
    <x v="21"/>
    <s v="601-7101-052"/>
    <x v="4"/>
  </r>
  <r>
    <x v="34"/>
    <x v="34"/>
    <x v="22"/>
    <s v="601-8100-070"/>
    <x v="9"/>
  </r>
  <r>
    <x v="35"/>
    <x v="35"/>
    <x v="16"/>
    <s v="601-6106-031"/>
    <x v="1"/>
  </r>
  <r>
    <x v="36"/>
    <x v="36"/>
    <x v="23"/>
    <s v="601-6100-025"/>
    <x v="12"/>
  </r>
  <r>
    <x v="37"/>
    <x v="37"/>
    <x v="19"/>
    <s v="601-7101-052"/>
    <x v="4"/>
  </r>
  <r>
    <x v="38"/>
    <x v="38"/>
    <x v="24"/>
    <s v="601-7101-051"/>
    <x v="10"/>
  </r>
  <r>
    <x v="39"/>
    <x v="39"/>
    <x v="17"/>
    <s v="601-6100-025"/>
    <x v="12"/>
  </r>
  <r>
    <x v="40"/>
    <x v="40"/>
    <x v="25"/>
    <s v="601-5101-030"/>
    <x v="3"/>
  </r>
  <r>
    <x v="41"/>
    <x v="41"/>
    <x v="25"/>
    <s v="601-5101-030"/>
    <x v="3"/>
  </r>
  <r>
    <x v="42"/>
    <x v="42"/>
    <x v="26"/>
    <s v="601-7101-056"/>
    <x v="7"/>
  </r>
  <r>
    <x v="43"/>
    <x v="43"/>
    <x v="27"/>
    <s v="601-7101-052"/>
    <x v="4"/>
  </r>
  <r>
    <x v="44"/>
    <x v="44"/>
    <x v="14"/>
    <s v="601-3100-002"/>
    <x v="16"/>
  </r>
  <r>
    <x v="45"/>
    <x v="45"/>
    <x v="26"/>
    <s v="601-7101-056"/>
    <x v="7"/>
  </r>
  <r>
    <x v="46"/>
    <x v="46"/>
    <x v="28"/>
    <s v="601-8100-082"/>
    <x v="13"/>
  </r>
  <r>
    <x v="47"/>
    <x v="47"/>
    <x v="16"/>
    <s v="601-6106-031"/>
    <x v="1"/>
  </r>
  <r>
    <x v="48"/>
    <x v="48"/>
    <x v="16"/>
    <s v="601-6106-031"/>
    <x v="1"/>
  </r>
  <r>
    <x v="49"/>
    <x v="49"/>
    <x v="29"/>
    <s v="601-6104-031"/>
    <x v="17"/>
  </r>
  <r>
    <x v="50"/>
    <x v="50"/>
    <x v="30"/>
    <s v="601-5101-030"/>
    <x v="3"/>
  </r>
  <r>
    <x v="51"/>
    <x v="51"/>
    <x v="10"/>
    <s v="601-7101-051"/>
    <x v="10"/>
  </r>
  <r>
    <x v="52"/>
    <x v="52"/>
    <x v="31"/>
    <s v="601-8100-082"/>
    <x v="13"/>
  </r>
  <r>
    <x v="53"/>
    <x v="53"/>
    <x v="1"/>
    <s v="601-6106-031"/>
    <x v="1"/>
  </r>
  <r>
    <x v="54"/>
    <x v="54"/>
    <x v="32"/>
    <s v="601-3100-003"/>
    <x v="2"/>
  </r>
  <r>
    <x v="55"/>
    <x v="55"/>
    <x v="14"/>
    <s v="601-3100-029"/>
    <x v="18"/>
  </r>
  <r>
    <x v="56"/>
    <x v="56"/>
    <x v="33"/>
    <s v="601-5101-030"/>
    <x v="3"/>
  </r>
  <r>
    <x v="57"/>
    <x v="57"/>
    <x v="3"/>
    <s v="601-5101-030"/>
    <x v="3"/>
  </r>
  <r>
    <x v="58"/>
    <x v="58"/>
    <x v="16"/>
    <s v="601-6106-031"/>
    <x v="1"/>
  </r>
  <r>
    <x v="59"/>
    <x v="59"/>
    <x v="14"/>
    <s v="601-3100-001"/>
    <x v="14"/>
  </r>
  <r>
    <x v="60"/>
    <x v="60"/>
    <x v="34"/>
    <s v="601-8100-082"/>
    <x v="13"/>
  </r>
  <r>
    <x v="61"/>
    <x v="61"/>
    <x v="35"/>
    <s v="601-3100-003"/>
    <x v="2"/>
  </r>
  <r>
    <x v="62"/>
    <x v="62"/>
    <x v="16"/>
    <s v="601-6106-031"/>
    <x v="1"/>
  </r>
  <r>
    <x v="63"/>
    <x v="63"/>
    <x v="36"/>
    <s v="601-8100-072"/>
    <x v="19"/>
  </r>
  <r>
    <x v="64"/>
    <x v="64"/>
    <x v="16"/>
    <s v="601-6106-031"/>
    <x v="1"/>
  </r>
  <r>
    <x v="65"/>
    <x v="65"/>
    <x v="19"/>
    <s v="601-7101-052"/>
    <x v="4"/>
  </r>
  <r>
    <x v="66"/>
    <x v="66"/>
    <x v="37"/>
    <s v="601-3100-001"/>
    <x v="14"/>
  </r>
  <r>
    <x v="67"/>
    <x v="67"/>
    <x v="5"/>
    <s v="601-8100-078"/>
    <x v="11"/>
  </r>
  <r>
    <x v="68"/>
    <x v="68"/>
    <x v="14"/>
    <s v="601-3100-002"/>
    <x v="16"/>
  </r>
  <r>
    <x v="69"/>
    <x v="69"/>
    <x v="38"/>
    <s v="601-6106-031"/>
    <x v="1"/>
  </r>
  <r>
    <x v="70"/>
    <x v="70"/>
    <x v="39"/>
    <s v="601-7101-056"/>
    <x v="7"/>
  </r>
  <r>
    <x v="71"/>
    <x v="71"/>
    <x v="2"/>
    <s v="601-3100-003"/>
    <x v="2"/>
  </r>
  <r>
    <x v="72"/>
    <x v="72"/>
    <x v="1"/>
    <s v="601-6106-031"/>
    <x v="1"/>
  </r>
  <r>
    <x v="73"/>
    <x v="73"/>
    <x v="1"/>
    <s v="601-6106-031"/>
    <x v="1"/>
  </r>
  <r>
    <x v="74"/>
    <x v="74"/>
    <x v="40"/>
    <s v="601-8100-078"/>
    <x v="11"/>
  </r>
  <r>
    <x v="75"/>
    <x v="75"/>
    <x v="41"/>
    <s v="601-6106-031"/>
    <x v="1"/>
  </r>
  <r>
    <x v="76"/>
    <x v="76"/>
    <x v="10"/>
    <s v="601-7101-051"/>
    <x v="10"/>
  </r>
  <r>
    <x v="77"/>
    <x v="77"/>
    <x v="42"/>
    <s v="601-8100-071"/>
    <x v="5"/>
  </r>
  <r>
    <x v="78"/>
    <x v="78"/>
    <x v="17"/>
    <s v="601-6100-025"/>
    <x v="12"/>
  </r>
  <r>
    <x v="79"/>
    <x v="79"/>
    <x v="43"/>
    <s v="601-5103-030"/>
    <x v="20"/>
  </r>
  <r>
    <x v="80"/>
    <x v="80"/>
    <x v="44"/>
    <s v="601-6106-031"/>
    <x v="1"/>
  </r>
  <r>
    <x v="81"/>
    <x v="81"/>
    <x v="37"/>
    <s v="601-3100-029"/>
    <x v="18"/>
  </r>
  <r>
    <x v="82"/>
    <x v="82"/>
    <x v="3"/>
    <s v="601-5101-030"/>
    <x v="3"/>
  </r>
  <r>
    <x v="83"/>
    <x v="83"/>
    <x v="45"/>
    <s v="601-7101-050"/>
    <x v="21"/>
  </r>
  <r>
    <x v="84"/>
    <x v="84"/>
    <x v="20"/>
    <s v="601-5102-030"/>
    <x v="22"/>
  </r>
  <r>
    <x v="85"/>
    <x v="85"/>
    <x v="10"/>
    <s v="601-7101-051"/>
    <x v="10"/>
  </r>
  <r>
    <x v="86"/>
    <x v="86"/>
    <x v="46"/>
    <s v="601-5103-030"/>
    <x v="20"/>
  </r>
  <r>
    <x v="87"/>
    <x v="87"/>
    <x v="14"/>
    <s v="601-3100-002"/>
    <x v="16"/>
  </r>
  <r>
    <x v="88"/>
    <x v="88"/>
    <x v="47"/>
    <s v="601-8100-082"/>
    <x v="13"/>
  </r>
  <r>
    <x v="89"/>
    <x v="89"/>
    <x v="48"/>
    <s v="601-8100-078"/>
    <x v="11"/>
  </r>
  <r>
    <x v="90"/>
    <x v="90"/>
    <x v="1"/>
    <s v="601-6106-031"/>
    <x v="1"/>
  </r>
  <r>
    <x v="91"/>
    <x v="91"/>
    <x v="15"/>
    <s v="601-6100-025"/>
    <x v="12"/>
  </r>
  <r>
    <x v="92"/>
    <x v="92"/>
    <x v="49"/>
    <s v="601-8100-074"/>
    <x v="6"/>
  </r>
  <r>
    <x v="93"/>
    <x v="93"/>
    <x v="16"/>
    <s v="601-6106-031"/>
    <x v="1"/>
  </r>
  <r>
    <x v="94"/>
    <x v="94"/>
    <x v="41"/>
    <s v="601-6106-031"/>
    <x v="1"/>
  </r>
  <r>
    <x v="95"/>
    <x v="95"/>
    <x v="19"/>
    <s v="601-7101-052"/>
    <x v="4"/>
  </r>
  <r>
    <x v="96"/>
    <x v="96"/>
    <x v="50"/>
    <s v="601-8100-082"/>
    <x v="13"/>
  </r>
  <r>
    <x v="97"/>
    <x v="97"/>
    <x v="16"/>
    <s v="601-6106-031"/>
    <x v="1"/>
  </r>
  <r>
    <x v="98"/>
    <x v="98"/>
    <x v="51"/>
    <s v="601-8100-074"/>
    <x v="6"/>
  </r>
  <r>
    <x v="99"/>
    <x v="99"/>
    <x v="52"/>
    <s v="601-5101-030"/>
    <x v="3"/>
  </r>
  <r>
    <x v="100"/>
    <x v="100"/>
    <x v="10"/>
    <s v="601-7101-051"/>
    <x v="10"/>
  </r>
  <r>
    <x v="101"/>
    <x v="101"/>
    <x v="53"/>
    <s v="601-3100-001"/>
    <x v="14"/>
  </r>
  <r>
    <x v="102"/>
    <x v="102"/>
    <x v="19"/>
    <s v="601-7101-052"/>
    <x v="4"/>
  </r>
  <r>
    <x v="103"/>
    <x v="103"/>
    <x v="33"/>
    <s v="601-5101-030"/>
    <x v="3"/>
  </r>
  <r>
    <x v="104"/>
    <x v="104"/>
    <x v="3"/>
    <s v="601-5101-030"/>
    <x v="3"/>
  </r>
  <r>
    <x v="105"/>
    <x v="105"/>
    <x v="1"/>
    <s v="601-6106-031"/>
    <x v="1"/>
  </r>
  <r>
    <x v="106"/>
    <x v="106"/>
    <x v="14"/>
    <s v="601-3100-001"/>
    <x v="14"/>
  </r>
  <r>
    <x v="107"/>
    <x v="107"/>
    <x v="54"/>
    <s v="601-8100-082"/>
    <x v="13"/>
  </r>
  <r>
    <x v="108"/>
    <x v="108"/>
    <x v="10"/>
    <s v="601-7101-051"/>
    <x v="10"/>
  </r>
  <r>
    <x v="109"/>
    <x v="109"/>
    <x v="55"/>
    <s v="601-4100-020"/>
    <x v="23"/>
  </r>
  <r>
    <x v="110"/>
    <x v="110"/>
    <x v="41"/>
    <s v="601-6106-031"/>
    <x v="1"/>
  </r>
  <r>
    <x v="111"/>
    <x v="111"/>
    <x v="56"/>
    <s v="601-3100-001"/>
    <x v="14"/>
  </r>
  <r>
    <x v="112"/>
    <x v="112"/>
    <x v="19"/>
    <s v="601-7101-052"/>
    <x v="4"/>
  </r>
  <r>
    <x v="113"/>
    <x v="113"/>
    <x v="26"/>
    <s v="601-7101-056"/>
    <x v="7"/>
  </r>
  <r>
    <x v="114"/>
    <x v="114"/>
    <x v="15"/>
    <s v="601-6100-025"/>
    <x v="12"/>
  </r>
  <r>
    <x v="115"/>
    <x v="115"/>
    <x v="19"/>
    <s v="601-7101-052"/>
    <x v="4"/>
  </r>
  <r>
    <x v="116"/>
    <x v="116"/>
    <x v="57"/>
    <s v="601-3100-003"/>
    <x v="2"/>
  </r>
  <r>
    <x v="117"/>
    <x v="117"/>
    <x v="58"/>
    <s v="601-6106-031"/>
    <x v="1"/>
  </r>
  <r>
    <x v="118"/>
    <x v="118"/>
    <x v="17"/>
    <s v="601-4100-001"/>
    <x v="15"/>
  </r>
  <r>
    <x v="119"/>
    <x v="119"/>
    <x v="59"/>
    <s v="601-8100-074"/>
    <x v="6"/>
  </r>
  <r>
    <x v="120"/>
    <x v="120"/>
    <x v="2"/>
    <s v="601-3100-003"/>
    <x v="2"/>
  </r>
  <r>
    <x v="121"/>
    <x v="121"/>
    <x v="60"/>
    <s v="601-5103-030"/>
    <x v="20"/>
  </r>
  <r>
    <x v="122"/>
    <x v="122"/>
    <x v="61"/>
    <s v="601-8100-078"/>
    <x v="11"/>
  </r>
  <r>
    <x v="123"/>
    <x v="123"/>
    <x v="10"/>
    <s v="601-7101-051"/>
    <x v="10"/>
  </r>
  <r>
    <x v="124"/>
    <x v="124"/>
    <x v="62"/>
    <s v="601-4100-001"/>
    <x v="8"/>
  </r>
  <r>
    <x v="125"/>
    <x v="125"/>
    <x v="29"/>
    <s v="601-6104-031"/>
    <x v="17"/>
  </r>
  <r>
    <x v="126"/>
    <x v="126"/>
    <x v="63"/>
    <s v="601-3100-003"/>
    <x v="2"/>
  </r>
  <r>
    <x v="127"/>
    <x v="127"/>
    <x v="41"/>
    <s v="601-6106-031"/>
    <x v="1"/>
  </r>
  <r>
    <x v="128"/>
    <x v="128"/>
    <x v="64"/>
    <s v="601-8100-074"/>
    <x v="6"/>
  </r>
  <r>
    <x v="129"/>
    <x v="129"/>
    <x v="65"/>
    <s v="601-7101-056"/>
    <x v="7"/>
  </r>
  <r>
    <x v="130"/>
    <x v="130"/>
    <x v="55"/>
    <s v="601-4100-020"/>
    <x v="23"/>
  </r>
  <r>
    <x v="131"/>
    <x v="131"/>
    <x v="20"/>
    <s v="601-5102-031"/>
    <x v="24"/>
  </r>
  <r>
    <x v="132"/>
    <x v="132"/>
    <x v="16"/>
    <s v="601-6106-031"/>
    <x v="1"/>
  </r>
  <r>
    <x v="133"/>
    <x v="133"/>
    <x v="20"/>
    <s v="601-5102-030"/>
    <x v="22"/>
  </r>
  <r>
    <x v="134"/>
    <x v="134"/>
    <x v="16"/>
    <s v="601-6106-031"/>
    <x v="1"/>
  </r>
  <r>
    <x v="135"/>
    <x v="135"/>
    <x v="17"/>
    <s v="601-6100-025"/>
    <x v="12"/>
  </r>
  <r>
    <x v="136"/>
    <x v="136"/>
    <x v="66"/>
    <s v="601-7101-051"/>
    <x v="10"/>
  </r>
  <r>
    <x v="137"/>
    <x v="137"/>
    <x v="16"/>
    <s v="601-6106-031"/>
    <x v="1"/>
  </r>
  <r>
    <x v="138"/>
    <x v="138"/>
    <x v="67"/>
    <s v="601-4100-020"/>
    <x v="23"/>
  </r>
  <r>
    <x v="139"/>
    <x v="139"/>
    <x v="16"/>
    <s v="601-6106-031"/>
    <x v="1"/>
  </r>
  <r>
    <x v="140"/>
    <x v="140"/>
    <x v="16"/>
    <s v="601-6106-031"/>
    <x v="1"/>
  </r>
  <r>
    <x v="141"/>
    <x v="141"/>
    <x v="68"/>
    <s v="601-3100-003"/>
    <x v="2"/>
  </r>
  <r>
    <x v="142"/>
    <x v="142"/>
    <x v="14"/>
    <s v="601-3100-029"/>
    <x v="18"/>
  </r>
  <r>
    <x v="143"/>
    <x v="143"/>
    <x v="69"/>
    <s v="601-6100-025"/>
    <x v="12"/>
  </r>
  <r>
    <x v="144"/>
    <x v="144"/>
    <x v="16"/>
    <s v="601-6106-031"/>
    <x v="1"/>
  </r>
  <r>
    <x v="145"/>
    <x v="145"/>
    <x v="44"/>
    <s v="601-6016-031"/>
    <x v="1"/>
  </r>
  <r>
    <x v="146"/>
    <x v="146"/>
    <x v="33"/>
    <s v="601-5101-030"/>
    <x v="3"/>
  </r>
  <r>
    <x v="147"/>
    <x v="147"/>
    <x v="10"/>
    <s v="601-7101-051"/>
    <x v="10"/>
  </r>
  <r>
    <x v="148"/>
    <x v="148"/>
    <x v="44"/>
    <s v="601-6106-031"/>
    <x v="1"/>
  </r>
  <r>
    <x v="149"/>
    <x v="149"/>
    <x v="70"/>
    <s v="601-3100-003"/>
    <x v="2"/>
  </r>
  <r>
    <x v="150"/>
    <x v="150"/>
    <x v="19"/>
    <s v="601-7101-052"/>
    <x v="4"/>
  </r>
  <r>
    <x v="151"/>
    <x v="151"/>
    <x v="20"/>
    <s v="601-3100-001"/>
    <x v="14"/>
  </r>
  <r>
    <x v="152"/>
    <x v="152"/>
    <x v="14"/>
    <s v="601-3100-001"/>
    <x v="14"/>
  </r>
  <r>
    <x v="153"/>
    <x v="153"/>
    <x v="14"/>
    <s v="601-3100-029"/>
    <x v="18"/>
  </r>
  <r>
    <x v="154"/>
    <x v="154"/>
    <x v="71"/>
    <s v="601-7101-056"/>
    <x v="7"/>
  </r>
  <r>
    <x v="155"/>
    <x v="155"/>
    <x v="72"/>
    <s v="601-8100-071"/>
    <x v="5"/>
  </r>
  <r>
    <x v="156"/>
    <x v="156"/>
    <x v="73"/>
    <s v="601-6106-031"/>
    <x v="1"/>
  </r>
  <r>
    <x v="157"/>
    <x v="157"/>
    <x v="2"/>
    <s v="601-3100-003"/>
    <x v="2"/>
  </r>
  <r>
    <x v="158"/>
    <x v="158"/>
    <x v="20"/>
    <s v="601-8100-082"/>
    <x v="13"/>
  </r>
  <r>
    <x v="159"/>
    <x v="159"/>
    <x v="74"/>
    <s v="601-5101-030"/>
    <x v="3"/>
  </r>
  <r>
    <x v="160"/>
    <x v="160"/>
    <x v="14"/>
    <s v="601-3100-001"/>
    <x v="14"/>
  </r>
  <r>
    <x v="161"/>
    <x v="161"/>
    <x v="75"/>
    <s v="601-8100-074"/>
    <x v="6"/>
  </r>
  <r>
    <x v="162"/>
    <x v="162"/>
    <x v="41"/>
    <s v="601-6106-031"/>
    <x v="1"/>
  </r>
  <r>
    <x v="163"/>
    <x v="163"/>
    <x v="76"/>
    <s v="601-8100-072"/>
    <x v="19"/>
  </r>
  <r>
    <x v="164"/>
    <x v="164"/>
    <x v="77"/>
    <s v="601-7101-051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s v="Kimberly Clemons"/>
    <x v="0"/>
    <n v="60545"/>
    <x v="0"/>
  </r>
  <r>
    <s v="Tammy Dorgan"/>
    <x v="0"/>
    <n v="60618"/>
    <x v="1"/>
  </r>
  <r>
    <s v="Brad Murphy"/>
    <x v="0"/>
    <n v="20875"/>
    <x v="2"/>
  </r>
  <r>
    <s v="Taylor Behle"/>
    <x v="0"/>
    <n v="60660"/>
    <x v="3"/>
  </r>
  <r>
    <s v="Other - No add'l headcount"/>
    <x v="0"/>
    <s v="XXXXX"/>
    <x v="4"/>
  </r>
  <r>
    <s v="Chris Bryant"/>
    <x v="1"/>
    <n v="40260"/>
    <x v="5"/>
  </r>
  <r>
    <s v="Kenneth Ford"/>
    <x v="1"/>
    <n v="60569"/>
    <x v="6"/>
  </r>
  <r>
    <s v="Michael Brooks"/>
    <x v="1"/>
    <n v="60508"/>
    <x v="7"/>
  </r>
  <r>
    <s v="Carol Simpson"/>
    <x v="1"/>
    <n v="60666"/>
    <x v="8"/>
  </r>
  <r>
    <s v="Tao Huang"/>
    <x v="1"/>
    <n v="40520"/>
    <x v="9"/>
  </r>
  <r>
    <s v="Vincent DiGirolamo"/>
    <x v="1"/>
    <n v="40405"/>
    <x v="10"/>
  </r>
  <r>
    <s v="Maria Marmo"/>
    <x v="1"/>
    <n v="40655"/>
    <x v="11"/>
  </r>
  <r>
    <s v="Data Analyst - NEW - Vacant"/>
    <x v="1"/>
    <s v="XXXXX"/>
    <x v="12"/>
  </r>
  <r>
    <s v="Other - No add'l headcount"/>
    <x v="1"/>
    <s v="XXXXX"/>
    <x v="4"/>
  </r>
  <r>
    <s v="Nathan Hodges"/>
    <x v="1"/>
    <n v="60510"/>
    <x v="13"/>
  </r>
  <r>
    <s v="Tracy Hehman"/>
    <x v="2"/>
    <n v="40460"/>
    <x v="14"/>
  </r>
  <r>
    <s v="Tara Flynn"/>
    <x v="2"/>
    <n v="40640"/>
    <x v="15"/>
  </r>
  <r>
    <s v="Keith Feys"/>
    <x v="2"/>
    <n v="60658"/>
    <x v="16"/>
  </r>
  <r>
    <s v="Support Services Manager - Vacant"/>
    <x v="2"/>
    <s v="XXXXX"/>
    <x v="12"/>
  </r>
  <r>
    <s v="Stacey Kampsen"/>
    <x v="2"/>
    <n v="60565"/>
    <x v="17"/>
  </r>
  <r>
    <s v="Lindsey Rechtin"/>
    <x v="2"/>
    <n v="60517"/>
    <x v="18"/>
  </r>
  <r>
    <s v="Daniel Vollrath"/>
    <x v="2"/>
    <n v="60596"/>
    <x v="19"/>
  </r>
  <r>
    <s v="Other - No add'l headcount"/>
    <x v="2"/>
    <s v="XXXXX"/>
    <x v="4"/>
  </r>
  <r>
    <s v="Thomas Edge"/>
    <x v="3"/>
    <n v="60664"/>
    <x v="20"/>
  </r>
  <r>
    <s v="Robert Gearding"/>
    <x v="3"/>
    <n v="60670"/>
    <x v="21"/>
  </r>
  <r>
    <s v="Other - No add'l headcount"/>
    <x v="3"/>
    <s v="XXXXX"/>
    <x v="4"/>
  </r>
  <r>
    <s v="Lisa Bernard"/>
    <x v="3"/>
    <n v="60641"/>
    <x v="22"/>
  </r>
  <r>
    <s v="Adam Smith"/>
    <x v="4"/>
    <n v="60461"/>
    <x v="23"/>
  </r>
  <r>
    <s v="Jason Slomer"/>
    <x v="4"/>
    <n v="60630"/>
    <x v="24"/>
  </r>
  <r>
    <s v="Joel Cundiff"/>
    <x v="4"/>
    <n v="40350"/>
    <x v="25"/>
  </r>
  <r>
    <s v="Tracey Edgerton"/>
    <x v="4"/>
    <n v="60613"/>
    <x v="25"/>
  </r>
  <r>
    <s v="Ron Lovan"/>
    <x v="5"/>
    <n v="10130"/>
    <x v="26"/>
  </r>
  <r>
    <s v="Colleen Medert"/>
    <x v="5"/>
    <n v="60471"/>
    <x v="27"/>
  </r>
  <r>
    <s v="Other - No add'l headcount"/>
    <x v="5"/>
    <s v="XXXXX"/>
    <x v="4"/>
  </r>
  <r>
    <s v="Fred Macke - Board"/>
    <x v="6"/>
    <s v="XXXXX"/>
    <x v="28"/>
  </r>
  <r>
    <s v="Patricia Sommerkamp - Board"/>
    <x v="6"/>
    <s v="XXXXX"/>
    <x v="28"/>
  </r>
  <r>
    <s v="Douglas Wagner - Board"/>
    <x v="6"/>
    <s v="XXXXX"/>
    <x v="28"/>
  </r>
  <r>
    <s v="Joseph Koester - Board"/>
    <x v="6"/>
    <s v="XXXXX"/>
    <x v="28"/>
  </r>
  <r>
    <s v="Jody Lange - Board"/>
    <x v="6"/>
    <s v="XXXXX"/>
    <x v="28"/>
  </r>
  <r>
    <s v="Clyde Cunningham - Board"/>
    <x v="6"/>
    <s v="XXXXX"/>
    <x v="28"/>
  </r>
  <r>
    <s v="Jennifer Klute"/>
    <x v="7"/>
    <n v="60546"/>
    <x v="29"/>
  </r>
  <r>
    <s v="Amy Mason"/>
    <x v="7"/>
    <n v="60669"/>
    <x v="30"/>
  </r>
  <r>
    <s v="Sherri Miller"/>
    <x v="7"/>
    <n v="60625"/>
    <x v="30"/>
  </r>
  <r>
    <s v="Holly Link"/>
    <x v="7"/>
    <n v="60488"/>
    <x v="30"/>
  </r>
  <r>
    <s v="Lydia Overley"/>
    <x v="7"/>
    <n v="60542"/>
    <x v="30"/>
  </r>
  <r>
    <s v="Shellie Kruse"/>
    <x v="7"/>
    <n v="40825"/>
    <x v="31"/>
  </r>
  <r>
    <s v="Barbara Northcutt"/>
    <x v="7"/>
    <n v="40850"/>
    <x v="32"/>
  </r>
  <r>
    <s v="Marisa Hutchison"/>
    <x v="7"/>
    <n v="60614"/>
    <x v="32"/>
  </r>
  <r>
    <s v="Virginia Lawrence"/>
    <x v="7"/>
    <n v="60655"/>
    <x v="30"/>
  </r>
  <r>
    <s v="Account Services Representative - Vacant"/>
    <x v="7"/>
    <s v="XXXXX"/>
    <x v="12"/>
  </r>
  <r>
    <s v="Liza Rothe"/>
    <x v="7"/>
    <n v="60643"/>
    <x v="30"/>
  </r>
  <r>
    <s v="Lauren Sullender"/>
    <x v="7"/>
    <n v="60541"/>
    <x v="30"/>
  </r>
  <r>
    <s v="Courtney Moreaux"/>
    <x v="7"/>
    <s v="XXXXX"/>
    <x v="12"/>
  </r>
  <r>
    <s v="Lisa Richey"/>
    <x v="7"/>
    <n v="60647"/>
    <x v="30"/>
  </r>
  <r>
    <s v="Douglas Webb"/>
    <x v="8"/>
    <n v="31025"/>
    <x v="33"/>
  </r>
  <r>
    <s v="Deric Dee"/>
    <x v="9"/>
    <n v="60528"/>
    <x v="34"/>
  </r>
  <r>
    <s v="Jeffrey Halberstadt"/>
    <x v="9"/>
    <n v="30425"/>
    <x v="35"/>
  </r>
  <r>
    <s v="Denise Coghill"/>
    <x v="9"/>
    <n v="60605"/>
    <x v="34"/>
  </r>
  <r>
    <s v="Meter Shop Representative - Vacant"/>
    <x v="9"/>
    <s v="XXXXX"/>
    <x v="12"/>
  </r>
  <r>
    <s v="Fred Marksberry"/>
    <x v="9"/>
    <n v="60457"/>
    <x v="36"/>
  </r>
  <r>
    <s v="Shannon Huth"/>
    <x v="9"/>
    <n v="60649"/>
    <x v="34"/>
  </r>
  <r>
    <s v="Don Rickman"/>
    <x v="9"/>
    <n v="60581"/>
    <x v="34"/>
  </r>
  <r>
    <s v="Barry Miller"/>
    <x v="10"/>
    <n v="60486"/>
    <x v="37"/>
  </r>
  <r>
    <s v="Timothy Aubrey"/>
    <x v="10"/>
    <n v="60638"/>
    <x v="38"/>
  </r>
  <r>
    <s v="Amanda Brown"/>
    <x v="10"/>
    <n v="60564"/>
    <x v="38"/>
  </r>
  <r>
    <s v="Michael Friedhoff"/>
    <x v="10"/>
    <n v="60624"/>
    <x v="38"/>
  </r>
  <r>
    <s v="Jacob Whitford"/>
    <x v="10"/>
    <n v="60570"/>
    <x v="39"/>
  </r>
  <r>
    <s v="Nick Deaton"/>
    <x v="10"/>
    <n v="60620"/>
    <x v="38"/>
  </r>
  <r>
    <s v="Charles Hubig III"/>
    <x v="10"/>
    <n v="60674"/>
    <x v="38"/>
  </r>
  <r>
    <s v="David Dye"/>
    <x v="10"/>
    <n v="60639"/>
    <x v="38"/>
  </r>
  <r>
    <s v="Douglas Haas"/>
    <x v="10"/>
    <n v="60612"/>
    <x v="38"/>
  </r>
  <r>
    <s v="Stephen Oldiges"/>
    <x v="10"/>
    <n v="60560"/>
    <x v="40"/>
  </r>
  <r>
    <s v="Philip Rotte"/>
    <x v="10"/>
    <n v="60678"/>
    <x v="38"/>
  </r>
  <r>
    <s v="Temp SD1 - Vacant 1"/>
    <x v="10"/>
    <s v="XXXXX"/>
    <x v="12"/>
  </r>
  <r>
    <s v="Temp SD1 - Vacant 2"/>
    <x v="10"/>
    <s v="XXXXX"/>
    <x v="12"/>
  </r>
  <r>
    <s v="Temp SD1 - Vacant 3"/>
    <x v="10"/>
    <s v="XXXXX"/>
    <x v="12"/>
  </r>
  <r>
    <s v="Mark Raffenberg"/>
    <x v="11"/>
    <n v="60665"/>
    <x v="41"/>
  </r>
  <r>
    <s v="Stephen Glass"/>
    <x v="11"/>
    <n v="60466"/>
    <x v="42"/>
  </r>
  <r>
    <s v="Jason Young"/>
    <x v="12"/>
    <n v="60530"/>
    <x v="43"/>
  </r>
  <r>
    <s v="John Schmiade"/>
    <x v="12"/>
    <n v="21200"/>
    <x v="44"/>
  </r>
  <r>
    <s v="Joseph Lippert"/>
    <x v="12"/>
    <n v="40810"/>
    <x v="43"/>
  </r>
  <r>
    <s v="Tyler Louis Reynolds"/>
    <x v="12"/>
    <n v="60538"/>
    <x v="43"/>
  </r>
  <r>
    <s v="Jarrod Mills"/>
    <x v="12"/>
    <n v="60459"/>
    <x v="45"/>
  </r>
  <r>
    <s v="Equipment Serviceman - Vacant"/>
    <x v="12"/>
    <s v="XXXXX"/>
    <x v="12"/>
  </r>
  <r>
    <s v="Lori Simpson"/>
    <x v="13"/>
    <n v="20760"/>
    <x v="11"/>
  </r>
  <r>
    <s v="Joan Verax"/>
    <x v="13"/>
    <n v="21415"/>
    <x v="11"/>
  </r>
  <r>
    <s v="Matt G. Piccirillo"/>
    <x v="13"/>
    <n v="20925"/>
    <x v="46"/>
  </r>
  <r>
    <s v="Johnathan Moor"/>
    <x v="13"/>
    <n v="60559"/>
    <x v="47"/>
  </r>
  <r>
    <s v="Warren Hinman"/>
    <x v="14"/>
    <n v="20670"/>
    <x v="48"/>
  </r>
  <r>
    <s v="Justen Dennis"/>
    <x v="13"/>
    <n v="40400"/>
    <x v="49"/>
  </r>
  <r>
    <s v="William Berliant"/>
    <x v="13"/>
    <n v="60603"/>
    <x v="49"/>
  </r>
  <r>
    <s v="Omar Ward"/>
    <x v="13"/>
    <n v="60602"/>
    <x v="49"/>
  </r>
  <r>
    <s v="Devin Genter"/>
    <x v="13"/>
    <n v="60484"/>
    <x v="49"/>
  </r>
  <r>
    <s v="Plant Operator - Vacant"/>
    <x v="13"/>
    <s v="XXXXX"/>
    <x v="12"/>
  </r>
  <r>
    <s v="Arron Gray"/>
    <x v="13"/>
    <n v="60654"/>
    <x v="49"/>
  </r>
  <r>
    <s v="Plant Operator - NEW - Vacant"/>
    <x v="13"/>
    <s v="XXXXX"/>
    <x v="12"/>
  </r>
  <r>
    <s v="Plant Operator Coop - Vacant"/>
    <x v="13"/>
    <s v="XXXXX"/>
    <x v="12"/>
  </r>
  <r>
    <s v="Steven Vogelpohl"/>
    <x v="15"/>
    <n v="60464"/>
    <x v="49"/>
  </r>
  <r>
    <s v="Rodney Sparks"/>
    <x v="15"/>
    <n v="60481"/>
    <x v="49"/>
  </r>
  <r>
    <s v="Elza Toliver"/>
    <x v="15"/>
    <n v="60490"/>
    <x v="49"/>
  </r>
  <r>
    <s v="Mollie Bailey"/>
    <x v="13"/>
    <n v="20075"/>
    <x v="48"/>
  </r>
  <r>
    <s v="James Matt Dirheimer"/>
    <x v="13"/>
    <n v="60487"/>
    <x v="49"/>
  </r>
  <r>
    <s v="Thomas Keahon"/>
    <x v="14"/>
    <n v="60856"/>
    <x v="49"/>
  </r>
  <r>
    <s v="Gerald King"/>
    <x v="14"/>
    <n v="60505"/>
    <x v="49"/>
  </r>
  <r>
    <s v="David Keller"/>
    <x v="14"/>
    <n v="60456"/>
    <x v="49"/>
  </r>
  <r>
    <s v="Ryan O'Donnell"/>
    <x v="16"/>
    <n v="60537"/>
    <x v="50"/>
  </r>
  <r>
    <s v="Matthew Grothaus"/>
    <x v="16"/>
    <n v="60587"/>
    <x v="50"/>
  </r>
  <r>
    <s v="Brennan Browning"/>
    <x v="16"/>
    <n v="60520"/>
    <x v="50"/>
  </r>
  <r>
    <s v="Instrumentation Coop - Vacant"/>
    <x v="16"/>
    <s v="XXXXX"/>
    <x v="12"/>
  </r>
  <r>
    <s v="Instrumentation Tech/Electrician - Vacant"/>
    <x v="16"/>
    <s v="XXXXX"/>
    <x v="12"/>
  </r>
  <r>
    <s v="Instrumentation Security Tech - Vacant"/>
    <x v="16"/>
    <s v="XXXXX"/>
    <x v="12"/>
  </r>
  <r>
    <s v="William Speier"/>
    <x v="17"/>
    <n v="60478"/>
    <x v="51"/>
  </r>
  <r>
    <s v="Randal Sullender"/>
    <x v="17"/>
    <n v="21380"/>
    <x v="52"/>
  </r>
  <r>
    <s v="Gregory Warnke"/>
    <x v="17"/>
    <n v="21475"/>
    <x v="43"/>
  </r>
  <r>
    <s v="Christopher Couch"/>
    <x v="17"/>
    <n v="20378"/>
    <x v="52"/>
  </r>
  <r>
    <s v="Steve Delaney"/>
    <x v="17"/>
    <n v="60494"/>
    <x v="52"/>
  </r>
  <r>
    <s v="Derek Bowling"/>
    <x v="17"/>
    <n v="60540"/>
    <x v="52"/>
  </r>
  <r>
    <s v="Mary Carol Wagner"/>
    <x v="18"/>
    <n v="21450"/>
    <x v="53"/>
  </r>
  <r>
    <s v="Lauren South"/>
    <x v="18"/>
    <n v="60558"/>
    <x v="54"/>
  </r>
  <r>
    <s v="David Peat"/>
    <x v="18"/>
    <n v="20910"/>
    <x v="55"/>
  </r>
  <r>
    <s v="Rachel Hungler"/>
    <x v="18"/>
    <n v="60636"/>
    <x v="56"/>
  </r>
  <r>
    <s v="Sarah Farrar"/>
    <x v="18"/>
    <n v="60635"/>
    <x v="56"/>
  </r>
  <r>
    <s v="Lab Analyst - Vacant"/>
    <x v="18"/>
    <s v="XXXXX"/>
    <x v="12"/>
  </r>
  <r>
    <s v="Kimphuong Vo"/>
    <x v="18"/>
    <n v="21430"/>
    <x v="54"/>
  </r>
  <r>
    <s v="Megan Scholten"/>
    <x v="18"/>
    <n v="60503"/>
    <x v="54"/>
  </r>
  <r>
    <s v="Eric Fischer"/>
    <x v="18"/>
    <n v="60548"/>
    <x v="54"/>
  </r>
  <r>
    <s v="Lab Coop - Vacant 1"/>
    <x v="18"/>
    <s v="XXXXX"/>
    <x v="12"/>
  </r>
  <r>
    <s v="Cody Chism"/>
    <x v="18"/>
    <n v="60675"/>
    <x v="57"/>
  </r>
  <r>
    <s v="Harley Armstrong"/>
    <x v="19"/>
    <n v="30060"/>
    <x v="58"/>
  </r>
  <r>
    <s v="Ronald Bruck"/>
    <x v="19"/>
    <n v="30100"/>
    <x v="59"/>
  </r>
  <r>
    <s v="Christopher York"/>
    <x v="19"/>
    <n v="60590"/>
    <x v="60"/>
  </r>
  <r>
    <s v="Layne Seibert"/>
    <x v="19"/>
    <n v="60646"/>
    <x v="61"/>
  </r>
  <r>
    <s v="Brent Brocker"/>
    <x v="19"/>
    <n v="60623"/>
    <x v="61"/>
  </r>
  <r>
    <s v="Austin Brockman"/>
    <x v="19"/>
    <n v="60651"/>
    <x v="61"/>
  </r>
  <r>
    <s v="Fletcher Haizlip"/>
    <x v="19"/>
    <n v="60640"/>
    <x v="61"/>
  </r>
  <r>
    <s v="Jeremy Hoffman"/>
    <x v="19"/>
    <n v="40515"/>
    <x v="61"/>
  </r>
  <r>
    <s v="Jonathan Daniels"/>
    <x v="19"/>
    <n v="60663"/>
    <x v="61"/>
  </r>
  <r>
    <s v="Clint Riley"/>
    <x v="19"/>
    <n v="60584"/>
    <x v="62"/>
  </r>
  <r>
    <s v="William Tunstall"/>
    <x v="19"/>
    <n v="60653"/>
    <x v="61"/>
  </r>
  <r>
    <s v="Ethan Elmore"/>
    <x v="19"/>
    <n v="60611"/>
    <x v="61"/>
  </r>
  <r>
    <s v="Austin Penick"/>
    <x v="19"/>
    <n v="60637"/>
    <x v="61"/>
  </r>
  <r>
    <s v="Chris Hickman"/>
    <x v="19"/>
    <n v="60662"/>
    <x v="61"/>
  </r>
  <r>
    <s v="Robert Gripshover"/>
    <x v="19"/>
    <n v="60512"/>
    <x v="62"/>
  </r>
  <r>
    <s v="Nathan Peoples"/>
    <x v="19"/>
    <n v="30835"/>
    <x v="58"/>
  </r>
  <r>
    <s v="Edward Schawe"/>
    <x v="19"/>
    <n v="41225"/>
    <x v="62"/>
  </r>
  <r>
    <s v="Eric Richie"/>
    <x v="19"/>
    <n v="60526"/>
    <x v="61"/>
  </r>
  <r>
    <s v="Anthony Smith"/>
    <x v="19"/>
    <n v="60473"/>
    <x v="62"/>
  </r>
  <r>
    <s v="Kevin Kramer"/>
    <x v="19"/>
    <n v="60521"/>
    <x v="62"/>
  </r>
  <r>
    <s v="Tyler Heeger"/>
    <x v="19"/>
    <n v="60677"/>
    <x v="61"/>
  </r>
  <r>
    <s v="Ronald Blevins"/>
    <x v="19"/>
    <n v="60523"/>
    <x v="61"/>
  </r>
  <r>
    <s v="David Gosney"/>
    <x v="19"/>
    <n v="60534"/>
    <x v="62"/>
  </r>
  <r>
    <s v="Dillon Helton"/>
    <x v="19"/>
    <n v="60568"/>
    <x v="62"/>
  </r>
  <r>
    <s v="Jeremy Crowder"/>
    <x v="19"/>
    <n v="10131"/>
    <x v="58"/>
  </r>
  <r>
    <s v="Joshua Craig"/>
    <x v="19"/>
    <n v="60668"/>
    <x v="61"/>
  </r>
  <r>
    <s v="Jacob Williams"/>
    <x v="19"/>
    <n v="60575"/>
    <x v="61"/>
  </r>
  <r>
    <s v="Jack Cunningham"/>
    <x v="19"/>
    <n v="60667"/>
    <x v="61"/>
  </r>
  <r>
    <s v="Jordan Smith"/>
    <x v="19"/>
    <n v="60606"/>
    <x v="62"/>
  </r>
  <r>
    <s v="Joshua Emery"/>
    <x v="19"/>
    <n v="60549"/>
    <x v="61"/>
  </r>
  <r>
    <s v="Shane Wright"/>
    <x v="19"/>
    <n v="60621"/>
    <x v="61"/>
  </r>
  <r>
    <s v="Tyler Brocker"/>
    <x v="19"/>
    <n v="60608"/>
    <x v="61"/>
  </r>
  <r>
    <s v="Steven Andrew Horton"/>
    <x v="19"/>
    <n v="10132"/>
    <x v="61"/>
  </r>
  <r>
    <s v="Mark Slade"/>
    <x v="19"/>
    <n v="60550"/>
    <x v="61"/>
  </r>
  <r>
    <s v="Chad Hopkins"/>
    <x v="19"/>
    <n v="60479"/>
    <x v="62"/>
  </r>
  <r>
    <s v="Distribution Fieldman - Vacant 1"/>
    <x v="19"/>
    <s v="XXXXX"/>
    <x v="12"/>
  </r>
  <r>
    <s v="Distribution Fieldman - Vacant 2"/>
    <x v="19"/>
    <s v="XXXXX"/>
    <x v="12"/>
  </r>
  <r>
    <s v="Distribution Fieldman - NEW - Vacant 3"/>
    <x v="19"/>
    <s v="XXXXX"/>
    <x v="12"/>
  </r>
  <r>
    <s v="Distribution Fieldman - NEW - Vacant 4"/>
    <x v="19"/>
    <s v="XXXXX"/>
    <x v="12"/>
  </r>
  <r>
    <s v="Distribution Crew Leader - NEW - Vacant 5"/>
    <x v="19"/>
    <s v="XXXXX"/>
    <x v="12"/>
  </r>
  <r>
    <s v="Vincent Murphy"/>
    <x v="19"/>
    <s v="XXXXX"/>
    <x v="12"/>
  </r>
  <r>
    <s v="Amber Fletcher"/>
    <x v="20"/>
    <n v="60465"/>
    <x v="11"/>
  </r>
  <r>
    <s v="Michael Flynn"/>
    <x v="21"/>
    <n v="40435"/>
    <x v="63"/>
  </r>
  <r>
    <s v="Jason Miller"/>
    <x v="21"/>
    <n v="30715"/>
    <x v="63"/>
  </r>
  <r>
    <s v="Distribution &amp; Special Projects Manager - NEW - Vacant"/>
    <x v="21"/>
    <s v="XXXXX"/>
    <x v="12"/>
  </r>
  <r>
    <s v="Nathan Baker"/>
    <x v="22"/>
    <n v="60600"/>
    <x v="64"/>
  </r>
  <r>
    <s v="Nicholas Behrens"/>
    <x v="22"/>
    <n v="60572"/>
    <x v="65"/>
  </r>
  <r>
    <s v="Richard Smith"/>
    <x v="22"/>
    <n v="30900"/>
    <x v="65"/>
  </r>
  <r>
    <s v="Ronald Weyman"/>
    <x v="22"/>
    <n v="41560"/>
    <x v="65"/>
  </r>
  <r>
    <s v="Gregory Napier"/>
    <x v="22"/>
    <n v="30825"/>
    <x v="66"/>
  </r>
  <r>
    <s v="Stephen Broering"/>
    <x v="22"/>
    <n v="40250"/>
    <x v="66"/>
  </r>
  <r>
    <s v="Chad Simon"/>
    <x v="22"/>
    <n v="60453"/>
    <x v="65"/>
  </r>
  <r>
    <s v="Mark Tischner"/>
    <x v="22"/>
    <n v="41320"/>
    <x v="65"/>
  </r>
  <r>
    <s v="Andrew Brinkman"/>
    <x v="22"/>
    <n v="60626"/>
    <x v="64"/>
  </r>
  <r>
    <s v="Sue Richardson"/>
    <x v="22"/>
    <n v="41125"/>
    <x v="67"/>
  </r>
  <r>
    <s v="Engineering Technician - Vacant"/>
    <x v="22"/>
    <s v="XXXXX"/>
    <x v="12"/>
  </r>
  <r>
    <s v="Quintin Armstrong"/>
    <x v="22"/>
    <n v="60672"/>
    <x v="68"/>
  </r>
  <r>
    <s v="Kathleen Smith"/>
    <x v="22"/>
    <n v="60593"/>
    <x v="11"/>
  </r>
  <r>
    <s v="Denise Manning"/>
    <x v="22"/>
    <n v="40645"/>
    <x v="11"/>
  </r>
  <r>
    <s v="Amy Stoffer"/>
    <x v="22"/>
    <n v="40615"/>
    <x v="69"/>
  </r>
  <r>
    <s v="Kyle Ryan"/>
    <x v="22"/>
    <n v="60500"/>
    <x v="70"/>
  </r>
  <r>
    <s v="Jenna Bareswilt"/>
    <x v="22"/>
    <n v="60553"/>
    <x v="71"/>
  </r>
  <r>
    <s v="Robert Harthun"/>
    <x v="22"/>
    <n v="40450"/>
    <x v="7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">
  <r>
    <x v="0"/>
    <x v="0"/>
    <n v="60545"/>
    <x v="0"/>
    <s v="Full Time"/>
    <n v="2080"/>
    <n v="0"/>
    <n v="0"/>
    <n v="0"/>
    <n v="1"/>
    <n v="63.19"/>
    <n v="94.79"/>
    <n v="1"/>
    <n v="131435.20000000001"/>
    <n v="0"/>
    <n v="4"/>
    <n v="3.2500000000000001E-2"/>
    <n v="0"/>
    <n v="0.05"/>
    <n v="4271.6400000000003"/>
    <n v="0"/>
    <n v="6571.76"/>
    <n v="10843.4"/>
    <n v="68.400000000000006"/>
    <n v="0"/>
    <s v="184-XXXX-XXX"/>
    <s v="601-8100-078"/>
    <n v="147278.6"/>
    <s v="Labor HR"/>
    <n v="147278.6"/>
    <s v="A"/>
    <n v="941.66"/>
    <n v="47.08"/>
    <n v="894.58"/>
    <n v="0"/>
    <n v="894.58"/>
    <n v="10734.96"/>
    <n v="385.19"/>
    <n v="173.5"/>
    <n v="732.2"/>
    <n v="12025.85"/>
    <s v="604-8400-078"/>
    <s v="Health Ins. - HR"/>
    <n v="0.26939999999999997"/>
    <s v="604-8300-078"/>
    <n v="38329.85"/>
    <s v="Pension - HR"/>
    <n v="7.6499999999999999E-2"/>
    <s v="699-8000-078"/>
    <n v="11266.81"/>
    <s v="FICA Taxes - HR"/>
    <n v="5000"/>
    <n v="208901.11"/>
  </r>
  <r>
    <x v="1"/>
    <x v="0"/>
    <n v="60618"/>
    <x v="1"/>
    <s v="Full Time"/>
    <n v="2080"/>
    <n v="17"/>
    <n v="0"/>
    <n v="0"/>
    <n v="1"/>
    <n v="27.19"/>
    <n v="40.79"/>
    <n v="1"/>
    <n v="57248.63"/>
    <n v="0"/>
    <n v="3"/>
    <n v="2.75E-2"/>
    <n v="0"/>
    <n v="0"/>
    <n v="1574.34"/>
    <n v="0"/>
    <n v="0"/>
    <n v="1574.34"/>
    <n v="27.94"/>
    <n v="0"/>
    <s v="184-XXXX-XXX"/>
    <s v="601-8100-078"/>
    <n v="58822.97"/>
    <s v="Labor HR"/>
    <n v="58822.97"/>
    <s v="B"/>
    <n v="1864.51"/>
    <n v="184.56"/>
    <n v="1679.95"/>
    <n v="0"/>
    <n v="1679.95"/>
    <n v="20159.400000000001"/>
    <n v="429.56"/>
    <n v="94.38"/>
    <n v="390.5"/>
    <n v="21073.84"/>
    <s v="604-8400-078"/>
    <s v="Health Ins. - HR"/>
    <n v="0.26939999999999997"/>
    <s v="604-8300-078"/>
    <n v="15846.91"/>
    <s v="Pension - HR"/>
    <n v="7.6499999999999999E-2"/>
    <s v="699-8000-078"/>
    <n v="4499.96"/>
    <s v="FICA Taxes - HR"/>
    <m/>
    <n v="100243.68"/>
  </r>
  <r>
    <x v="2"/>
    <x v="0"/>
    <n v="20875"/>
    <x v="2"/>
    <s v="Full Time"/>
    <n v="2080"/>
    <n v="0"/>
    <n v="0"/>
    <n v="0"/>
    <n v="1"/>
    <n v="43.52"/>
    <n v="65.28"/>
    <n v="1"/>
    <n v="90521.600000000006"/>
    <n v="0"/>
    <n v="4"/>
    <n v="3.2500000000000001E-2"/>
    <n v="0"/>
    <n v="0"/>
    <n v="2941.95"/>
    <n v="0"/>
    <n v="0"/>
    <n v="2941.95"/>
    <n v="44.93"/>
    <n v="0"/>
    <s v="184-XXXX-XXX"/>
    <s v="601-8100-078"/>
    <n v="93463.55"/>
    <s v="Labor HR"/>
    <n v="93463.55"/>
    <s v="D"/>
    <n v="3013.28"/>
    <n v="414.31"/>
    <n v="2598.9699999999998"/>
    <n v="0"/>
    <n v="2598.9699999999998"/>
    <n v="31187.64"/>
    <n v="6126.25"/>
    <n v="151.01"/>
    <n v="623.92999999999995"/>
    <n v="38088.83"/>
    <s v="604-8400-078"/>
    <s v="Health Ins. - HR"/>
    <n v="0.26939999999999997"/>
    <s v="604-8300-078"/>
    <n v="25179.08"/>
    <s v="Pension - HR"/>
    <n v="7.6499999999999999E-2"/>
    <s v="699-8000-078"/>
    <n v="7149.96"/>
    <s v="FICA Taxes - HR"/>
    <m/>
    <n v="163881.42000000001"/>
  </r>
  <r>
    <x v="3"/>
    <x v="0"/>
    <n v="60660"/>
    <x v="3"/>
    <s v="Full Time"/>
    <n v="2080"/>
    <n v="1"/>
    <n v="0"/>
    <n v="0"/>
    <n v="1"/>
    <n v="20.3"/>
    <n v="30.45"/>
    <n v="1"/>
    <n v="42254.45"/>
    <n v="0"/>
    <n v="4"/>
    <n v="3.2500000000000001E-2"/>
    <n v="0"/>
    <n v="0"/>
    <n v="1373.27"/>
    <n v="0"/>
    <n v="0"/>
    <n v="1373.27"/>
    <n v="20.96"/>
    <n v="0"/>
    <s v="184-XXXX-XXX"/>
    <s v="601-8100-078"/>
    <n v="43627.72"/>
    <s v="Labor HR"/>
    <n v="43627.72"/>
    <s v="A"/>
    <n v="941.66"/>
    <n v="47.08"/>
    <n v="894.58"/>
    <n v="0"/>
    <n v="894.58"/>
    <n v="10734.96"/>
    <n v="500"/>
    <n v="200"/>
    <n v="500"/>
    <n v="11934.96"/>
    <s v="604-8400-078"/>
    <s v="Health Ins. - HR"/>
    <n v="0.26939999999999997"/>
    <s v="604-8300-078"/>
    <n v="11753.31"/>
    <s v="Pension - HR"/>
    <n v="7.6499999999999999E-2"/>
    <s v="699-8000-078"/>
    <n v="3337.52"/>
    <s v="FICA Taxes - HR"/>
    <m/>
    <n v="70653.509999999995"/>
  </r>
  <r>
    <x v="4"/>
    <x v="1"/>
    <n v="40260"/>
    <x v="4"/>
    <s v="Full Time"/>
    <n v="2080"/>
    <n v="0"/>
    <n v="0"/>
    <n v="0"/>
    <n v="1"/>
    <n v="61.88"/>
    <n v="92.82"/>
    <n v="1"/>
    <n v="128710.39999999999"/>
    <n v="0"/>
    <n v="4"/>
    <n v="3.2500000000000001E-2"/>
    <n v="0"/>
    <n v="0.05"/>
    <n v="4183.09"/>
    <n v="0"/>
    <n v="6435.52"/>
    <n v="10618.61"/>
    <n v="66.989999999999995"/>
    <n v="0"/>
    <s v="184-XXXX-XXX"/>
    <s v="601-8100-082"/>
    <n v="164329.01"/>
    <s v="Labor IS"/>
    <n v="164329.01"/>
    <s v="B"/>
    <n v="1864.51"/>
    <n v="184.56"/>
    <n v="1679.95"/>
    <n v="0"/>
    <n v="1679.95"/>
    <n v="20159.400000000001"/>
    <n v="344.97"/>
    <n v="217.93"/>
    <n v="819.03"/>
    <n v="21541.33"/>
    <s v="604-8400-082"/>
    <s v="Health Ins. - IS"/>
    <n v="0.26939999999999997"/>
    <s v="604-8300-082"/>
    <n v="37535.24"/>
    <s v="Pension - IS"/>
    <n v="7.6499999999999999E-2"/>
    <s v="699-8000-082"/>
    <n v="12571.17"/>
    <s v="FICA Taxes - IS"/>
    <n v="25000"/>
    <n v="235976.75"/>
  </r>
  <r>
    <x v="5"/>
    <x v="1"/>
    <n v="60569"/>
    <x v="5"/>
    <s v="Full Time"/>
    <n v="2080"/>
    <n v="0"/>
    <n v="0"/>
    <n v="0"/>
    <n v="1"/>
    <n v="41.27"/>
    <n v="61.91"/>
    <n v="1"/>
    <n v="85841.600000000006"/>
    <n v="0"/>
    <n v="3"/>
    <n v="2.75E-2"/>
    <n v="0"/>
    <n v="0"/>
    <n v="2360.64"/>
    <n v="0"/>
    <n v="0"/>
    <n v="2360.64"/>
    <n v="42.4"/>
    <n v="0"/>
    <s v="184-XXXX-XXX"/>
    <s v="601-8100-082"/>
    <n v="88202.240000000005"/>
    <s v="Labor IS"/>
    <n v="88202.240000000005"/>
    <s v="C"/>
    <n v="1695.01"/>
    <n v="150.66999999999999"/>
    <n v="1544.34"/>
    <n v="0"/>
    <n v="1544.34"/>
    <n v="18532.080000000002"/>
    <n v="774.68"/>
    <n v="139"/>
    <n v="575.70000000000005"/>
    <n v="20021.46"/>
    <s v="604-8400-082"/>
    <s v="Health Ins. - IS"/>
    <n v="0.26939999999999997"/>
    <s v="604-8300-082"/>
    <n v="23761.68"/>
    <s v="Pension - IS"/>
    <n v="7.6499999999999999E-2"/>
    <s v="699-8000-082"/>
    <n v="6747.47"/>
    <s v="FICA Taxes - IS"/>
    <m/>
    <n v="138732.85"/>
  </r>
  <r>
    <x v="6"/>
    <x v="1"/>
    <n v="60508"/>
    <x v="6"/>
    <s v="Full Time"/>
    <n v="2080"/>
    <n v="123"/>
    <n v="0"/>
    <n v="0"/>
    <n v="1"/>
    <n v="27.64"/>
    <n v="41.46"/>
    <n v="1"/>
    <n v="62590.78"/>
    <n v="0"/>
    <n v="3"/>
    <n v="2.75E-2"/>
    <n v="0"/>
    <n v="0"/>
    <n v="1721.25"/>
    <n v="0"/>
    <n v="0"/>
    <n v="1721.25"/>
    <n v="28.4"/>
    <n v="0"/>
    <s v="184-XXXX-XXX"/>
    <s v="601-8100-082"/>
    <n v="64312.03"/>
    <s v="Labor IS"/>
    <n v="64312.03"/>
    <s v="D"/>
    <n v="3013.28"/>
    <n v="414.31"/>
    <n v="2598.9699999999998"/>
    <n v="0"/>
    <n v="2598.9699999999998"/>
    <n v="31187.64"/>
    <n v="734.63"/>
    <n v="96.1"/>
    <n v="397.23"/>
    <n v="32415.599999999999"/>
    <s v="604-8400-082"/>
    <s v="Health Ins. - IS"/>
    <n v="0.26939999999999997"/>
    <s v="604-8300-082"/>
    <n v="17325.66"/>
    <s v="Pension - IS"/>
    <n v="7.6499999999999999E-2"/>
    <s v="699-8000-082"/>
    <n v="4919.87"/>
    <s v="FICA Taxes - IS"/>
    <m/>
    <n v="118973.16"/>
  </r>
  <r>
    <x v="7"/>
    <x v="1"/>
    <n v="60666"/>
    <x v="7"/>
    <s v="Full Time"/>
    <n v="2080"/>
    <n v="0"/>
    <n v="0"/>
    <n v="0"/>
    <n v="1"/>
    <n v="21.63"/>
    <n v="32.450000000000003"/>
    <n v="1"/>
    <n v="44990.400000000001"/>
    <n v="0"/>
    <n v="2"/>
    <n v="1.2500000000000001E-2"/>
    <n v="0"/>
    <n v="0"/>
    <n v="562.38"/>
    <n v="0"/>
    <n v="0"/>
    <n v="562.38"/>
    <n v="21.9"/>
    <n v="0"/>
    <s v="184-XXXX-XXX"/>
    <s v="601-8100-082"/>
    <n v="45552.78"/>
    <s v="Labor IS"/>
    <n v="45552.78"/>
    <s v="D"/>
    <n v="3013.28"/>
    <n v="414.31"/>
    <n v="2598.9699999999998"/>
    <n v="0"/>
    <n v="2598.9699999999998"/>
    <n v="31187.64"/>
    <n v="500"/>
    <n v="200"/>
    <n v="500"/>
    <n v="32387.64"/>
    <s v="604-8400-082"/>
    <s v="Health Ins. - IS"/>
    <n v="0.26939999999999997"/>
    <s v="604-8300-082"/>
    <n v="12271.92"/>
    <s v="Pension - IS"/>
    <n v="7.6499999999999999E-2"/>
    <s v="699-8000-082"/>
    <n v="3484.79"/>
    <s v="FICA Taxes - IS"/>
    <m/>
    <n v="93697.13"/>
  </r>
  <r>
    <x v="8"/>
    <x v="1"/>
    <n v="40520"/>
    <x v="8"/>
    <s v="Full Time"/>
    <n v="2080"/>
    <n v="0"/>
    <n v="0"/>
    <n v="0"/>
    <n v="1"/>
    <n v="32.22"/>
    <n v="48.33"/>
    <n v="1"/>
    <n v="67017.600000000006"/>
    <n v="0"/>
    <n v="3"/>
    <n v="2.75E-2"/>
    <n v="0"/>
    <n v="0"/>
    <n v="1842.98"/>
    <n v="0"/>
    <n v="0"/>
    <n v="1842.98"/>
    <n v="33.11"/>
    <n v="0"/>
    <s v="184-XXXX-XXX"/>
    <s v="601-8100-082"/>
    <n v="68860.58"/>
    <s v="Labor IS"/>
    <n v="68860.58"/>
    <s v="D"/>
    <n v="3013.28"/>
    <n v="414.31"/>
    <n v="2598.9699999999998"/>
    <n v="0"/>
    <n v="2598.9699999999998"/>
    <n v="31187.64"/>
    <n v="790.79"/>
    <n v="105.92"/>
    <n v="465.3"/>
    <n v="32549.65"/>
    <s v="604-8400-082"/>
    <s v="Health Ins. - IS"/>
    <n v="0.26939999999999997"/>
    <s v="604-8300-082"/>
    <n v="18551.04"/>
    <s v="Pension - IS"/>
    <n v="7.6499999999999999E-2"/>
    <s v="699-8000-082"/>
    <n v="5267.83"/>
    <s v="FICA Taxes - IS"/>
    <m/>
    <n v="125229.1"/>
  </r>
  <r>
    <x v="9"/>
    <x v="1"/>
    <n v="40405"/>
    <x v="9"/>
    <s v="Full Time"/>
    <n v="2080"/>
    <n v="0"/>
    <n v="0"/>
    <n v="0"/>
    <n v="1"/>
    <n v="43.08"/>
    <n v="64.62"/>
    <n v="1"/>
    <n v="89606.399999999994"/>
    <n v="0"/>
    <n v="4"/>
    <n v="3.2500000000000001E-2"/>
    <n v="0"/>
    <n v="0"/>
    <n v="2912.21"/>
    <n v="0"/>
    <n v="0"/>
    <n v="2912.21"/>
    <n v="44.48"/>
    <n v="0"/>
    <s v="184-XXXX-XXX"/>
    <s v="601-8100-082"/>
    <n v="92518.61"/>
    <s v="Labor IS"/>
    <n v="92518.61"/>
    <s v="A"/>
    <n v="941.66"/>
    <n v="47.08"/>
    <n v="894.58"/>
    <n v="0"/>
    <n v="894.58"/>
    <n v="10734.96"/>
    <n v="51"/>
    <n v="151.01"/>
    <n v="628.49"/>
    <n v="11565.46"/>
    <s v="604-8400-082"/>
    <s v="Health Ins. - IS"/>
    <n v="0.26939999999999997"/>
    <s v="604-8300-082"/>
    <n v="24924.51"/>
    <s v="Pension - IS"/>
    <n v="7.6499999999999999E-2"/>
    <s v="699-8000-082"/>
    <n v="7077.67"/>
    <s v="FICA Taxes - IS"/>
    <m/>
    <n v="136086.25"/>
  </r>
  <r>
    <x v="10"/>
    <x v="1"/>
    <n v="40655"/>
    <x v="10"/>
    <s v="Full Time"/>
    <n v="2080"/>
    <n v="61"/>
    <n v="0"/>
    <n v="0"/>
    <n v="1"/>
    <n v="22.27"/>
    <n v="33.409999999999997"/>
    <n v="1"/>
    <n v="48359.61"/>
    <n v="0"/>
    <n v="3"/>
    <n v="2.75E-2"/>
    <n v="0"/>
    <n v="0"/>
    <n v="1329.89"/>
    <n v="0"/>
    <n v="0"/>
    <n v="1329.89"/>
    <n v="22.88"/>
    <n v="0"/>
    <s v="184-XXXX-XXX"/>
    <s v="601-8100-082"/>
    <n v="49689.5"/>
    <s v="Labor IS"/>
    <n v="49689.5"/>
    <s v="A"/>
    <n v="941.66"/>
    <n v="47.08"/>
    <n v="894.58"/>
    <n v="0"/>
    <n v="894.58"/>
    <n v="10734.96"/>
    <n v="411"/>
    <n v="77.22"/>
    <n v="319.69"/>
    <n v="11542.87"/>
    <s v="604-8400-082"/>
    <s v="Health Ins. - IS"/>
    <n v="0.26939999999999997"/>
    <s v="604-8300-082"/>
    <n v="13386.35"/>
    <s v="Pension - IS"/>
    <n v="7.6499999999999999E-2"/>
    <s v="699-8000-082"/>
    <n v="3801.25"/>
    <s v="FICA Taxes - IS"/>
    <m/>
    <n v="78419.97"/>
  </r>
  <r>
    <x v="11"/>
    <x v="1"/>
    <s v="XXXXX"/>
    <x v="11"/>
    <s v="Full Time"/>
    <n v="2080"/>
    <n v="0"/>
    <n v="0"/>
    <n v="0"/>
    <n v="1"/>
    <n v="40"/>
    <n v="60"/>
    <n v="1"/>
    <n v="83200"/>
    <n v="0"/>
    <n v="3"/>
    <n v="1.38E-2"/>
    <n v="0"/>
    <n v="0"/>
    <n v="1148.1600000000001"/>
    <n v="0"/>
    <n v="0"/>
    <n v="1148.1600000000001"/>
    <n v="40.549999999999997"/>
    <n v="0"/>
    <s v="184-XXXX-XXX"/>
    <s v="601-8100-082"/>
    <n v="84348.160000000003"/>
    <s v="Labor IS"/>
    <n v="84348.160000000003"/>
    <s v="A"/>
    <n v="941.66"/>
    <n v="47.08"/>
    <n v="894.58"/>
    <n v="0"/>
    <n v="894.58"/>
    <n v="10734.96"/>
    <n v="500"/>
    <n v="200"/>
    <n v="500"/>
    <n v="11934.96"/>
    <s v="604-8400-082"/>
    <s v="Health Ins. - IS"/>
    <n v="0.26939999999999997"/>
    <s v="604-8300-082"/>
    <n v="22723.39"/>
    <s v="Pension - IS"/>
    <n v="7.6499999999999999E-2"/>
    <s v="699-8000-082"/>
    <n v="6452.63"/>
    <s v="FICA Taxes - IS"/>
    <m/>
    <n v="125459.14"/>
  </r>
  <r>
    <x v="12"/>
    <x v="1"/>
    <n v="60510"/>
    <x v="12"/>
    <s v="Full Time"/>
    <n v="2080"/>
    <n v="49"/>
    <n v="790"/>
    <n v="0"/>
    <n v="1"/>
    <n v="35.39"/>
    <n v="53.09"/>
    <n v="1"/>
    <n v="77002.61"/>
    <n v="0"/>
    <n v="4"/>
    <n v="3.2500000000000001E-2"/>
    <n v="0"/>
    <n v="0"/>
    <n v="2502.58"/>
    <n v="0"/>
    <n v="0"/>
    <n v="2502.58"/>
    <n v="36.54"/>
    <n v="0"/>
    <s v="184-XXXX-XXX"/>
    <s v="601-4100-XXX"/>
    <n v="79505.19"/>
    <s v="Labor Maintenance"/>
    <n v="79505.19"/>
    <s v="D"/>
    <n v="3013.28"/>
    <n v="414.31"/>
    <n v="2598.9699999999998"/>
    <n v="0"/>
    <n v="2598.9699999999998"/>
    <n v="31187.64"/>
    <n v="529.4"/>
    <n v="115.93"/>
    <n v="479.95"/>
    <n v="32312.92"/>
    <s v="604-3400-XXX"/>
    <s v="Health Ins. Maint."/>
    <n v="0.26939999999999997"/>
    <s v="604-3300-XXX"/>
    <n v="21418.7"/>
    <s v="Pension - Maint."/>
    <n v="7.6499999999999999E-2"/>
    <s v="699-3000-XXX"/>
    <n v="6082.15"/>
    <s v="FICA Taxes - Maint."/>
    <m/>
    <n v="139318.96"/>
  </r>
  <r>
    <x v="13"/>
    <x v="2"/>
    <n v="40460"/>
    <x v="13"/>
    <s v="Full Time"/>
    <n v="2080"/>
    <n v="27"/>
    <n v="0"/>
    <n v="0"/>
    <n v="1"/>
    <n v="25.38"/>
    <n v="38.07"/>
    <n v="1"/>
    <n v="53818.29"/>
    <n v="0"/>
    <n v="4"/>
    <n v="3.2500000000000001E-2"/>
    <n v="0"/>
    <n v="0"/>
    <n v="1749.09"/>
    <n v="0"/>
    <n v="0"/>
    <n v="1749.09"/>
    <n v="26.2"/>
    <n v="0"/>
    <s v="184-XXXX-XXX"/>
    <s v="601-8100-074"/>
    <n v="60567.38"/>
    <s v="Labor Acct"/>
    <n v="60567.38"/>
    <s v="A"/>
    <n v="941.66"/>
    <n v="47.08"/>
    <n v="894.58"/>
    <n v="0"/>
    <n v="894.58"/>
    <n v="10734.96"/>
    <n v="1958.49"/>
    <n v="89.23"/>
    <n v="364.5"/>
    <n v="13147.18"/>
    <s v="604-8400-074"/>
    <s v="Health Ins. - Acct"/>
    <n v="0.26939999999999997"/>
    <s v="604-8300-074"/>
    <n v="14969.85"/>
    <s v="Pension - Acct"/>
    <n v="7.6499999999999999E-2"/>
    <s v="699-8000-074"/>
    <n v="4633.3999999999996"/>
    <s v="FICA Taxes - Acct"/>
    <n v="5000"/>
    <n v="93317.81"/>
  </r>
  <r>
    <x v="14"/>
    <x v="2"/>
    <n v="40640"/>
    <x v="14"/>
    <s v="Full Time"/>
    <n v="2080"/>
    <n v="37"/>
    <n v="0"/>
    <n v="0"/>
    <n v="1"/>
    <n v="23.18"/>
    <n v="34.770000000000003"/>
    <n v="1"/>
    <n v="49500.89"/>
    <n v="0"/>
    <n v="4"/>
    <n v="3.2500000000000001E-2"/>
    <n v="0"/>
    <n v="0"/>
    <n v="1608.78"/>
    <n v="0"/>
    <n v="0"/>
    <n v="1608.78"/>
    <n v="23.93"/>
    <n v="0"/>
    <s v="184-XXXX-XXX"/>
    <s v="601-8100-074"/>
    <n v="51109.67"/>
    <s v="Labor Acct"/>
    <n v="51109.67"/>
    <s v="D"/>
    <n v="3013.28"/>
    <n v="414.31"/>
    <n v="2598.9699999999998"/>
    <n v="0"/>
    <n v="2598.9699999999998"/>
    <n v="31187.64"/>
    <n v="1411.96"/>
    <n v="80.650000000000006"/>
    <n v="333.29"/>
    <n v="33013.54"/>
    <s v="604-8400-074"/>
    <s v="Health Ins. - Acct"/>
    <n v="0.26939999999999997"/>
    <s v="604-8300-074"/>
    <n v="13768.95"/>
    <s v="Pension - Acct"/>
    <n v="7.6499999999999999E-2"/>
    <s v="699-8000-074"/>
    <n v="3909.89"/>
    <s v="FICA Taxes - Acct"/>
    <m/>
    <n v="101802.05"/>
  </r>
  <r>
    <x v="15"/>
    <x v="2"/>
    <n v="60658"/>
    <x v="15"/>
    <s v="Full Time"/>
    <n v="2080"/>
    <n v="0"/>
    <n v="0"/>
    <n v="0"/>
    <n v="1"/>
    <n v="26.13"/>
    <n v="39.200000000000003"/>
    <n v="1"/>
    <n v="54350.400000000001"/>
    <n v="0"/>
    <n v="3"/>
    <n v="2.75E-2"/>
    <n v="0"/>
    <n v="0.01"/>
    <n v="1494.64"/>
    <n v="0"/>
    <n v="543.5"/>
    <n v="2038.14"/>
    <n v="27.11"/>
    <n v="0"/>
    <s v="184-XXXX-XXX"/>
    <s v="601-8100-074"/>
    <n v="56388.54"/>
    <s v="Labor Acct"/>
    <n v="56388.54"/>
    <s v="C"/>
    <n v="1695.01"/>
    <n v="150.66999999999999"/>
    <n v="1544.34"/>
    <n v="0"/>
    <n v="1544.34"/>
    <n v="18532.080000000002"/>
    <n v="500"/>
    <n v="200"/>
    <n v="500"/>
    <n v="19732.080000000002"/>
    <s v="604-8400-074"/>
    <s v="Health Ins. - Acct"/>
    <n v="0.26939999999999997"/>
    <s v="604-8300-074"/>
    <n v="15191.07"/>
    <s v="Pension - Acct"/>
    <n v="7.6499999999999999E-2"/>
    <s v="699-8000-074"/>
    <n v="4313.72"/>
    <s v="FICA Taxes - Acct"/>
    <m/>
    <n v="95625.41"/>
  </r>
  <r>
    <x v="16"/>
    <x v="2"/>
    <s v="XXXXX"/>
    <x v="11"/>
    <s v="Full Time"/>
    <n v="1560"/>
    <n v="0"/>
    <n v="0"/>
    <n v="0"/>
    <n v="1"/>
    <n v="43.99"/>
    <n v="65.989999999999995"/>
    <n v="1"/>
    <n v="68624.399999999994"/>
    <n v="0"/>
    <n v="3"/>
    <n v="1.38E-2"/>
    <n v="0"/>
    <n v="0"/>
    <n v="947.02"/>
    <n v="0"/>
    <n v="0"/>
    <n v="947.02"/>
    <n v="44.6"/>
    <n v="0"/>
    <s v="184-XXXX-XXX"/>
    <s v="601-8100-074"/>
    <n v="69571.42"/>
    <s v="Labor Acct"/>
    <n v="69571.42"/>
    <s v="B"/>
    <n v="1864.51"/>
    <n v="184.56"/>
    <n v="1679.95"/>
    <n v="0"/>
    <n v="1679.95"/>
    <n v="20159.400000000001"/>
    <n v="500"/>
    <n v="200"/>
    <n v="500"/>
    <n v="21359.4"/>
    <s v="604-8400-074"/>
    <s v="Health Ins. - Acct"/>
    <n v="0.26939999999999997"/>
    <s v="604-8300-074"/>
    <n v="18742.54"/>
    <s v="Pension - Acct"/>
    <n v="7.6499999999999999E-2"/>
    <s v="699-8000-074"/>
    <n v="5322.21"/>
    <s v="FICA Taxes - Acct"/>
    <m/>
    <n v="114995.57"/>
  </r>
  <r>
    <x v="17"/>
    <x v="2"/>
    <n v="60565"/>
    <x v="16"/>
    <s v="Full Time"/>
    <n v="2080"/>
    <n v="0"/>
    <n v="0"/>
    <n v="0"/>
    <n v="1"/>
    <n v="43.29"/>
    <n v="64.94"/>
    <n v="1"/>
    <n v="90043.199999999997"/>
    <n v="0"/>
    <n v="4"/>
    <n v="3.2500000000000001E-2"/>
    <n v="0"/>
    <n v="0.1"/>
    <n v="2926.4"/>
    <n v="0"/>
    <n v="9004.32"/>
    <n v="11930.72"/>
    <n v="49.03"/>
    <n v="0"/>
    <s v="184-XXXX-XXX"/>
    <s v="601-8100-074"/>
    <n v="101973.92"/>
    <s v="Labor Acct"/>
    <n v="101973.92"/>
    <s v="D"/>
    <n v="3013.28"/>
    <n v="414.31"/>
    <n v="2598.9699999999998"/>
    <n v="0"/>
    <n v="2598.9699999999998"/>
    <n v="31187.64"/>
    <n v="1038.4100000000001"/>
    <n v="151.01"/>
    <n v="622.15"/>
    <n v="32999.21"/>
    <s v="604-8400-074"/>
    <s v="Health Ins. - Acct"/>
    <n v="0.26939999999999997"/>
    <s v="604-8300-074"/>
    <n v="27471.77"/>
    <s v="Pension - Acct"/>
    <n v="7.6499999999999999E-2"/>
    <s v="699-8000-074"/>
    <n v="7801"/>
    <s v="FICA Taxes - Acct"/>
    <m/>
    <n v="170245.9"/>
  </r>
  <r>
    <x v="18"/>
    <x v="2"/>
    <n v="60517"/>
    <x v="17"/>
    <s v="Full Time"/>
    <n v="2080"/>
    <n v="0"/>
    <n v="0"/>
    <n v="0"/>
    <n v="1"/>
    <n v="76.92"/>
    <n v="115.38"/>
    <n v="1"/>
    <n v="159993.60000000001"/>
    <n v="0"/>
    <n v="4"/>
    <n v="3.2500000000000001E-2"/>
    <n v="0"/>
    <n v="6.1400000000000003E-2"/>
    <n v="5199.79"/>
    <n v="0"/>
    <n v="9823.61"/>
    <n v="15023.4"/>
    <n v="84.14"/>
    <n v="0"/>
    <s v="184-XXXX-XXX"/>
    <s v="601-8100-074"/>
    <n v="175017"/>
    <s v="Labor Acct"/>
    <n v="175017"/>
    <s v="D"/>
    <n v="3013.28"/>
    <n v="414.31"/>
    <n v="2598.9699999999998"/>
    <n v="0"/>
    <n v="2598.9699999999998"/>
    <n v="31187.64"/>
    <n v="274.25"/>
    <n v="224.8"/>
    <n v="833.79"/>
    <n v="32520.48"/>
    <s v="604-8400-074"/>
    <s v="Health Ins. - Acct"/>
    <n v="0.26939999999999997"/>
    <s v="604-8300-074"/>
    <n v="47149.58"/>
    <s v="Pension - Acct"/>
    <n v="7.6499999999999999E-2"/>
    <s v="699-8000-074"/>
    <n v="13388.8"/>
    <s v="FICA Taxes - Acct"/>
    <m/>
    <n v="268075.86"/>
  </r>
  <r>
    <x v="19"/>
    <x v="2"/>
    <n v="60596"/>
    <x v="18"/>
    <s v="Full Time"/>
    <n v="2080"/>
    <n v="7"/>
    <n v="0"/>
    <n v="0"/>
    <n v="1"/>
    <n v="20.86"/>
    <n v="31.29"/>
    <n v="1"/>
    <n v="43607.83"/>
    <n v="0"/>
    <n v="3"/>
    <n v="2.75E-2"/>
    <n v="0"/>
    <n v="0"/>
    <n v="1199.22"/>
    <n v="0"/>
    <n v="0"/>
    <n v="1199.22"/>
    <n v="21.43"/>
    <n v="0"/>
    <s v="184-XXXX-XXX"/>
    <s v="601-8100-074"/>
    <n v="44807.05"/>
    <s v="Labor Acct"/>
    <n v="44807.05"/>
    <s v="D"/>
    <n v="3013.28"/>
    <n v="414.31"/>
    <n v="2598.9699999999998"/>
    <n v="0"/>
    <n v="2598.9699999999998"/>
    <n v="31187.64"/>
    <n v="325.56"/>
    <n v="69.209999999999994"/>
    <n v="286.20999999999998"/>
    <n v="31868.62"/>
    <s v="604-8400-074"/>
    <s v="Health Ins. - Acct"/>
    <n v="0.26939999999999997"/>
    <s v="604-8300-074"/>
    <n v="12071.02"/>
    <s v="Pension - Acct"/>
    <n v="7.6499999999999999E-2"/>
    <s v="699-8000-074"/>
    <n v="3427.74"/>
    <s v="FICA Taxes - Acct"/>
    <m/>
    <n v="92174.43"/>
  </r>
  <r>
    <x v="20"/>
    <x v="3"/>
    <n v="60664"/>
    <x v="19"/>
    <s v="Full Time"/>
    <n v="2080"/>
    <n v="0"/>
    <n v="0"/>
    <n v="0"/>
    <n v="1"/>
    <n v="57.69"/>
    <n v="86.54"/>
    <n v="1"/>
    <n v="119995.2"/>
    <n v="0"/>
    <n v="3"/>
    <n v="2.75E-2"/>
    <n v="0"/>
    <n v="0"/>
    <n v="3299.87"/>
    <n v="0"/>
    <n v="0"/>
    <n v="3299.87"/>
    <n v="59.28"/>
    <n v="0"/>
    <s v="184-XXXX-XXX"/>
    <s v="601-8100-070"/>
    <n v="123295.07"/>
    <s v="Labor Legal"/>
    <n v="123295.07"/>
    <s v="D"/>
    <n v="3013.28"/>
    <n v="414.31"/>
    <n v="2598.9699999999998"/>
    <n v="0"/>
    <n v="2598.9699999999998"/>
    <n v="31187.64"/>
    <n v="500"/>
    <n v="200"/>
    <n v="500"/>
    <n v="32387.64"/>
    <s v="604-8400-070"/>
    <s v="Health Ins. - Legal"/>
    <n v="0.26939999999999997"/>
    <s v="604-8300-070"/>
    <n v="33215.69"/>
    <s v="Pension - Legal"/>
    <n v="7.6499999999999999E-2"/>
    <s v="699-8000-070"/>
    <n v="9432.07"/>
    <s v="FICA Taxes - Legal"/>
    <n v="0"/>
    <n v="198330.47"/>
  </r>
  <r>
    <x v="21"/>
    <x v="3"/>
    <n v="60670"/>
    <x v="20"/>
    <s v="Full Time"/>
    <n v="2080"/>
    <n v="0"/>
    <n v="0"/>
    <n v="0"/>
    <n v="1"/>
    <n v="26.34"/>
    <n v="39.51"/>
    <n v="1"/>
    <n v="54787.199999999997"/>
    <n v="0"/>
    <n v="3"/>
    <n v="1.38E-2"/>
    <n v="0"/>
    <n v="0.05"/>
    <n v="756.06"/>
    <n v="0"/>
    <n v="2739.36"/>
    <n v="3495.42"/>
    <n v="28.02"/>
    <n v="0"/>
    <s v="184-XXXX-XXX"/>
    <s v="601-8100-070"/>
    <n v="58282.62"/>
    <s v="Labor Legal"/>
    <n v="58282.62"/>
    <s v="A"/>
    <n v="941.66"/>
    <n v="47.08"/>
    <n v="894.58"/>
    <n v="0"/>
    <n v="894.58"/>
    <n v="10734.96"/>
    <n v="500"/>
    <n v="200"/>
    <n v="500"/>
    <n v="11934.96"/>
    <s v="604-8400-070"/>
    <s v="Health Ins. - Legal"/>
    <n v="0.26939999999999997"/>
    <s v="604-8300-070"/>
    <n v="15701.34"/>
    <s v="Pension - Legal"/>
    <n v="7.6499999999999999E-2"/>
    <s v="699-8000-070"/>
    <n v="4458.62"/>
    <s v="FICA Taxes - Legal"/>
    <m/>
    <n v="90377.54"/>
  </r>
  <r>
    <x v="22"/>
    <x v="3"/>
    <n v="60641"/>
    <x v="21"/>
    <s v="PT Temp"/>
    <n v="1000"/>
    <n v="0"/>
    <n v="0"/>
    <n v="0"/>
    <n v="1"/>
    <n v="21.47"/>
    <n v="32.21"/>
    <n v="1"/>
    <n v="21470"/>
    <n v="0"/>
    <n v="2"/>
    <n v="1.2500000000000001E-2"/>
    <n v="0"/>
    <n v="0"/>
    <n v="268.38"/>
    <n v="0"/>
    <n v="0"/>
    <n v="268.38"/>
    <n v="21.74"/>
    <n v="0"/>
    <s v="184-XXXX-XXX"/>
    <s v="601-8100-078"/>
    <n v="21738.38"/>
    <s v="Labor HR"/>
    <n v="21738.38"/>
    <s v="D"/>
    <n v="3013.28"/>
    <n v="414.31"/>
    <n v="2598.9699999999998"/>
    <n v="0"/>
    <n v="2598.9699999999998"/>
    <n v="31187.64"/>
    <n v="500"/>
    <n v="200"/>
    <n v="500"/>
    <n v="32387.64"/>
    <s v="604-8400-078"/>
    <s v="Health Ins. - HR"/>
    <n v="0.26939999999999997"/>
    <s v="604-8300-078"/>
    <n v="5856.32"/>
    <s v="Pension - HR"/>
    <n v="7.6499999999999999E-2"/>
    <s v="699-8000-078"/>
    <n v="1662.99"/>
    <s v="FICA Taxes - HR"/>
    <m/>
    <n v="61645.33"/>
  </r>
  <r>
    <x v="23"/>
    <x v="4"/>
    <n v="60461"/>
    <x v="22"/>
    <s v="Full Time"/>
    <n v="2080"/>
    <n v="0"/>
    <n v="0"/>
    <n v="0"/>
    <n v="1"/>
    <n v="28.75"/>
    <n v="43.13"/>
    <n v="1"/>
    <n v="59800"/>
    <n v="0"/>
    <n v="4"/>
    <n v="3.2500000000000001E-2"/>
    <n v="0"/>
    <n v="0"/>
    <n v="1943.5"/>
    <n v="0"/>
    <n v="0"/>
    <n v="1943.5"/>
    <n v="29.68"/>
    <n v="0"/>
    <s v="184-XXXX-XXX"/>
    <s v="601-8100-071"/>
    <n v="61743.5"/>
    <s v="Labor FF"/>
    <n v="61743.5"/>
    <s v="D"/>
    <n v="3013.28"/>
    <n v="414.31"/>
    <n v="2598.9699999999998"/>
    <n v="0"/>
    <n v="2598.9699999999998"/>
    <n v="31187.64"/>
    <n v="51"/>
    <n v="99.53"/>
    <n v="413.24"/>
    <n v="31751.41"/>
    <s v="604-8400-071"/>
    <s v="Health Ins. - FF"/>
    <n v="0.26939999999999997"/>
    <s v="604-8300-071"/>
    <n v="16633.7"/>
    <s v="Pension - FF"/>
    <n v="7.6499999999999999E-2"/>
    <s v="699-8000-071"/>
    <n v="4723.38"/>
    <s v="FICA Taxes - FF"/>
    <n v="0"/>
    <n v="114851.99"/>
  </r>
  <r>
    <x v="24"/>
    <x v="4"/>
    <n v="60630"/>
    <x v="23"/>
    <s v="Full Time"/>
    <n v="2080"/>
    <n v="13"/>
    <n v="0"/>
    <n v="0"/>
    <n v="1"/>
    <n v="22.88"/>
    <n v="34.32"/>
    <n v="1"/>
    <n v="48036.56"/>
    <n v="0"/>
    <n v="2"/>
    <n v="2.5000000000000001E-2"/>
    <n v="0"/>
    <n v="0"/>
    <n v="1200.9100000000001"/>
    <n v="0"/>
    <n v="0"/>
    <n v="1200.9100000000001"/>
    <n v="23.45"/>
    <n v="0"/>
    <s v="184-XXXX-XXX"/>
    <s v="601-8100-071"/>
    <n v="49237.47"/>
    <s v="Labor FF"/>
    <n v="49237.47"/>
    <s v="C"/>
    <n v="1695.01"/>
    <n v="150.66999999999999"/>
    <n v="1544.34"/>
    <n v="0"/>
    <n v="1544.34"/>
    <n v="18532.080000000002"/>
    <n v="1906.57"/>
    <n v="80.650000000000006"/>
    <n v="332.06"/>
    <n v="20851.36"/>
    <s v="604-8400-071"/>
    <s v="Health Ins. - FF"/>
    <n v="0.26939999999999997"/>
    <s v="604-8300-071"/>
    <n v="13264.57"/>
    <s v="Pension - FF"/>
    <n v="7.6499999999999999E-2"/>
    <s v="699-8000-071"/>
    <n v="3766.67"/>
    <s v="FICA Taxes - FF"/>
    <m/>
    <n v="87120.07"/>
  </r>
  <r>
    <x v="25"/>
    <x v="4"/>
    <n v="40350"/>
    <x v="24"/>
    <s v="Full Time"/>
    <n v="2080"/>
    <n v="0"/>
    <n v="0"/>
    <n v="0"/>
    <n v="1"/>
    <n v="20.76"/>
    <n v="31.14"/>
    <n v="1"/>
    <n v="43180.800000000003"/>
    <n v="0"/>
    <n v="2"/>
    <n v="2.5000000000000001E-2"/>
    <n v="0"/>
    <n v="0"/>
    <n v="1079.52"/>
    <n v="0"/>
    <n v="0"/>
    <n v="1079.52"/>
    <n v="21.28"/>
    <n v="0"/>
    <s v="184-XXXX-XXX"/>
    <s v="601-8100-071"/>
    <n v="44260.32"/>
    <s v="Labor FF"/>
    <n v="44260.32"/>
    <s v="D"/>
    <n v="3013.28"/>
    <n v="414.31"/>
    <n v="2598.9699999999998"/>
    <n v="0"/>
    <n v="2598.9699999999998"/>
    <n v="31187.64"/>
    <n v="550.20000000000005"/>
    <n v="73.790000000000006"/>
    <n v="302.45999999999998"/>
    <n v="32114.09"/>
    <s v="604-8400-071"/>
    <s v="Health Ins. - FF"/>
    <n v="0.26939999999999997"/>
    <s v="604-8300-071"/>
    <n v="11923.73"/>
    <s v="Pension - FF"/>
    <n v="7.6499999999999999E-2"/>
    <s v="699-8000-071"/>
    <n v="3385.91"/>
    <s v="FICA Taxes - FF"/>
    <m/>
    <n v="91684.05"/>
  </r>
  <r>
    <x v="26"/>
    <x v="4"/>
    <n v="60613"/>
    <x v="24"/>
    <s v="Full Time"/>
    <n v="2080"/>
    <n v="3"/>
    <n v="0"/>
    <n v="0"/>
    <n v="1"/>
    <n v="16.18"/>
    <n v="24.27"/>
    <n v="1"/>
    <n v="33727.21"/>
    <n v="0"/>
    <n v="4"/>
    <n v="3.2500000000000001E-2"/>
    <n v="0"/>
    <n v="0"/>
    <n v="1096.1300000000001"/>
    <n v="0"/>
    <n v="0"/>
    <n v="1096.1300000000001"/>
    <n v="16.71"/>
    <n v="0"/>
    <s v="184-XXXX-XXX"/>
    <s v="601-8100-071"/>
    <n v="34823.339999999997"/>
    <s v="Labor FF"/>
    <n v="34823.339999999997"/>
    <s v="D"/>
    <n v="3013.28"/>
    <n v="414.31"/>
    <n v="2598.9699999999998"/>
    <n v="0"/>
    <n v="2598.9699999999998"/>
    <n v="31187.64"/>
    <n v="6050.97"/>
    <n v="56.63"/>
    <n v="232.4"/>
    <n v="37527.64"/>
    <s v="604-8400-071"/>
    <s v="Health Ins. - FF"/>
    <n v="0.26939999999999997"/>
    <s v="604-8300-071"/>
    <n v="9381.41"/>
    <s v="Pension - FF"/>
    <n v="7.6499999999999999E-2"/>
    <s v="699-8000-071"/>
    <n v="2663.99"/>
    <s v="FICA Taxes - FF"/>
    <m/>
    <n v="84396.38"/>
  </r>
  <r>
    <x v="27"/>
    <x v="5"/>
    <n v="10130"/>
    <x v="25"/>
    <s v="Full Time"/>
    <n v="2080"/>
    <n v="0"/>
    <n v="1"/>
    <n v="0"/>
    <n v="1"/>
    <n v="148.55000000000001"/>
    <n v="222.83"/>
    <n v="13200"/>
    <n v="322184"/>
    <n v="0"/>
    <n v="4"/>
    <n v="3.2500000000000001E-2"/>
    <n v="0"/>
    <n v="0"/>
    <n v="10470.98"/>
    <n v="0"/>
    <n v="0"/>
    <n v="10470.98"/>
    <n v="153.38"/>
    <n v="0"/>
    <s v="184-XXXX-XXX"/>
    <s v="601-8100-072"/>
    <n v="347654.98"/>
    <s v="Labor Exec Mgmt"/>
    <n v="347654.98"/>
    <s v="B"/>
    <n v="1864.51"/>
    <n v="184.56"/>
    <n v="1679.95"/>
    <n v="0"/>
    <n v="1679.95"/>
    <n v="20159.400000000001"/>
    <n v="511.37"/>
    <n v="214.5"/>
    <n v="833.79"/>
    <n v="21719.06"/>
    <s v="604-8400-072"/>
    <s v="Health Ins. - Exec Mgmt"/>
    <n v="0.26939999999999997"/>
    <s v="604-8300-072"/>
    <n v="89617.25"/>
    <s v="Pension - Exec Mgmt"/>
    <n v="7.6499999999999999E-2"/>
    <s v="699-8000-072"/>
    <n v="26595.61"/>
    <s v="FICA Taxes - Exec Mgmt"/>
    <n v="15000"/>
    <n v="485586.9"/>
  </r>
  <r>
    <x v="28"/>
    <x v="5"/>
    <n v="60471"/>
    <x v="26"/>
    <s v="Full Time"/>
    <n v="2080"/>
    <n v="67"/>
    <n v="0"/>
    <n v="0"/>
    <n v="1"/>
    <n v="28.11"/>
    <n v="42.17"/>
    <n v="1"/>
    <n v="61294.19"/>
    <n v="0"/>
    <n v="4"/>
    <n v="3.2500000000000001E-2"/>
    <n v="0"/>
    <n v="0"/>
    <n v="1992.06"/>
    <n v="0"/>
    <n v="0"/>
    <n v="1992.06"/>
    <n v="29.02"/>
    <n v="0"/>
    <s v="184-XXXX-XXX"/>
    <s v="601-8100-072"/>
    <n v="63286.25"/>
    <s v="Labor Exec Mgmt"/>
    <n v="63286.25"/>
    <s v="C"/>
    <n v="1695.01"/>
    <n v="150.66999999999999"/>
    <n v="1544.34"/>
    <n v="0"/>
    <n v="1544.34"/>
    <n v="18532.080000000002"/>
    <n v="528.01"/>
    <n v="97.81"/>
    <n v="404"/>
    <n v="19561.900000000001"/>
    <s v="604-8400-072"/>
    <s v="Health Ins. - Exec Mgmt"/>
    <n v="0.26939999999999997"/>
    <s v="604-8300-072"/>
    <n v="17049.32"/>
    <s v="Pension - Exec Mgmt"/>
    <n v="7.6499999999999999E-2"/>
    <s v="699-8000-072"/>
    <n v="4841.3999999999996"/>
    <s v="FICA Taxes - Exec Mgmt"/>
    <m/>
    <n v="104738.87"/>
  </r>
  <r>
    <x v="29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85.8"/>
    <n v="158.91999999999999"/>
    <n v="244.72"/>
    <s v="604-8400-076"/>
    <s v="Health Ins. - Board"/>
    <n v="0"/>
    <s v="604-8300-076"/>
    <n v="0"/>
    <s v="Pension - Board"/>
    <n v="7.6499999999999999E-2"/>
    <s v="699-8000-076"/>
    <n v="459"/>
    <s v="FICA Taxes - Board"/>
    <n v="0"/>
    <n v="6703.72"/>
  </r>
  <r>
    <x v="30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21.48"/>
    <n v="55.62"/>
    <n v="77.099999999999994"/>
    <s v="604-8400-076"/>
    <s v="Health Ins. - Board"/>
    <n v="0"/>
    <s v="604-8300-076"/>
    <n v="0"/>
    <s v="Pension - Board"/>
    <n v="7.6499999999999999E-2"/>
    <s v="699-8000-076"/>
    <n v="459"/>
    <s v="FICA Taxes - Board"/>
    <m/>
    <n v="6536.1"/>
  </r>
  <r>
    <x v="31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0"/>
    <n v="0"/>
    <n v="0"/>
    <s v="604-8400-076"/>
    <s v="Health Ins. - Board"/>
    <n v="0"/>
    <s v="604-8300-076"/>
    <n v="0"/>
    <s v="Pension - Board"/>
    <n v="7.6499999999999999E-2"/>
    <s v="699-8000-076"/>
    <n v="459"/>
    <s v="FICA Taxes - Board"/>
    <m/>
    <n v="6459"/>
  </r>
  <r>
    <x v="32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0"/>
    <n v="0"/>
    <n v="0"/>
    <s v="604-8400-076"/>
    <s v="Health Ins. - Board"/>
    <n v="0"/>
    <s v="604-8300-076"/>
    <n v="0"/>
    <s v="Pension - Board"/>
    <n v="7.6499999999999999E-2"/>
    <s v="699-8000-076"/>
    <n v="459"/>
    <s v="FICA Taxes - Board"/>
    <m/>
    <n v="6459"/>
  </r>
  <r>
    <x v="33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0"/>
    <n v="0"/>
    <n v="0"/>
    <s v="604-8400-076"/>
    <s v="Health Ins. - Board"/>
    <n v="0"/>
    <s v="604-8300-076"/>
    <n v="0"/>
    <s v="Pension - Board"/>
    <n v="7.6499999999999999E-2"/>
    <s v="699-8000-076"/>
    <n v="459"/>
    <s v="FICA Taxes - Board"/>
    <m/>
    <n v="6459"/>
  </r>
  <r>
    <x v="34"/>
    <x v="6"/>
    <s v="XXXXX"/>
    <x v="27"/>
    <s v="Board"/>
    <n v="1"/>
    <n v="0"/>
    <n v="0"/>
    <n v="0"/>
    <n v="1"/>
    <n v="6000"/>
    <n v="9000"/>
    <n v="1"/>
    <n v="6000"/>
    <n v="0"/>
    <n v="1"/>
    <n v="0"/>
    <n v="0"/>
    <n v="0"/>
    <n v="0"/>
    <n v="0"/>
    <n v="0"/>
    <n v="0"/>
    <n v="6000"/>
    <n v="0"/>
    <s v="184-XXXX-XXX"/>
    <s v="601-8100-076"/>
    <n v="6000"/>
    <s v="Labor Board"/>
    <n v="6000"/>
    <s v="X"/>
    <n v="0"/>
    <n v="0"/>
    <n v="0"/>
    <n v="0"/>
    <n v="0"/>
    <n v="0"/>
    <n v="0"/>
    <n v="0"/>
    <n v="0"/>
    <n v="0"/>
    <s v="604-8400-076"/>
    <s v="Health Ins. - Board"/>
    <n v="0"/>
    <s v="604-8300-076"/>
    <n v="0"/>
    <s v="Pension - Board"/>
    <n v="7.6499999999999999E-2"/>
    <s v="699-8000-076"/>
    <n v="459"/>
    <s v="FICA Taxes - Board"/>
    <m/>
    <n v="6459"/>
  </r>
  <r>
    <x v="35"/>
    <x v="7"/>
    <n v="60546"/>
    <x v="28"/>
    <s v="Full Time"/>
    <n v="2080"/>
    <n v="0"/>
    <n v="0"/>
    <n v="0"/>
    <n v="1"/>
    <n v="33.29"/>
    <n v="49.94"/>
    <n v="1"/>
    <n v="69243.199999999997"/>
    <n v="0"/>
    <n v="4"/>
    <n v="3.2500000000000001E-2"/>
    <n v="0"/>
    <n v="0"/>
    <n v="2250.4"/>
    <n v="0"/>
    <n v="0"/>
    <n v="2250.4"/>
    <n v="34.369999999999997"/>
    <n v="0"/>
    <s v="184-XXXX-XXX"/>
    <s v="601-7101-052"/>
    <n v="71493.600000000006"/>
    <s v="Labor Acct Services"/>
    <n v="71493.600000000006"/>
    <s v="C"/>
    <n v="1695.01"/>
    <n v="150.66999999999999"/>
    <n v="1544.34"/>
    <n v="0"/>
    <n v="1544.34"/>
    <n v="18532.080000000002"/>
    <n v="51"/>
    <n v="114.97"/>
    <n v="478.32"/>
    <n v="19176.37"/>
    <s v="604-7400-052"/>
    <s v="Health Ins. - Acct Svcs"/>
    <n v="0.26939999999999997"/>
    <s v="604-7300-052"/>
    <n v="19260.38"/>
    <s v="Pension - Acct Svcs"/>
    <n v="7.6499999999999999E-2"/>
    <s v="699-7000-052"/>
    <n v="5469.26"/>
    <s v="FICA Taxes - Acct Svcs"/>
    <n v="0"/>
    <n v="115399.61"/>
  </r>
  <r>
    <x v="36"/>
    <x v="7"/>
    <n v="60669"/>
    <x v="29"/>
    <s v="Full Time"/>
    <n v="2080"/>
    <n v="5"/>
    <n v="0"/>
    <n v="0"/>
    <n v="1"/>
    <n v="14.5"/>
    <n v="21.75"/>
    <n v="1"/>
    <n v="30268.75"/>
    <n v="0"/>
    <n v="3"/>
    <n v="1.38E-2"/>
    <n v="0"/>
    <n v="0.14499999999999999"/>
    <n v="417.71"/>
    <n v="0"/>
    <n v="4388.97"/>
    <n v="4806.68"/>
    <n v="16.8"/>
    <n v="0"/>
    <s v="184-XXXX-XXX"/>
    <s v="601-7101-052"/>
    <n v="35075.43"/>
    <s v="Labor Acct Services"/>
    <n v="35075.43"/>
    <s v="A"/>
    <n v="941.66"/>
    <n v="47.08"/>
    <n v="894.58"/>
    <n v="0"/>
    <n v="894.58"/>
    <n v="10734.96"/>
    <n v="500"/>
    <n v="200"/>
    <n v="500"/>
    <n v="11934.96"/>
    <s v="604-7400-052"/>
    <s v="Health Ins. - Acct Svcs"/>
    <n v="0.26939999999999997"/>
    <s v="604-7300-052"/>
    <n v="9449.32"/>
    <s v="Pension - Acct Svcs"/>
    <n v="7.6499999999999999E-2"/>
    <s v="699-7000-052"/>
    <n v="2683.27"/>
    <s v="FICA Taxes - Acct Svcs"/>
    <m/>
    <n v="59142.98"/>
  </r>
  <r>
    <x v="37"/>
    <x v="7"/>
    <n v="60625"/>
    <x v="29"/>
    <s v="Full Time"/>
    <n v="2080"/>
    <n v="4"/>
    <n v="0"/>
    <n v="0"/>
    <n v="1"/>
    <n v="15.52"/>
    <n v="23.28"/>
    <n v="1"/>
    <n v="32374.720000000001"/>
    <n v="0"/>
    <n v="2"/>
    <n v="2.5000000000000001E-2"/>
    <n v="0"/>
    <n v="0.05"/>
    <n v="809.37"/>
    <n v="0"/>
    <n v="1618.74"/>
    <n v="2428.11"/>
    <n v="16.68"/>
    <n v="0"/>
    <s v="184-XXXX-XXX"/>
    <s v="601-7101-052"/>
    <n v="34802.82"/>
    <s v="Labor Acct Services"/>
    <n v="34802.82"/>
    <s v="C"/>
    <n v="1695.01"/>
    <n v="150.66999999999999"/>
    <n v="1544.34"/>
    <n v="0"/>
    <n v="1544.34"/>
    <n v="18532.080000000002"/>
    <n v="542.52"/>
    <n v="54.91"/>
    <n v="225.03"/>
    <n v="19354.54"/>
    <s v="604-7400-052"/>
    <s v="Health Ins. - Acct Svcs"/>
    <n v="0.26939999999999997"/>
    <s v="604-7300-052"/>
    <n v="9375.8799999999992"/>
    <s v="Pension - Acct Svcs"/>
    <n v="7.6499999999999999E-2"/>
    <s v="699-7000-052"/>
    <n v="2662.42"/>
    <s v="FICA Taxes - Acct Svcs"/>
    <m/>
    <n v="66195.66"/>
  </r>
  <r>
    <x v="38"/>
    <x v="7"/>
    <n v="60488"/>
    <x v="29"/>
    <s v="Full Time"/>
    <n v="2080"/>
    <n v="16"/>
    <n v="0"/>
    <n v="0"/>
    <n v="1"/>
    <n v="18"/>
    <n v="27"/>
    <n v="1"/>
    <n v="37872"/>
    <n v="0"/>
    <n v="3"/>
    <n v="2.75E-2"/>
    <n v="0"/>
    <n v="0.06"/>
    <n v="1041.48"/>
    <n v="0"/>
    <n v="2272.3200000000002"/>
    <n v="3313.8"/>
    <n v="19.579999999999998"/>
    <n v="0"/>
    <s v="184-XXXX-XXX"/>
    <s v="601-7101-052"/>
    <n v="41185.800000000003"/>
    <s v="Labor Acct Services"/>
    <n v="41185.800000000003"/>
    <s v="C"/>
    <n v="1695.01"/>
    <n v="150.66999999999999"/>
    <n v="1544.34"/>
    <n v="0"/>
    <n v="1544.34"/>
    <n v="18532.080000000002"/>
    <n v="1013.51"/>
    <n v="63.49"/>
    <n v="260.13"/>
    <n v="19869.21"/>
    <s v="604-7400-052"/>
    <s v="Health Ins. - Acct Svcs"/>
    <n v="0.26939999999999997"/>
    <s v="604-7300-052"/>
    <n v="11095.45"/>
    <s v="Pension - Acct Svcs"/>
    <n v="7.6499999999999999E-2"/>
    <s v="699-7000-052"/>
    <n v="3150.71"/>
    <s v="FICA Taxes - Acct Svcs"/>
    <m/>
    <n v="75301.17"/>
  </r>
  <r>
    <x v="39"/>
    <x v="7"/>
    <n v="60542"/>
    <x v="29"/>
    <s v="Full Time"/>
    <n v="2080"/>
    <n v="4"/>
    <n v="0"/>
    <n v="0"/>
    <n v="1"/>
    <n v="17.22"/>
    <n v="25.83"/>
    <n v="1"/>
    <n v="35920.92"/>
    <n v="0"/>
    <n v="3"/>
    <n v="2.75E-2"/>
    <n v="0"/>
    <n v="0"/>
    <n v="987.83"/>
    <n v="0"/>
    <n v="0"/>
    <n v="987.83"/>
    <n v="17.690000000000001"/>
    <n v="0"/>
    <s v="184-XXXX-XXX"/>
    <s v="601-7101-052"/>
    <n v="36908.75"/>
    <s v="Labor Acct Services"/>
    <n v="36908.75"/>
    <s v="A"/>
    <n v="941.66"/>
    <n v="47.08"/>
    <n v="894.58"/>
    <n v="0"/>
    <n v="894.58"/>
    <n v="10734.96"/>
    <n v="51"/>
    <n v="53.38"/>
    <n v="220.94"/>
    <n v="11060.28"/>
    <s v="604-7400-052"/>
    <s v="Health Ins. - Acct Svcs"/>
    <n v="0.26939999999999997"/>
    <s v="604-7300-052"/>
    <n v="9943.2199999999993"/>
    <s v="Pension - Acct Svcs"/>
    <n v="7.6499999999999999E-2"/>
    <s v="699-7000-052"/>
    <n v="2823.52"/>
    <s v="FICA Taxes - Acct Svcs"/>
    <m/>
    <n v="60735.77"/>
  </r>
  <r>
    <x v="40"/>
    <x v="7"/>
    <n v="40825"/>
    <x v="30"/>
    <s v="Full Time"/>
    <n v="2080"/>
    <n v="18"/>
    <n v="0"/>
    <n v="0"/>
    <n v="1"/>
    <n v="20.61"/>
    <n v="30.92"/>
    <n v="1"/>
    <n v="43425.36"/>
    <n v="0"/>
    <n v="3"/>
    <n v="2.75E-2"/>
    <n v="0"/>
    <n v="0"/>
    <n v="1194.2"/>
    <n v="0"/>
    <n v="0"/>
    <n v="1194.2"/>
    <n v="21.18"/>
    <n v="0"/>
    <s v="184-XXXX-XXX"/>
    <s v="601-7101-052"/>
    <n v="44619.56"/>
    <s v="Labor Acct Services"/>
    <n v="44619.56"/>
    <s v="D"/>
    <n v="3013.28"/>
    <n v="414.31"/>
    <n v="2598.9699999999998"/>
    <n v="0"/>
    <n v="2598.9699999999998"/>
    <n v="31187.64"/>
    <n v="297.83"/>
    <n v="68.64"/>
    <n v="283.32"/>
    <n v="31837.43"/>
    <s v="604-7400-052"/>
    <s v="Health Ins. - Acct Svcs"/>
    <n v="0.26939999999999997"/>
    <s v="604-7300-052"/>
    <n v="12020.51"/>
    <s v="Pension - Acct Svcs"/>
    <n v="7.6499999999999999E-2"/>
    <s v="699-7000-052"/>
    <n v="3413.4"/>
    <s v="FICA Taxes - Acct Svcs"/>
    <m/>
    <n v="91890.9"/>
  </r>
  <r>
    <x v="41"/>
    <x v="7"/>
    <n v="40850"/>
    <x v="31"/>
    <s v="Full Time"/>
    <n v="2080"/>
    <n v="177"/>
    <n v="0"/>
    <n v="0"/>
    <n v="1"/>
    <n v="32.07"/>
    <n v="48.11"/>
    <n v="1"/>
    <n v="75221.070000000007"/>
    <n v="0"/>
    <n v="4"/>
    <n v="3.2500000000000001E-2"/>
    <n v="0"/>
    <n v="0"/>
    <n v="2444.6799999999998"/>
    <n v="0"/>
    <n v="0"/>
    <n v="2444.6799999999998"/>
    <n v="33.11"/>
    <n v="0"/>
    <s v="184-XXXX-XXX"/>
    <s v="601-7101-052"/>
    <n v="77665.75"/>
    <s v="Labor Acct Services"/>
    <n v="77665.75"/>
    <s v="B"/>
    <n v="1864.51"/>
    <n v="184.56"/>
    <n v="1679.95"/>
    <n v="0"/>
    <n v="1679.95"/>
    <n v="20159.400000000001"/>
    <n v="168.33"/>
    <n v="113.26"/>
    <n v="469.21"/>
    <n v="20910.2"/>
    <s v="604-7400-052"/>
    <s v="Health Ins. - Acct Svcs"/>
    <n v="0.26939999999999997"/>
    <s v="604-7300-052"/>
    <n v="20923.150000000001"/>
    <s v="Pension - Acct Svcs"/>
    <n v="7.6499999999999999E-2"/>
    <s v="699-7000-052"/>
    <n v="5941.43"/>
    <s v="FICA Taxes - Acct Svcs"/>
    <m/>
    <n v="125440.53"/>
  </r>
  <r>
    <x v="42"/>
    <x v="7"/>
    <n v="60614"/>
    <x v="31"/>
    <s v="Full Time"/>
    <n v="2080"/>
    <n v="166"/>
    <n v="0"/>
    <n v="0"/>
    <n v="1"/>
    <n v="21.71"/>
    <n v="32.57"/>
    <n v="1"/>
    <n v="50563.42"/>
    <n v="0"/>
    <n v="2"/>
    <n v="2.5000000000000001E-2"/>
    <n v="0"/>
    <n v="0"/>
    <n v="1264.0899999999999"/>
    <n v="0"/>
    <n v="0"/>
    <n v="1264.0899999999999"/>
    <n v="22.25"/>
    <n v="0"/>
    <s v="184-XXXX-XXX"/>
    <s v="601-7101-052"/>
    <n v="51827.51"/>
    <s v="Labor Acct Services"/>
    <n v="51827.51"/>
    <s v="C"/>
    <n v="1695.01"/>
    <n v="150.66999999999999"/>
    <n v="1544.34"/>
    <n v="0"/>
    <n v="1544.34"/>
    <n v="18532.080000000002"/>
    <n v="1235.3699999999999"/>
    <n v="56.63"/>
    <n v="230.37"/>
    <n v="20054.45"/>
    <s v="604-7400-052"/>
    <s v="Health Ins. - Acct Svcs"/>
    <n v="0.26939999999999997"/>
    <s v="604-7300-052"/>
    <n v="13962.33"/>
    <s v="Pension - Acct Svcs"/>
    <n v="7.6499999999999999E-2"/>
    <s v="699-7000-052"/>
    <n v="3964.8"/>
    <s v="FICA Taxes - Acct Svcs"/>
    <m/>
    <n v="89809.09"/>
  </r>
  <r>
    <x v="43"/>
    <x v="7"/>
    <n v="60655"/>
    <x v="29"/>
    <s v="Full Time"/>
    <n v="2080"/>
    <n v="16"/>
    <n v="0"/>
    <n v="0"/>
    <n v="1"/>
    <n v="14.58"/>
    <n v="21.87"/>
    <n v="1"/>
    <n v="30676.32"/>
    <n v="0"/>
    <n v="2"/>
    <n v="1.2500000000000001E-2"/>
    <n v="0"/>
    <n v="0.14000000000000001"/>
    <n v="383.45"/>
    <n v="0"/>
    <n v="4294.68"/>
    <n v="4678.13"/>
    <n v="16.8"/>
    <n v="0"/>
    <s v="184-XXXX-XXX"/>
    <s v="601-7101-052"/>
    <n v="35354.46"/>
    <s v="Labor Acct Services"/>
    <n v="35354.46"/>
    <s v="X"/>
    <n v="0"/>
    <n v="0"/>
    <n v="0"/>
    <n v="0"/>
    <n v="0"/>
    <n v="0"/>
    <n v="500"/>
    <n v="200"/>
    <n v="500"/>
    <n v="1200"/>
    <s v="604-7400-052"/>
    <s v="Health Ins. - Acct Svcs"/>
    <n v="0.26939999999999997"/>
    <s v="604-7300-052"/>
    <n v="9524.49"/>
    <s v="Pension - Acct Svcs"/>
    <n v="7.6499999999999999E-2"/>
    <s v="699-7000-052"/>
    <n v="2704.62"/>
    <s v="FICA Taxes - Acct Svcs"/>
    <m/>
    <n v="48783.57"/>
  </r>
  <r>
    <x v="44"/>
    <x v="7"/>
    <s v="XXXXX"/>
    <x v="11"/>
    <s v="Full Time"/>
    <n v="2080"/>
    <n v="0"/>
    <n v="0"/>
    <n v="0"/>
    <n v="1"/>
    <n v="14.4"/>
    <n v="21.6"/>
    <n v="1"/>
    <n v="29952"/>
    <n v="0"/>
    <n v="2"/>
    <n v="1.2500000000000001E-2"/>
    <n v="0"/>
    <n v="0.14000000000000001"/>
    <n v="374.4"/>
    <n v="0"/>
    <n v="4193.28"/>
    <n v="4567.68"/>
    <n v="16.600000000000001"/>
    <n v="0"/>
    <s v="184-XXXX-XXX"/>
    <s v="601-7101-052"/>
    <n v="34519.68"/>
    <s v="Labor Acct Services"/>
    <n v="34519.68"/>
    <s v="C"/>
    <n v="1695.01"/>
    <n v="150.66999999999999"/>
    <n v="1544.34"/>
    <n v="0"/>
    <n v="1544.34"/>
    <n v="18532.080000000002"/>
    <n v="500"/>
    <n v="200"/>
    <n v="500"/>
    <n v="19732.080000000002"/>
    <s v="604-7400-052"/>
    <s v="Health Ins. - Acct Svcs"/>
    <n v="0.26939999999999997"/>
    <s v="604-7300-052"/>
    <n v="9299.6"/>
    <s v="Pension - Acct Svcs"/>
    <n v="7.6499999999999999E-2"/>
    <s v="699-7000-052"/>
    <n v="2640.76"/>
    <s v="FICA Taxes - Acct Svcs"/>
    <m/>
    <n v="66192.12"/>
  </r>
  <r>
    <x v="45"/>
    <x v="7"/>
    <n v="60643"/>
    <x v="29"/>
    <s v="Full Time"/>
    <n v="2080"/>
    <n v="45"/>
    <n v="0"/>
    <n v="0"/>
    <n v="1"/>
    <n v="15.41"/>
    <n v="23.12"/>
    <n v="1"/>
    <n v="33093.199999999997"/>
    <n v="0"/>
    <n v="2"/>
    <n v="2.5000000000000001E-2"/>
    <n v="0"/>
    <n v="0.06"/>
    <n v="827.33"/>
    <n v="0"/>
    <n v="1985.59"/>
    <n v="2812.92"/>
    <n v="16.72"/>
    <n v="0"/>
    <s v="184-XXXX-XXX"/>
    <s v="601-7101-052"/>
    <n v="35906.120000000003"/>
    <s v="Labor Acct Services"/>
    <n v="35906.120000000003"/>
    <s v="A"/>
    <n v="941.66"/>
    <n v="47.08"/>
    <n v="894.58"/>
    <n v="0"/>
    <n v="894.58"/>
    <n v="10734.96"/>
    <n v="667.75"/>
    <n v="0"/>
    <n v="0"/>
    <n v="11402.71"/>
    <s v="604-7400-052"/>
    <s v="Health Ins. - Acct Svcs"/>
    <n v="0.26939999999999997"/>
    <s v="604-7300-052"/>
    <n v="9673.11"/>
    <s v="Pension - Acct Svcs"/>
    <n v="7.6499999999999999E-2"/>
    <s v="699-7000-052"/>
    <n v="2746.82"/>
    <s v="FICA Taxes - Acct Svcs"/>
    <m/>
    <n v="59728.76"/>
  </r>
  <r>
    <x v="46"/>
    <x v="7"/>
    <n v="60541"/>
    <x v="29"/>
    <s v="Full Time"/>
    <n v="2080"/>
    <n v="6"/>
    <n v="0"/>
    <n v="0"/>
    <n v="1"/>
    <n v="16.41"/>
    <n v="24.62"/>
    <n v="1"/>
    <n v="34280.519999999997"/>
    <n v="0"/>
    <n v="2"/>
    <n v="2.5000000000000001E-2"/>
    <n v="0"/>
    <n v="0.02"/>
    <n v="857.01"/>
    <n v="0"/>
    <n v="685.61"/>
    <n v="1542.62"/>
    <n v="17.149999999999999"/>
    <n v="0"/>
    <s v="184-XXXX-XXX"/>
    <s v="601-7101-052"/>
    <n v="35823.14"/>
    <s v="Labor Acct Services"/>
    <n v="35823.14"/>
    <s v="D"/>
    <n v="3013.28"/>
    <n v="414.31"/>
    <n v="2598.9699999999998"/>
    <n v="0"/>
    <n v="2598.9699999999998"/>
    <n v="31187.64"/>
    <n v="483"/>
    <n v="58.34"/>
    <n v="238.01"/>
    <n v="31966.99"/>
    <s v="604-7400-052"/>
    <s v="Health Ins. - Acct Svcs"/>
    <n v="0.26939999999999997"/>
    <s v="604-7300-052"/>
    <n v="9650.75"/>
    <s v="Pension - Acct Svcs"/>
    <n v="7.6499999999999999E-2"/>
    <s v="699-7000-052"/>
    <n v="2740.47"/>
    <s v="FICA Taxes - Acct Svcs"/>
    <m/>
    <n v="80181.350000000006"/>
  </r>
  <r>
    <x v="47"/>
    <x v="7"/>
    <s v="XXXXX"/>
    <x v="11"/>
    <s v="Full Time"/>
    <n v="2080"/>
    <n v="0"/>
    <n v="0"/>
    <n v="0"/>
    <n v="1"/>
    <n v="14.4"/>
    <n v="21.6"/>
    <n v="1"/>
    <n v="29952"/>
    <n v="0"/>
    <n v="2"/>
    <n v="2.5000000000000001E-2"/>
    <n v="0"/>
    <n v="0.14000000000000001"/>
    <n v="748.8"/>
    <n v="0"/>
    <n v="4193.28"/>
    <n v="4942.08"/>
    <n v="16.78"/>
    <n v="0"/>
    <s v="184-XXXX-XXX"/>
    <s v="601-7101-052"/>
    <n v="34894.080000000002"/>
    <s v="Labor Acct Services"/>
    <n v="34894.080000000002"/>
    <s v="B"/>
    <n v="1864.51"/>
    <n v="184.56"/>
    <n v="1679.95"/>
    <n v="0"/>
    <n v="1679.95"/>
    <n v="20159.400000000001"/>
    <n v="500"/>
    <n v="200"/>
    <n v="500"/>
    <n v="21359.4"/>
    <s v="604-7400-052"/>
    <s v="Health Ins. - Acct Svcs"/>
    <n v="0.26939999999999997"/>
    <s v="604-7300-052"/>
    <n v="9400.4699999999993"/>
    <s v="Pension - Acct Svcs"/>
    <n v="7.6499999999999999E-2"/>
    <s v="699-7000-052"/>
    <n v="2669.4"/>
    <s v="FICA Taxes - Acct Svcs"/>
    <m/>
    <n v="68323.350000000006"/>
  </r>
  <r>
    <x v="48"/>
    <x v="7"/>
    <n v="60647"/>
    <x v="29"/>
    <s v="Full Time"/>
    <n v="2080"/>
    <n v="11"/>
    <n v="0"/>
    <n v="0"/>
    <n v="1"/>
    <n v="15.42"/>
    <n v="23.13"/>
    <n v="1"/>
    <n v="32328.03"/>
    <n v="0"/>
    <n v="2"/>
    <n v="2.5000000000000001E-2"/>
    <n v="0"/>
    <n v="0.06"/>
    <n v="808.2"/>
    <n v="0"/>
    <n v="1939.68"/>
    <n v="2747.88"/>
    <n v="16.73"/>
    <n v="0"/>
    <s v="184-XXXX-XXX"/>
    <s v="601-7101-052"/>
    <n v="35075.910000000003"/>
    <s v="Labor Acct Services"/>
    <n v="35075.910000000003"/>
    <s v="D"/>
    <n v="3013.28"/>
    <n v="414.31"/>
    <n v="2598.9699999999998"/>
    <n v="0"/>
    <n v="2598.9699999999998"/>
    <n v="31187.64"/>
    <n v="841.77"/>
    <n v="18.3"/>
    <n v="214.67"/>
    <n v="32262.38"/>
    <s v="604-7400-052"/>
    <s v="Health Ins. - Acct Svcs"/>
    <n v="0.26939999999999997"/>
    <s v="604-7300-052"/>
    <n v="9449.4500000000007"/>
    <s v="Pension - Acct Svcs"/>
    <n v="7.6499999999999999E-2"/>
    <s v="699-7000-052"/>
    <n v="2683.31"/>
    <s v="FICA Taxes - Acct Svcs"/>
    <m/>
    <n v="79471.05"/>
  </r>
  <r>
    <x v="49"/>
    <x v="8"/>
    <n v="31025"/>
    <x v="32"/>
    <s v="Full Time"/>
    <n v="2080"/>
    <n v="0"/>
    <n v="0"/>
    <n v="0"/>
    <n v="1"/>
    <n v="25.09"/>
    <n v="37.64"/>
    <n v="1"/>
    <n v="52187.199999999997"/>
    <n v="0"/>
    <n v="4"/>
    <n v="3.2500000000000001E-2"/>
    <n v="0"/>
    <n v="0"/>
    <n v="1696.08"/>
    <n v="0"/>
    <n v="0"/>
    <n v="1696.08"/>
    <n v="25.91"/>
    <n v="0"/>
    <s v="184-XXXX-XXX"/>
    <s v="601-7101-050"/>
    <n v="53883.28"/>
    <s v="Labor Meter Reader"/>
    <n v="53883.28"/>
    <s v="B"/>
    <n v="1864.51"/>
    <n v="184.56"/>
    <n v="1679.95"/>
    <n v="0"/>
    <n v="1679.95"/>
    <n v="20159.400000000001"/>
    <n v="1931.91"/>
    <n v="87.52"/>
    <n v="360.59"/>
    <n v="22539.42"/>
    <s v="604-7400-050"/>
    <s v="Health Ins. - Meter Shop"/>
    <n v="0.26939999999999997"/>
    <s v="604-7300-050"/>
    <n v="14516.16"/>
    <s v="Pension - Meter Shop"/>
    <n v="7.6499999999999999E-2"/>
    <s v="699-7000-050"/>
    <n v="4122.07"/>
    <s v="FICA Taxes - Meter Shop"/>
    <n v="0"/>
    <n v="95060.93"/>
  </r>
  <r>
    <x v="50"/>
    <x v="9"/>
    <n v="60528"/>
    <x v="33"/>
    <s v="Full Time"/>
    <n v="2080"/>
    <n v="33"/>
    <n v="0"/>
    <n v="0"/>
    <n v="1"/>
    <n v="19.75"/>
    <n v="29.63"/>
    <n v="1"/>
    <n v="42057.79"/>
    <n v="0"/>
    <n v="3"/>
    <n v="2.75E-2"/>
    <n v="0"/>
    <n v="0"/>
    <n v="1156.5899999999999"/>
    <n v="0"/>
    <n v="0"/>
    <n v="1156.5899999999999"/>
    <n v="20.29"/>
    <n v="0"/>
    <s v="184-XXXX-XXX"/>
    <s v="601-7101-056"/>
    <n v="43214.38"/>
    <s v="Labor Meter Shop"/>
    <n v="43214.38"/>
    <s v="D"/>
    <n v="3013.28"/>
    <n v="414.31"/>
    <n v="2598.9699999999998"/>
    <n v="0"/>
    <n v="2598.9699999999998"/>
    <n v="31187.64"/>
    <n v="359.37"/>
    <n v="68.64"/>
    <n v="283.77"/>
    <n v="31899.42"/>
    <s v="604-7400-056"/>
    <s v="Health Ins. - Meter Shop"/>
    <n v="0.26939999999999997"/>
    <s v="604-7300-056"/>
    <n v="11641.95"/>
    <s v="Pension - Meter Shop"/>
    <n v="7.6499999999999999E-2"/>
    <s v="699-7000-056"/>
    <n v="3305.9"/>
    <s v="FICA Taxes - Meter Shop"/>
    <n v="0"/>
    <n v="90061.65"/>
  </r>
  <r>
    <x v="51"/>
    <x v="9"/>
    <n v="30425"/>
    <x v="34"/>
    <s v="Full Time"/>
    <n v="2080"/>
    <n v="38"/>
    <n v="0"/>
    <n v="0"/>
    <n v="1"/>
    <n v="30.07"/>
    <n v="45.11"/>
    <n v="1"/>
    <n v="64259.78"/>
    <n v="0"/>
    <n v="4"/>
    <n v="3.2500000000000001E-2"/>
    <n v="0"/>
    <n v="0"/>
    <n v="2088.44"/>
    <n v="0"/>
    <n v="0"/>
    <n v="2088.44"/>
    <n v="31.05"/>
    <n v="0"/>
    <s v="184-XXXX-XXX"/>
    <s v="601-7101-056"/>
    <n v="66348.22"/>
    <s v="Labor Meter Shop"/>
    <n v="66348.22"/>
    <s v="A"/>
    <n v="941.66"/>
    <n v="47.08"/>
    <n v="894.58"/>
    <n v="0"/>
    <n v="894.58"/>
    <n v="10734.96"/>
    <n v="475.43"/>
    <n v="104.68"/>
    <n v="431.95"/>
    <n v="11747.02"/>
    <s v="604-7400-056"/>
    <s v="Health Ins. - Meter Shop"/>
    <n v="0.26939999999999997"/>
    <s v="604-7300-056"/>
    <n v="17874.21"/>
    <s v="Pension - Meter Shop"/>
    <n v="7.6499999999999999E-2"/>
    <s v="699-7000-056"/>
    <n v="5075.6400000000003"/>
    <s v="FICA Taxes - Meter Shop"/>
    <m/>
    <n v="101045.09"/>
  </r>
  <r>
    <x v="52"/>
    <x v="9"/>
    <n v="60605"/>
    <x v="33"/>
    <s v="Full Time"/>
    <n v="2080"/>
    <n v="1"/>
    <n v="0"/>
    <n v="0"/>
    <n v="1"/>
    <n v="17.899999999999999"/>
    <n v="26.85"/>
    <n v="1"/>
    <n v="37258.85"/>
    <n v="0"/>
    <n v="2"/>
    <n v="2.5000000000000001E-2"/>
    <n v="0"/>
    <n v="0"/>
    <n v="931.47"/>
    <n v="0"/>
    <n v="0"/>
    <n v="931.47"/>
    <n v="18.350000000000001"/>
    <n v="0"/>
    <s v="184-XXXX-XXX"/>
    <s v="601-7101-056"/>
    <n v="38190.32"/>
    <s v="Labor Meter Shop"/>
    <n v="38190.32"/>
    <s v="C"/>
    <n v="1695.01"/>
    <n v="150.66999999999999"/>
    <n v="1544.34"/>
    <n v="0"/>
    <n v="1544.34"/>
    <n v="18532.080000000002"/>
    <n v="915.53"/>
    <n v="63.49"/>
    <n v="259.63"/>
    <n v="19770.73"/>
    <s v="604-7400-056"/>
    <s v="Health Ins. - Meter Shop"/>
    <n v="0.26939999999999997"/>
    <s v="604-7300-056"/>
    <n v="10288.469999999999"/>
    <s v="Pension - Meter Shop"/>
    <n v="7.6499999999999999E-2"/>
    <s v="699-7000-056"/>
    <n v="2921.56"/>
    <s v="FICA Taxes - Meter Shop"/>
    <m/>
    <n v="71171.08"/>
  </r>
  <r>
    <x v="53"/>
    <x v="9"/>
    <s v="XXXXX"/>
    <x v="11"/>
    <s v="Full Time"/>
    <n v="2080"/>
    <n v="0"/>
    <n v="0"/>
    <n v="0"/>
    <n v="1"/>
    <n v="14.4"/>
    <n v="21.6"/>
    <n v="1"/>
    <n v="29952"/>
    <n v="0"/>
    <n v="3"/>
    <n v="2.75E-2"/>
    <n v="0"/>
    <n v="0"/>
    <n v="823.68"/>
    <n v="0"/>
    <n v="0"/>
    <n v="823.68"/>
    <n v="14.8"/>
    <n v="0"/>
    <s v="184-XXXX-XXX"/>
    <s v="601-7101-056"/>
    <n v="30775.68"/>
    <s v="Labor Meter Shop"/>
    <n v="30775.68"/>
    <s v="D"/>
    <n v="3013.28"/>
    <n v="414.31"/>
    <n v="2598.9699999999998"/>
    <n v="0"/>
    <n v="2598.9699999999998"/>
    <n v="31187.64"/>
    <n v="500"/>
    <n v="200"/>
    <n v="500"/>
    <n v="32387.64"/>
    <s v="604-7400-056"/>
    <s v="Health Ins. - Meter Shop"/>
    <n v="0.26939999999999997"/>
    <s v="604-7300-056"/>
    <n v="8290.9699999999993"/>
    <s v="Pension - Meter Shop"/>
    <n v="7.6499999999999999E-2"/>
    <s v="699-7000-056"/>
    <n v="2354.34"/>
    <s v="FICA Taxes - Meter Shop"/>
    <m/>
    <n v="73808.63"/>
  </r>
  <r>
    <x v="54"/>
    <x v="9"/>
    <n v="60457"/>
    <x v="35"/>
    <s v="Full Time"/>
    <n v="2080"/>
    <n v="35"/>
    <n v="0"/>
    <n v="0.15"/>
    <n v="0.85"/>
    <n v="30.53"/>
    <n v="45.8"/>
    <n v="1"/>
    <n v="55339.59"/>
    <n v="9765.81"/>
    <n v="4"/>
    <n v="3.2500000000000001E-2"/>
    <n v="0"/>
    <n v="0"/>
    <n v="1798.54"/>
    <n v="0"/>
    <n v="0"/>
    <n v="1798.54"/>
    <n v="31.52"/>
    <n v="10083.200000000001"/>
    <s v="184-XXXX-XXX"/>
    <s v="601-7101-056"/>
    <n v="57138.13"/>
    <s v="Labor Meter Shop"/>
    <n v="67221.33"/>
    <s v="D"/>
    <n v="3013.28"/>
    <n v="414.31"/>
    <n v="2598.9699999999998"/>
    <n v="0"/>
    <n v="2598.9699999999998"/>
    <n v="31187.64"/>
    <n v="855"/>
    <n v="106.39"/>
    <n v="438.71"/>
    <n v="32587.74"/>
    <s v="604-7400-056"/>
    <s v="Health Ins. - Meter Shop"/>
    <n v="0.26939999999999997"/>
    <s v="604-7300-056"/>
    <n v="18109.43"/>
    <s v="Pension - Meter Shop"/>
    <n v="7.6499999999999999E-2"/>
    <s v="699-7000-056"/>
    <n v="5142.43"/>
    <s v="FICA Taxes - Meter Shop"/>
    <m/>
    <n v="123060.93"/>
  </r>
  <r>
    <x v="55"/>
    <x v="9"/>
    <n v="60649"/>
    <x v="33"/>
    <s v="Full Time"/>
    <n v="2080"/>
    <n v="3"/>
    <n v="0"/>
    <n v="0"/>
    <n v="1"/>
    <n v="16.100000000000001"/>
    <n v="24.15"/>
    <n v="1"/>
    <n v="33560.449999999997"/>
    <n v="0"/>
    <n v="3"/>
    <n v="2.75E-2"/>
    <n v="0"/>
    <n v="3.5000000000000003E-2"/>
    <n v="922.91"/>
    <n v="0"/>
    <n v="1174.6199999999999"/>
    <n v="2097.5300000000002"/>
    <n v="17.11"/>
    <n v="0"/>
    <s v="184-XXXX-XXX"/>
    <s v="601-7101-056"/>
    <n v="35657.980000000003"/>
    <s v="Labor Meter Shop"/>
    <n v="35657.980000000003"/>
    <s v="A"/>
    <n v="941.66"/>
    <n v="47.08"/>
    <n v="894.58"/>
    <n v="0"/>
    <n v="894.58"/>
    <n v="10734.96"/>
    <n v="500"/>
    <n v="200"/>
    <n v="500"/>
    <n v="11934.96"/>
    <s v="604-7400-056"/>
    <s v="Health Ins. - Meter Shop"/>
    <n v="0.26939999999999997"/>
    <s v="604-7300-056"/>
    <n v="9606.26"/>
    <s v="Pension - Meter Shop"/>
    <n v="7.6499999999999999E-2"/>
    <s v="699-7000-056"/>
    <n v="2727.84"/>
    <s v="FICA Taxes - Meter Shop"/>
    <m/>
    <n v="59927.040000000001"/>
  </r>
  <r>
    <x v="56"/>
    <x v="9"/>
    <n v="60581"/>
    <x v="33"/>
    <s v="Full Time"/>
    <n v="2080"/>
    <n v="5"/>
    <n v="0"/>
    <n v="0"/>
    <n v="1"/>
    <n v="18.8"/>
    <n v="28.2"/>
    <n v="0"/>
    <n v="39245"/>
    <n v="0"/>
    <n v="2"/>
    <n v="2.5000000000000001E-2"/>
    <n v="0"/>
    <n v="0"/>
    <n v="981.13"/>
    <n v="0"/>
    <n v="0"/>
    <n v="981.13"/>
    <n v="19.27"/>
    <n v="0"/>
    <s v="184-XXXX-XXX"/>
    <s v="601-7101-056"/>
    <n v="40226.129999999997"/>
    <s v="Labor Meter Shop"/>
    <n v="40226.129999999997"/>
    <s v="A"/>
    <n v="941.66"/>
    <n v="47.08"/>
    <n v="894.58"/>
    <n v="0"/>
    <n v="894.58"/>
    <n v="10734.96"/>
    <n v="1056.24"/>
    <n v="65.209999999999994"/>
    <n v="271.39999999999998"/>
    <n v="12127.81"/>
    <s v="604-7400-056"/>
    <s v="Health Ins. - Meter Shop"/>
    <n v="0.26939999999999997"/>
    <s v="604-7300-056"/>
    <n v="10836.92"/>
    <s v="Pension - Meter Shop"/>
    <n v="7.6499999999999999E-2"/>
    <s v="699-7000-056"/>
    <n v="3077.3"/>
    <s v="FICA Taxes - Meter Shop"/>
    <m/>
    <n v="66268.160000000003"/>
  </r>
  <r>
    <x v="57"/>
    <x v="10"/>
    <n v="60486"/>
    <x v="36"/>
    <s v="Full Time"/>
    <n v="2080"/>
    <n v="0"/>
    <n v="0"/>
    <n v="0.75"/>
    <n v="0.25"/>
    <n v="30.64"/>
    <n v="45.96"/>
    <n v="1"/>
    <n v="15932.8"/>
    <n v="47798.400000000001"/>
    <n v="4"/>
    <n v="3.2500000000000001E-2"/>
    <n v="0.06"/>
    <n v="0.03"/>
    <n v="517.82000000000005"/>
    <n v="955.97"/>
    <n v="477.98"/>
    <n v="1951.77"/>
    <n v="34.39"/>
    <n v="49351.85"/>
    <s v="184-XXXX-XXX"/>
    <s v="601-7101-051"/>
    <n v="32884.57"/>
    <s v="Labor Field Serv"/>
    <n v="82236.42"/>
    <s v="B"/>
    <n v="1864.51"/>
    <n v="184.56"/>
    <n v="1679.95"/>
    <n v="0"/>
    <n v="1679.95"/>
    <n v="20159.400000000001"/>
    <n v="51"/>
    <n v="106.39"/>
    <n v="440.09"/>
    <n v="20756.88"/>
    <s v="604-7400-051"/>
    <s v="Health Ins. - Field Serv"/>
    <n v="0.26939999999999997"/>
    <s v="604-7300-051"/>
    <n v="18113.490000000002"/>
    <s v="Pension - Field Serv"/>
    <n v="7.6499999999999999E-2"/>
    <s v="699-7000-051"/>
    <n v="6291.09"/>
    <s v="FICA Taxes - Field Serv"/>
    <n v="15000"/>
    <n v="127397.88"/>
  </r>
  <r>
    <x v="58"/>
    <x v="10"/>
    <n v="60638"/>
    <x v="37"/>
    <s v="Full Time"/>
    <n v="2080"/>
    <n v="53"/>
    <n v="460"/>
    <n v="0"/>
    <n v="1"/>
    <n v="18.829999999999998"/>
    <n v="28.25"/>
    <n v="1"/>
    <n v="41123.65"/>
    <n v="0"/>
    <n v="3"/>
    <n v="2.75E-2"/>
    <n v="0"/>
    <n v="0"/>
    <n v="1130.9000000000001"/>
    <n v="0"/>
    <n v="0"/>
    <n v="1130.9000000000001"/>
    <n v="19.350000000000001"/>
    <n v="0"/>
    <s v="184-XXXX-XXX"/>
    <s v="601-7101-051"/>
    <n v="42254.55"/>
    <s v="Labor Field Serv"/>
    <n v="42254.55"/>
    <s v="D"/>
    <n v="3013.28"/>
    <n v="414.31"/>
    <n v="2598.9699999999998"/>
    <n v="0"/>
    <n v="2598.9699999999998"/>
    <n v="31187.64"/>
    <n v="3087.77"/>
    <n v="59.49"/>
    <n v="247.05"/>
    <n v="34581.949999999997"/>
    <s v="604-7400-051"/>
    <s v="Health Ins. - Field Serv"/>
    <n v="0.26939999999999997"/>
    <s v="604-7300-051"/>
    <n v="11383.38"/>
    <s v="Pension - Field Serv"/>
    <n v="7.6499999999999999E-2"/>
    <s v="699-7000-051"/>
    <n v="3232.47"/>
    <s v="FICA Taxes - Field Serv"/>
    <m/>
    <n v="91452.35"/>
  </r>
  <r>
    <x v="59"/>
    <x v="10"/>
    <n v="60564"/>
    <x v="37"/>
    <s v="Full Time"/>
    <n v="2080"/>
    <n v="128"/>
    <n v="79"/>
    <n v="0"/>
    <n v="1"/>
    <n v="20.28"/>
    <n v="30.42"/>
    <n v="1"/>
    <n v="46155.16"/>
    <n v="0"/>
    <n v="3"/>
    <n v="2.75E-2"/>
    <n v="0"/>
    <n v="0"/>
    <n v="1269.27"/>
    <n v="0"/>
    <n v="0"/>
    <n v="1269.27"/>
    <n v="20.84"/>
    <n v="0"/>
    <s v="184-XXXX-XXX"/>
    <s v="601-7101-051"/>
    <n v="47424.43"/>
    <s v="Labor Field Serv"/>
    <n v="47424.43"/>
    <s v="A"/>
    <n v="941.66"/>
    <n v="47.08"/>
    <n v="894.58"/>
    <n v="0"/>
    <n v="894.58"/>
    <n v="10734.96"/>
    <n v="463.48"/>
    <n v="70.36"/>
    <n v="291.31"/>
    <n v="11560.11"/>
    <s v="604-7400-051"/>
    <s v="Health Ins. - Field Serv"/>
    <n v="0.26939999999999997"/>
    <s v="604-7300-051"/>
    <n v="12776.14"/>
    <s v="Pension - Field Serv"/>
    <n v="7.6499999999999999E-2"/>
    <s v="699-7000-051"/>
    <n v="3627.97"/>
    <s v="FICA Taxes - Field Serv"/>
    <m/>
    <n v="75388.649999999994"/>
  </r>
  <r>
    <x v="60"/>
    <x v="10"/>
    <n v="60624"/>
    <x v="37"/>
    <s v="Full Time"/>
    <n v="2080"/>
    <n v="0"/>
    <n v="2218"/>
    <n v="0"/>
    <n v="1"/>
    <n v="16.23"/>
    <n v="24.35"/>
    <n v="1"/>
    <n v="35976.400000000001"/>
    <n v="0"/>
    <n v="4"/>
    <n v="3.2500000000000001E-2"/>
    <n v="0"/>
    <n v="0"/>
    <n v="1169.23"/>
    <n v="0"/>
    <n v="0"/>
    <n v="1169.23"/>
    <n v="16.760000000000002"/>
    <n v="0"/>
    <s v="184-XXXX-XXX"/>
    <s v="601-7101-051"/>
    <n v="37145.629999999997"/>
    <s v="Labor Field Serv"/>
    <n v="37145.629999999997"/>
    <s v="A"/>
    <n v="941.66"/>
    <n v="47.08"/>
    <n v="894.58"/>
    <n v="0"/>
    <n v="894.58"/>
    <n v="10734.96"/>
    <n v="500"/>
    <n v="200"/>
    <n v="500"/>
    <n v="11934.96"/>
    <s v="604-7400-051"/>
    <s v="Health Ins. - Field Serv"/>
    <n v="0.26939999999999997"/>
    <s v="604-7300-051"/>
    <n v="10007.030000000001"/>
    <s v="Pension - Field Serv"/>
    <n v="7.6499999999999999E-2"/>
    <s v="699-7000-051"/>
    <n v="2841.64"/>
    <s v="FICA Taxes - Field Serv"/>
    <m/>
    <n v="61929.26"/>
  </r>
  <r>
    <x v="61"/>
    <x v="10"/>
    <n v="60570"/>
    <x v="38"/>
    <s v="Full Time"/>
    <n v="2080"/>
    <n v="139"/>
    <n v="978"/>
    <n v="0"/>
    <n v="1"/>
    <n v="21.9"/>
    <n v="32.85"/>
    <n v="1"/>
    <n v="51096.15"/>
    <n v="0"/>
    <n v="3"/>
    <n v="2.75E-2"/>
    <n v="0"/>
    <n v="0"/>
    <n v="1405.14"/>
    <n v="0"/>
    <n v="0"/>
    <n v="1405.14"/>
    <n v="22.5"/>
    <n v="0"/>
    <s v="184-XXXX-XXX"/>
    <s v="601-7101-051"/>
    <n v="52501.29"/>
    <s v="Labor Field Serv"/>
    <n v="52501.29"/>
    <s v="D"/>
    <n v="3013.28"/>
    <n v="414.31"/>
    <n v="2598.9699999999998"/>
    <n v="0"/>
    <n v="2598.9699999999998"/>
    <n v="31187.64"/>
    <n v="465.61"/>
    <n v="77.22"/>
    <n v="314.77"/>
    <n v="32045.24"/>
    <s v="604-7400-051"/>
    <s v="Health Ins. - Field Serv"/>
    <n v="0.26939999999999997"/>
    <s v="604-7300-051"/>
    <n v="14143.85"/>
    <s v="Pension - Field Serv"/>
    <n v="7.6499999999999999E-2"/>
    <s v="699-7000-051"/>
    <n v="4016.35"/>
    <s v="FICA Taxes - Field Serv"/>
    <m/>
    <n v="102706.73"/>
  </r>
  <r>
    <x v="62"/>
    <x v="10"/>
    <n v="60620"/>
    <x v="37"/>
    <s v="Full Time"/>
    <n v="2080"/>
    <n v="54"/>
    <n v="983"/>
    <n v="0"/>
    <n v="1"/>
    <n v="18.79"/>
    <n v="28.19"/>
    <n v="1"/>
    <n v="41588.46"/>
    <n v="0"/>
    <n v="2"/>
    <n v="2.5000000000000001E-2"/>
    <n v="0"/>
    <n v="0"/>
    <n v="1039.71"/>
    <n v="0"/>
    <n v="0"/>
    <n v="1039.71"/>
    <n v="19.260000000000002"/>
    <n v="0"/>
    <s v="184-XXXX-XXX"/>
    <s v="601-7101-051"/>
    <n v="42628.17"/>
    <s v="Labor Field Serv"/>
    <n v="42628.17"/>
    <s v="C"/>
    <n v="1695.01"/>
    <n v="150.66999999999999"/>
    <n v="1544.34"/>
    <n v="0"/>
    <n v="1544.34"/>
    <n v="18532.080000000002"/>
    <n v="967.68"/>
    <n v="64.06"/>
    <n v="262.70999999999998"/>
    <n v="19826.53"/>
    <s v="604-7400-051"/>
    <s v="Health Ins. - Field Serv"/>
    <n v="0.26939999999999997"/>
    <s v="604-7300-051"/>
    <n v="11484.03"/>
    <s v="Pension - Field Serv"/>
    <n v="7.6499999999999999E-2"/>
    <s v="699-7000-051"/>
    <n v="3261.06"/>
    <s v="FICA Taxes - Field Serv"/>
    <m/>
    <n v="77199.789999999994"/>
  </r>
  <r>
    <x v="63"/>
    <x v="10"/>
    <n v="60674"/>
    <x v="37"/>
    <s v="Full Time"/>
    <n v="2080"/>
    <n v="38"/>
    <n v="1116"/>
    <n v="0"/>
    <n v="1"/>
    <n v="16.23"/>
    <n v="24.35"/>
    <n v="1"/>
    <n v="35799.699999999997"/>
    <n v="0"/>
    <n v="4"/>
    <n v="1.6299999999999999E-2"/>
    <n v="0"/>
    <n v="0"/>
    <n v="583.54"/>
    <n v="0"/>
    <n v="0"/>
    <n v="583.54"/>
    <n v="16.489999999999998"/>
    <n v="0"/>
    <s v="184-XXXX-XXX"/>
    <s v="601-7101-051"/>
    <n v="36383.24"/>
    <s v="Labor Field Serv"/>
    <n v="36383.24"/>
    <s v="A"/>
    <n v="941.66"/>
    <n v="47.08"/>
    <n v="894.58"/>
    <n v="0"/>
    <n v="894.58"/>
    <n v="10734.96"/>
    <n v="500"/>
    <n v="200"/>
    <n v="500"/>
    <n v="11934.96"/>
    <s v="604-7400-051"/>
    <s v="Health Ins. - Field Serv"/>
    <n v="0.26939999999999997"/>
    <s v="604-7300-051"/>
    <n v="9801.64"/>
    <s v="Pension - Field Serv"/>
    <n v="7.6499999999999999E-2"/>
    <s v="699-7000-051"/>
    <n v="2783.32"/>
    <s v="FICA Taxes - Field Serv"/>
    <m/>
    <n v="60903.16"/>
  </r>
  <r>
    <x v="64"/>
    <x v="10"/>
    <n v="60639"/>
    <x v="37"/>
    <s v="Full Time"/>
    <n v="2080"/>
    <n v="198"/>
    <n v="1155"/>
    <n v="0"/>
    <n v="1"/>
    <n v="18.510000000000002"/>
    <n v="27.77"/>
    <n v="1"/>
    <n v="45154.26"/>
    <n v="0"/>
    <n v="2"/>
    <n v="2.5000000000000001E-2"/>
    <n v="0"/>
    <n v="0"/>
    <n v="1128.8599999999999"/>
    <n v="0"/>
    <n v="0"/>
    <n v="1128.8599999999999"/>
    <n v="18.97"/>
    <n v="0"/>
    <s v="184-XXXX-XXX"/>
    <s v="601-7101-051"/>
    <n v="46283.12"/>
    <s v="Labor Field Serv"/>
    <n v="46283.12"/>
    <s v="C"/>
    <n v="1695.01"/>
    <n v="150.66999999999999"/>
    <n v="1544.34"/>
    <n v="0"/>
    <n v="1544.34"/>
    <n v="18532.080000000002"/>
    <n v="51"/>
    <n v="59.49"/>
    <n v="241.78"/>
    <n v="18884.349999999999"/>
    <s v="604-7400-051"/>
    <s v="Health Ins. - Field Serv"/>
    <n v="0.26939999999999997"/>
    <s v="604-7300-051"/>
    <n v="12468.67"/>
    <s v="Pension - Field Serv"/>
    <n v="7.6499999999999999E-2"/>
    <s v="699-7000-051"/>
    <n v="3540.66"/>
    <s v="FICA Taxes - Field Serv"/>
    <m/>
    <n v="81176.800000000003"/>
  </r>
  <r>
    <x v="65"/>
    <x v="10"/>
    <n v="60612"/>
    <x v="37"/>
    <s v="Full Time"/>
    <n v="2080"/>
    <n v="94"/>
    <n v="743"/>
    <n v="0"/>
    <n v="1"/>
    <n v="18.79"/>
    <n v="28.19"/>
    <n v="1"/>
    <n v="42476.06"/>
    <n v="0"/>
    <n v="2"/>
    <n v="2.5000000000000001E-2"/>
    <n v="0"/>
    <n v="0"/>
    <n v="1061.9000000000001"/>
    <n v="0"/>
    <n v="0"/>
    <n v="1061.9000000000001"/>
    <n v="19.260000000000002"/>
    <n v="0"/>
    <s v="184-XXXX-XXX"/>
    <s v="601-7101-051"/>
    <n v="43537.96"/>
    <s v="Labor Field Serv"/>
    <n v="43537.96"/>
    <s v="A"/>
    <n v="941.66"/>
    <n v="47.08"/>
    <n v="894.58"/>
    <n v="0"/>
    <n v="894.58"/>
    <n v="10734.96"/>
    <n v="51"/>
    <n v="63.49"/>
    <n v="258.38"/>
    <n v="11107.83"/>
    <s v="604-7400-051"/>
    <s v="Health Ins. - Field Serv"/>
    <n v="0.26939999999999997"/>
    <s v="604-7300-051"/>
    <n v="11729.13"/>
    <s v="Pension - Field Serv"/>
    <n v="7.6499999999999999E-2"/>
    <s v="699-7000-051"/>
    <n v="3330.65"/>
    <s v="FICA Taxes - Field Serv"/>
    <m/>
    <n v="69705.570000000007"/>
  </r>
  <r>
    <x v="66"/>
    <x v="10"/>
    <n v="60560"/>
    <x v="39"/>
    <s v="Full Time"/>
    <n v="2080"/>
    <n v="51"/>
    <n v="56"/>
    <n v="0.15"/>
    <n v="0.85"/>
    <n v="28.36"/>
    <n v="23.84"/>
    <n v="1"/>
    <n v="51221.54"/>
    <n v="9039.1"/>
    <n v="3"/>
    <n v="2.75E-2"/>
    <n v="0"/>
    <n v="0"/>
    <n v="1408.59"/>
    <n v="0"/>
    <n v="0"/>
    <n v="1408.59"/>
    <n v="29.14"/>
    <n v="9287.68"/>
    <s v="184-XXXX-XXX"/>
    <s v="601-7101-051"/>
    <n v="52630.13"/>
    <s v="Labor Field Serv"/>
    <n v="61917.81"/>
    <s v="D"/>
    <n v="3013.28"/>
    <n v="414.31"/>
    <n v="2598.9699999999998"/>
    <n v="0"/>
    <n v="2598.9699999999998"/>
    <n v="31187.64"/>
    <n v="502.47"/>
    <n v="97.81"/>
    <n v="407.62"/>
    <n v="32195.54"/>
    <s v="604-7400-051"/>
    <s v="Health Ins. - Field Serv"/>
    <n v="0.26939999999999997"/>
    <s v="604-7300-051"/>
    <n v="16680.66"/>
    <s v="Pension - Field Serv"/>
    <n v="7.6499999999999999E-2"/>
    <s v="699-7000-051"/>
    <n v="4736.71"/>
    <s v="FICA Taxes - Field Serv"/>
    <m/>
    <n v="115530.72"/>
  </r>
  <r>
    <x v="67"/>
    <x v="10"/>
    <n v="60678"/>
    <x v="37"/>
    <s v="PT Temp"/>
    <n v="1560"/>
    <n v="0"/>
    <n v="0"/>
    <n v="0"/>
    <n v="1"/>
    <n v="16.23"/>
    <n v="24.35"/>
    <n v="1"/>
    <n v="25318.799999999999"/>
    <n v="0"/>
    <n v="1"/>
    <n v="0"/>
    <n v="0"/>
    <n v="0"/>
    <n v="0"/>
    <n v="0"/>
    <n v="0"/>
    <n v="0"/>
    <n v="16.23"/>
    <n v="0"/>
    <s v="184-XXXX-XXX"/>
    <s v="601-7101-051"/>
    <n v="25318.799999999999"/>
    <s v="Labor Field Serv"/>
    <n v="25318.799999999999"/>
    <s v="X"/>
    <n v="0"/>
    <n v="0"/>
    <n v="0"/>
    <n v="0"/>
    <n v="0"/>
    <n v="0"/>
    <n v="500"/>
    <n v="0"/>
    <n v="0"/>
    <n v="500"/>
    <s v="604-7400-051"/>
    <s v="Health Ins. - Field Serv"/>
    <n v="0"/>
    <s v="604-7300-051"/>
    <n v="0"/>
    <s v="Pension - Field Serv"/>
    <n v="7.6499999999999999E-2"/>
    <s v="699-7000-051"/>
    <n v="1936.89"/>
    <s v="FICA Taxes - Field Serv"/>
    <m/>
    <n v="27755.69"/>
  </r>
  <r>
    <x v="68"/>
    <x v="10"/>
    <s v="XXXXX"/>
    <x v="11"/>
    <s v="PT Temp"/>
    <n v="1560"/>
    <n v="0"/>
    <n v="0"/>
    <n v="0"/>
    <n v="1"/>
    <n v="16.23"/>
    <n v="24.35"/>
    <n v="1"/>
    <n v="25318.799999999999"/>
    <n v="0"/>
    <n v="1"/>
    <n v="0"/>
    <n v="0"/>
    <n v="0.01"/>
    <n v="0"/>
    <n v="0"/>
    <n v="253.19"/>
    <n v="253.19"/>
    <n v="16.39"/>
    <n v="0"/>
    <s v="184-XXXX-XXX"/>
    <s v="601-7101-051"/>
    <n v="25571.99"/>
    <s v="Labor Field Serv"/>
    <n v="25571.99"/>
    <s v="X"/>
    <n v="0"/>
    <n v="0"/>
    <n v="0"/>
    <n v="0"/>
    <n v="0"/>
    <n v="0"/>
    <n v="0"/>
    <n v="0"/>
    <n v="0"/>
    <n v="0"/>
    <s v="604-7400-051"/>
    <s v="Health Ins. - Field Serv"/>
    <n v="0"/>
    <s v="604-7300-051"/>
    <n v="0"/>
    <s v="Pension - Field Serv"/>
    <n v="7.6499999999999999E-2"/>
    <s v="699-7000-051"/>
    <n v="1956.26"/>
    <s v="FICA Taxes - Field Serv"/>
    <m/>
    <n v="27528.25"/>
  </r>
  <r>
    <x v="69"/>
    <x v="10"/>
    <s v="XXXXX"/>
    <x v="11"/>
    <s v="PT Temp"/>
    <n v="1560"/>
    <n v="0"/>
    <n v="219"/>
    <n v="0"/>
    <n v="1"/>
    <n v="16.23"/>
    <n v="24.35"/>
    <n v="1"/>
    <n v="25537.8"/>
    <n v="0"/>
    <n v="1"/>
    <n v="0"/>
    <n v="0"/>
    <n v="0"/>
    <n v="0"/>
    <n v="0"/>
    <n v="0"/>
    <n v="0"/>
    <n v="16.23"/>
    <n v="0"/>
    <s v="184-XXXX-XXX"/>
    <s v="601-7101-051"/>
    <n v="25537.8"/>
    <s v="Labor Field Serv"/>
    <n v="25537.8"/>
    <s v="X"/>
    <n v="0"/>
    <n v="0"/>
    <n v="0"/>
    <n v="0"/>
    <n v="0"/>
    <n v="0"/>
    <n v="0"/>
    <n v="0"/>
    <n v="0"/>
    <n v="0"/>
    <s v="604-7400-051"/>
    <s v="Health Ins. - Field Serv"/>
    <n v="0"/>
    <s v="604-7300-051"/>
    <n v="0"/>
    <s v="Pension - Field Serv"/>
    <n v="7.6499999999999999E-2"/>
    <s v="699-7000-051"/>
    <n v="1953.64"/>
    <s v="FICA Taxes - Field Serv"/>
    <m/>
    <n v="27491.439999999999"/>
  </r>
  <r>
    <x v="70"/>
    <x v="10"/>
    <s v="XXXXX"/>
    <x v="11"/>
    <s v="PT Temp"/>
    <n v="1560"/>
    <n v="0"/>
    <n v="0"/>
    <n v="0"/>
    <n v="1"/>
    <n v="16.23"/>
    <n v="24.35"/>
    <n v="1"/>
    <n v="25318.799999999999"/>
    <n v="0"/>
    <n v="3"/>
    <n v="2.75E-2"/>
    <n v="0"/>
    <n v="0"/>
    <n v="696.27"/>
    <n v="0"/>
    <n v="0"/>
    <n v="696.27"/>
    <n v="16.68"/>
    <n v="0"/>
    <s v="184-XXXX-XXX"/>
    <s v="601-7101-051"/>
    <n v="26015.07"/>
    <s v="Labor Field Serv"/>
    <n v="26015.07"/>
    <s v="X"/>
    <n v="0"/>
    <n v="0"/>
    <n v="0"/>
    <n v="0"/>
    <n v="0"/>
    <n v="0"/>
    <n v="0"/>
    <n v="0"/>
    <n v="0"/>
    <n v="0"/>
    <s v="604-7400-051"/>
    <s v="Health Ins. - Field Serv"/>
    <n v="0"/>
    <s v="604-7300-051"/>
    <n v="0"/>
    <s v="Pension - Field Serv"/>
    <n v="7.6499999999999999E-2"/>
    <s v="699-7000-051"/>
    <n v="1990.15"/>
    <s v="FICA Taxes - Field Serv"/>
    <m/>
    <n v="28005.22"/>
  </r>
  <r>
    <x v="71"/>
    <x v="11"/>
    <n v="60665"/>
    <x v="40"/>
    <s v="Full Time"/>
    <n v="1914"/>
    <n v="0"/>
    <n v="0"/>
    <n v="0"/>
    <n v="1"/>
    <n v="46.63"/>
    <n v="69.95"/>
    <n v="1"/>
    <n v="89249.82"/>
    <n v="0"/>
    <n v="4"/>
    <n v="3.2500000000000001E-2"/>
    <n v="0"/>
    <n v="0"/>
    <n v="2900.62"/>
    <n v="0"/>
    <n v="0"/>
    <n v="2900.62"/>
    <n v="48.15"/>
    <n v="0"/>
    <s v="184-XXXX-XXX"/>
    <s v="601-4100-XXX"/>
    <n v="92150.44"/>
    <s v="Labor FTTP"/>
    <n v="92150.44"/>
    <s v="B"/>
    <n v="1864.51"/>
    <n v="184.56"/>
    <n v="1679.95"/>
    <n v="0"/>
    <n v="1679.95"/>
    <n v="20159.400000000001"/>
    <n v="500"/>
    <n v="200"/>
    <n v="500"/>
    <n v="21359.4"/>
    <s v="604-3400-XXX"/>
    <s v="Health Ins. FTTP"/>
    <n v="0.26939999999999997"/>
    <s v="604-3300-XXX"/>
    <n v="24825.33"/>
    <s v="Pension - FTTP"/>
    <n v="7.6499999999999999E-2"/>
    <s v="699-3000-XXX"/>
    <n v="7049.51"/>
    <s v="FICA Taxes - FTTP"/>
    <m/>
    <n v="145384.68"/>
  </r>
  <r>
    <x v="72"/>
    <x v="11"/>
    <n v="60466"/>
    <x v="41"/>
    <s v="Full Time"/>
    <n v="2080"/>
    <n v="0"/>
    <n v="0"/>
    <n v="0"/>
    <n v="1"/>
    <n v="37.89"/>
    <n v="56.84"/>
    <n v="1"/>
    <n v="78811.199999999997"/>
    <n v="0"/>
    <n v="4"/>
    <n v="3.2500000000000001E-2"/>
    <n v="0"/>
    <n v="0"/>
    <n v="2561.36"/>
    <n v="0"/>
    <n v="0"/>
    <n v="2561.36"/>
    <n v="39.119999999999997"/>
    <n v="0"/>
    <s v="184-XXXX-XXX"/>
    <s v="601-4100-XXX"/>
    <n v="81372.56"/>
    <s v="Labor FTTP"/>
    <n v="81372.56"/>
    <s v="D"/>
    <n v="3013.28"/>
    <n v="414.31"/>
    <n v="2598.9699999999998"/>
    <n v="0"/>
    <n v="2598.9699999999998"/>
    <n v="31187.64"/>
    <n v="641.55999999999995"/>
    <n v="132.13"/>
    <n v="544.6"/>
    <n v="32505.93"/>
    <s v="604-3400-XXX"/>
    <s v="Health Ins. FTTP"/>
    <n v="0.26939999999999997"/>
    <s v="604-3300-XXX"/>
    <n v="21921.77"/>
    <s v="Pension - FTTP"/>
    <n v="7.6499999999999999E-2"/>
    <s v="699-3000-XXX"/>
    <n v="6225"/>
    <s v="FICA Taxes - FTTP"/>
    <m/>
    <n v="142025.26"/>
  </r>
  <r>
    <x v="73"/>
    <x v="12"/>
    <n v="60530"/>
    <x v="42"/>
    <s v="Full Time"/>
    <n v="2080"/>
    <n v="67"/>
    <n v="996"/>
    <n v="0"/>
    <n v="1"/>
    <n v="22.04"/>
    <n v="33.06"/>
    <n v="1"/>
    <n v="49054.22"/>
    <n v="0"/>
    <n v="3"/>
    <n v="2.75E-2"/>
    <n v="0"/>
    <n v="0"/>
    <n v="1348.99"/>
    <n v="0"/>
    <n v="0"/>
    <n v="1348.99"/>
    <n v="22.65"/>
    <n v="0"/>
    <s v="184-XXXX-XXX"/>
    <s v="601-4100-XXX"/>
    <n v="50403.21"/>
    <s v="Labor Maintenance"/>
    <n v="50403.21"/>
    <s v="D"/>
    <n v="3013.28"/>
    <n v="414.31"/>
    <n v="2598.9699999999998"/>
    <n v="0"/>
    <n v="2598.9699999999998"/>
    <n v="31187.64"/>
    <n v="344.97"/>
    <n v="74.17"/>
    <n v="305.27"/>
    <n v="31912.05"/>
    <s v="604-3400-XXX"/>
    <s v="Health Ins. Maint."/>
    <n v="0.26939999999999997"/>
    <s v="604-3300-XXX"/>
    <n v="13578.62"/>
    <s v="Pension - Maint."/>
    <n v="7.6499999999999999E-2"/>
    <s v="699-3000-XXX"/>
    <n v="3855.85"/>
    <s v="FICA Taxes - Maint."/>
    <m/>
    <n v="99749.73"/>
  </r>
  <r>
    <x v="74"/>
    <x v="12"/>
    <n v="21200"/>
    <x v="43"/>
    <s v="Full Time"/>
    <n v="2080"/>
    <n v="775"/>
    <n v="1857"/>
    <n v="0"/>
    <n v="1"/>
    <n v="31.83"/>
    <n v="47.75"/>
    <n v="1"/>
    <n v="105069.65"/>
    <n v="0"/>
    <n v="3"/>
    <n v="2.75E-2"/>
    <n v="0"/>
    <n v="0"/>
    <n v="2889.42"/>
    <n v="0"/>
    <n v="0"/>
    <n v="2889.42"/>
    <n v="32.71"/>
    <n v="0"/>
    <s v="184-XXXX-XXX"/>
    <s v="601-4100-XXX"/>
    <n v="107959.07"/>
    <s v="Labor Maintenance"/>
    <n v="107959.07"/>
    <s v="C"/>
    <n v="1695.01"/>
    <n v="150.66999999999999"/>
    <n v="1544.34"/>
    <n v="0"/>
    <n v="1544.34"/>
    <n v="18532.080000000002"/>
    <n v="51"/>
    <n v="109.82"/>
    <n v="457.33"/>
    <n v="19150.23"/>
    <s v="604-3400-XXX"/>
    <s v="Health Ins. Maint."/>
    <n v="0.26939999999999997"/>
    <s v="604-3300-XXX"/>
    <n v="29084.17"/>
    <s v="Pension - Maint."/>
    <n v="7.6499999999999999E-2"/>
    <s v="699-3000-XXX"/>
    <n v="8258.8700000000008"/>
    <s v="FICA Taxes - Maint."/>
    <m/>
    <n v="164452.34"/>
  </r>
  <r>
    <x v="75"/>
    <x v="12"/>
    <n v="40810"/>
    <x v="42"/>
    <s v="Full Time"/>
    <n v="2080"/>
    <n v="1"/>
    <n v="373"/>
    <n v="0"/>
    <n v="1"/>
    <n v="28.49"/>
    <n v="42.74"/>
    <n v="1"/>
    <n v="59674.94"/>
    <n v="0"/>
    <n v="4"/>
    <n v="3.2500000000000001E-2"/>
    <n v="0"/>
    <n v="0"/>
    <n v="1939.44"/>
    <n v="0"/>
    <n v="0"/>
    <n v="1939.44"/>
    <n v="29.42"/>
    <n v="0"/>
    <s v="184-XXXX-XXX"/>
    <s v="601-4100-XXX"/>
    <n v="61614.38"/>
    <s v="Labor Maintenance"/>
    <n v="61614.38"/>
    <s v="D"/>
    <n v="3013.28"/>
    <n v="414.31"/>
    <n v="2598.9699999999998"/>
    <n v="0"/>
    <n v="2598.9699999999998"/>
    <n v="31187.64"/>
    <n v="2580.2800000000002"/>
    <n v="99.53"/>
    <n v="411.4"/>
    <n v="34278.85"/>
    <s v="604-3400-XXX"/>
    <s v="Health Ins. Maint."/>
    <n v="0.26939999999999997"/>
    <s v="604-3300-XXX"/>
    <n v="16598.91"/>
    <s v="Pension - Maint."/>
    <n v="7.6499999999999999E-2"/>
    <s v="699-3000-XXX"/>
    <n v="4713.5"/>
    <s v="FICA Taxes - Maint."/>
    <m/>
    <n v="117205.64"/>
  </r>
  <r>
    <x v="76"/>
    <x v="12"/>
    <n v="60538"/>
    <x v="42"/>
    <s v="Full Time"/>
    <n v="2080"/>
    <n v="27"/>
    <n v="1126"/>
    <n v="0"/>
    <n v="1"/>
    <n v="20.9"/>
    <n v="31.35"/>
    <n v="1"/>
    <n v="45444.45"/>
    <n v="0"/>
    <n v="3"/>
    <n v="2.75E-2"/>
    <n v="0"/>
    <n v="0"/>
    <n v="1249.72"/>
    <n v="0"/>
    <n v="0"/>
    <n v="1249.72"/>
    <n v="21.47"/>
    <n v="0"/>
    <s v="184-XXXX-XXX"/>
    <s v="601-4100-XXX"/>
    <n v="46694.17"/>
    <s v="Labor Maintenance"/>
    <n v="46694.17"/>
    <s v="D"/>
    <n v="3013.28"/>
    <n v="414.31"/>
    <n v="2598.9699999999998"/>
    <n v="0"/>
    <n v="2598.9699999999998"/>
    <n v="31187.64"/>
    <n v="580.01"/>
    <n v="73.790000000000006"/>
    <n v="301.76"/>
    <n v="32143.200000000001"/>
    <s v="604-3400-XXX"/>
    <s v="Health Ins. Maint."/>
    <n v="0.26939999999999997"/>
    <s v="604-3300-XXX"/>
    <n v="12579.41"/>
    <s v="Pension - Maint."/>
    <n v="7.6499999999999999E-2"/>
    <s v="699-3000-XXX"/>
    <n v="3572.1"/>
    <s v="FICA Taxes - Maint."/>
    <m/>
    <n v="94988.88"/>
  </r>
  <r>
    <x v="77"/>
    <x v="12"/>
    <n v="60459"/>
    <x v="44"/>
    <s v="Full Time"/>
    <n v="2080"/>
    <n v="4"/>
    <n v="0"/>
    <n v="0"/>
    <n v="1"/>
    <n v="28.1"/>
    <n v="42.15"/>
    <n v="1"/>
    <n v="58616.6"/>
    <n v="0"/>
    <n v="3"/>
    <n v="2.75E-2"/>
    <n v="3.5000000000000003E-2"/>
    <n v="0"/>
    <n v="1611.96"/>
    <n v="2051.58"/>
    <n v="0"/>
    <n v="3663.54"/>
    <n v="29.86"/>
    <n v="0"/>
    <s v="184-XXXX-XXX"/>
    <s v="601-4100-XXX"/>
    <n v="62280.14"/>
    <s v="Labor Maintenance"/>
    <n v="62280.14"/>
    <s v="D"/>
    <n v="3013.28"/>
    <n v="414.31"/>
    <n v="2598.9699999999998"/>
    <n v="0"/>
    <n v="2598.9699999999998"/>
    <n v="31187.64"/>
    <n v="1117.99"/>
    <n v="89.23"/>
    <n v="368.09"/>
    <n v="32762.95"/>
    <s v="604-3400-XXX"/>
    <s v="Health Ins. Maint."/>
    <n v="0.26939999999999997"/>
    <s v="604-3300-XXX"/>
    <n v="16778.27"/>
    <s v="Pension - Maint."/>
    <n v="7.6499999999999999E-2"/>
    <s v="699-3000-XXX"/>
    <n v="4764.43"/>
    <s v="FICA Taxes - Maint."/>
    <m/>
    <n v="116585.79"/>
  </r>
  <r>
    <x v="78"/>
    <x v="12"/>
    <s v="XXXXX"/>
    <x v="11"/>
    <s v="Full Time"/>
    <n v="2080"/>
    <n v="0"/>
    <n v="0"/>
    <n v="0"/>
    <n v="1"/>
    <n v="20.9"/>
    <n v="31.35"/>
    <n v="1"/>
    <n v="43472"/>
    <n v="0"/>
    <n v="3"/>
    <n v="2.75E-2"/>
    <n v="0"/>
    <n v="0"/>
    <n v="1195.48"/>
    <n v="0"/>
    <n v="0"/>
    <n v="1195.48"/>
    <n v="21.47"/>
    <n v="0"/>
    <s v="184-XXXX-XXX"/>
    <s v="601-4100-XXX"/>
    <n v="44667.48"/>
    <s v="Labor Maintenance"/>
    <n v="44667.48"/>
    <s v="D"/>
    <n v="3013.28"/>
    <n v="414.31"/>
    <n v="2598.9699999999998"/>
    <n v="0"/>
    <n v="2598.9699999999998"/>
    <n v="31187.64"/>
    <n v="500"/>
    <n v="200"/>
    <n v="500"/>
    <n v="32387.64"/>
    <s v="604-3400-XXX"/>
    <s v="Health Ins. Maint."/>
    <n v="0.26939999999999997"/>
    <s v="604-3300-XXX"/>
    <n v="12033.42"/>
    <s v="Pension - Maint."/>
    <n v="7.6499999999999999E-2"/>
    <s v="699-3000-XXX"/>
    <n v="3417.06"/>
    <s v="FICA Taxes - Maint."/>
    <m/>
    <n v="92505.600000000006"/>
  </r>
  <r>
    <x v="79"/>
    <x v="13"/>
    <n v="20760"/>
    <x v="10"/>
    <s v="Full Time"/>
    <n v="2080"/>
    <n v="7"/>
    <n v="0"/>
    <n v="0"/>
    <n v="1"/>
    <n v="28.23"/>
    <n v="42.35"/>
    <n v="1"/>
    <n v="59014.85"/>
    <n v="0"/>
    <n v="3"/>
    <n v="2.75E-2"/>
    <n v="0"/>
    <n v="0"/>
    <n v="1622.91"/>
    <n v="0"/>
    <n v="0"/>
    <n v="1622.91"/>
    <n v="29.01"/>
    <n v="0"/>
    <s v="184-XXXX-XXX"/>
    <s v="601-3100-001"/>
    <n v="105637.75999999999"/>
    <s v="Labor FTTP"/>
    <n v="105637.75999999999"/>
    <s v="C"/>
    <n v="1695.01"/>
    <n v="150.66999999999999"/>
    <n v="1544.34"/>
    <n v="0"/>
    <n v="1544.34"/>
    <n v="18532.080000000002"/>
    <n v="2754.88"/>
    <n v="99.53"/>
    <n v="407.69"/>
    <n v="21794.18"/>
    <s v="604-3400-001"/>
    <s v="Health Ins. FTTP"/>
    <n v="0.26939999999999997"/>
    <s v="604-3300-001"/>
    <n v="16335.81"/>
    <s v="Pension - FTTP"/>
    <n v="7.6499999999999999E-2"/>
    <s v="699-3000-001"/>
    <n v="8081.29"/>
    <s v="FICA Taxes - FTTP"/>
    <n v="45000"/>
    <n v="151849.04"/>
  </r>
  <r>
    <x v="80"/>
    <x v="13"/>
    <n v="21415"/>
    <x v="10"/>
    <s v="Full Time"/>
    <n v="2080"/>
    <n v="9"/>
    <n v="0"/>
    <n v="0"/>
    <n v="1"/>
    <n v="24.54"/>
    <n v="36.81"/>
    <n v="1"/>
    <n v="51374.49"/>
    <n v="0"/>
    <n v="4"/>
    <n v="3.2500000000000001E-2"/>
    <n v="0"/>
    <n v="0"/>
    <n v="1669.67"/>
    <n v="0"/>
    <n v="0"/>
    <n v="1669.67"/>
    <n v="25.34"/>
    <n v="0"/>
    <s v="184-XXXX-XXX"/>
    <s v="601-3100-001"/>
    <n v="53044.160000000003"/>
    <s v="Labor FTTP"/>
    <n v="53044.160000000003"/>
    <s v="A"/>
    <n v="941.66"/>
    <n v="47.08"/>
    <n v="894.58"/>
    <n v="0"/>
    <n v="894.58"/>
    <n v="10734.96"/>
    <n v="426.79"/>
    <n v="85.8"/>
    <n v="352.62"/>
    <n v="11600.17"/>
    <s v="604-3400-001"/>
    <s v="Health Ins. FTTP"/>
    <n v="0.26939999999999997"/>
    <s v="604-3300-001"/>
    <n v="14290.1"/>
    <s v="Pension - FTTP"/>
    <n v="7.6499999999999999E-2"/>
    <s v="699-3000-001"/>
    <n v="4057.88"/>
    <s v="FICA Taxes - FTTP"/>
    <m/>
    <n v="82992.31"/>
  </r>
  <r>
    <x v="81"/>
    <x v="13"/>
    <n v="20925"/>
    <x v="45"/>
    <s v="Full Time"/>
    <n v="2080"/>
    <n v="0"/>
    <n v="0"/>
    <n v="0"/>
    <n v="1"/>
    <n v="36.54"/>
    <n v="54.81"/>
    <n v="1"/>
    <n v="76003.199999999997"/>
    <n v="0"/>
    <n v="3"/>
    <n v="2.75E-2"/>
    <n v="0"/>
    <n v="0"/>
    <n v="2090.09"/>
    <n v="0"/>
    <n v="0"/>
    <n v="2090.09"/>
    <n v="37.54"/>
    <n v="0"/>
    <s v="184-XXXX-XXX"/>
    <s v="601-3100-001"/>
    <n v="78093.289999999994"/>
    <s v="Labor FTTP"/>
    <n v="78093.289999999994"/>
    <s v="B"/>
    <n v="1864.51"/>
    <n v="184.56"/>
    <n v="1679.95"/>
    <n v="0"/>
    <n v="1679.95"/>
    <n v="20159.400000000001"/>
    <n v="880.33"/>
    <n v="126.98"/>
    <n v="527.82000000000005"/>
    <n v="21694.53"/>
    <s v="604-3400-001"/>
    <s v="Health Ins. FTTP"/>
    <n v="0.26939999999999997"/>
    <s v="604-3300-001"/>
    <n v="21038.33"/>
    <s v="Pension - FTTP"/>
    <n v="7.6499999999999999E-2"/>
    <s v="699-3000-001"/>
    <n v="5974.14"/>
    <s v="FICA Taxes - FTTP"/>
    <m/>
    <n v="126800.29"/>
  </r>
  <r>
    <x v="82"/>
    <x v="13"/>
    <n v="60559"/>
    <x v="46"/>
    <s v="Full Time"/>
    <n v="2080"/>
    <n v="0"/>
    <n v="0"/>
    <n v="0"/>
    <n v="1"/>
    <n v="43.08"/>
    <n v="64.62"/>
    <n v="1"/>
    <n v="89606.399999999994"/>
    <n v="0"/>
    <n v="3"/>
    <n v="2.75E-2"/>
    <n v="0"/>
    <n v="0"/>
    <n v="2464.1799999999998"/>
    <n v="0"/>
    <n v="0"/>
    <n v="2464.1799999999998"/>
    <n v="44.26"/>
    <n v="0"/>
    <s v="184-XXXX-XXX"/>
    <s v="601-3100-001"/>
    <n v="92070.58"/>
    <s v="Labor FTTP"/>
    <n v="92070.58"/>
    <s v="D"/>
    <n v="3013.28"/>
    <n v="414.31"/>
    <n v="2598.9699999999998"/>
    <n v="0"/>
    <n v="2598.9699999999998"/>
    <n v="31187.64"/>
    <n v="1035.8"/>
    <n v="138.81"/>
    <n v="576.4"/>
    <n v="32938.65"/>
    <s v="604-3400-001"/>
    <s v="Health Ins. FTTP"/>
    <n v="0.26939999999999997"/>
    <s v="604-3300-001"/>
    <n v="24803.81"/>
    <s v="Pension - FTTP"/>
    <n v="7.6499999999999999E-2"/>
    <s v="699-3000-001"/>
    <n v="7043.4"/>
    <s v="FICA Taxes - FTTP"/>
    <m/>
    <n v="156856.44"/>
  </r>
  <r>
    <x v="83"/>
    <x v="14"/>
    <n v="20670"/>
    <x v="47"/>
    <s v="Full Time"/>
    <n v="2080"/>
    <n v="277"/>
    <n v="2297"/>
    <n v="0"/>
    <n v="1"/>
    <n v="30.42"/>
    <n v="45.63"/>
    <n v="1"/>
    <n v="78210.11"/>
    <n v="0"/>
    <n v="4"/>
    <n v="3.2500000000000001E-2"/>
    <n v="0"/>
    <n v="0"/>
    <n v="2541.83"/>
    <n v="0"/>
    <n v="0"/>
    <n v="2541.83"/>
    <n v="31.41"/>
    <n v="0"/>
    <s v="184-XXXX-XXX"/>
    <s v="601-3100-001"/>
    <n v="80751.94"/>
    <s v="Labor FTTP"/>
    <n v="80751.94"/>
    <s v="D"/>
    <n v="3013.28"/>
    <n v="414.31"/>
    <n v="2598.9699999999998"/>
    <n v="0"/>
    <n v="2598.9699999999998"/>
    <n v="31187.64"/>
    <n v="479.59"/>
    <n v="106.01"/>
    <n v="436.08"/>
    <n v="32209.32"/>
    <s v="604-3400-001"/>
    <s v="Health Ins. FTTP"/>
    <n v="0.26939999999999997"/>
    <s v="604-3300-001"/>
    <n v="21754.57"/>
    <s v="Pension - FTTP"/>
    <n v="7.6499999999999999E-2"/>
    <s v="699-3000-001"/>
    <n v="6177.52"/>
    <s v="FICA Taxes - FTTP"/>
    <m/>
    <n v="140893.35"/>
  </r>
  <r>
    <x v="84"/>
    <x v="13"/>
    <n v="40400"/>
    <x v="48"/>
    <s v="Full Time"/>
    <n v="2080"/>
    <n v="140"/>
    <n v="0"/>
    <n v="0"/>
    <n v="1"/>
    <n v="30.13"/>
    <n v="45.2"/>
    <n v="1"/>
    <n v="68998.399999999994"/>
    <n v="0"/>
    <n v="3"/>
    <n v="2.75E-2"/>
    <n v="0"/>
    <n v="0"/>
    <n v="1897.46"/>
    <n v="0"/>
    <n v="0"/>
    <n v="1897.46"/>
    <n v="30.96"/>
    <n v="0"/>
    <s v="184-XXXX-XXX"/>
    <s v="601-3100-001"/>
    <n v="70895.86"/>
    <s v="Labor FTTP"/>
    <n v="70895.86"/>
    <s v="D"/>
    <n v="3013.28"/>
    <n v="414.31"/>
    <n v="2598.9699999999998"/>
    <n v="0"/>
    <n v="2598.9699999999998"/>
    <n v="31187.64"/>
    <n v="51"/>
    <n v="104.68"/>
    <n v="435.02"/>
    <n v="31778.34"/>
    <s v="604-3400-001"/>
    <s v="Health Ins. FTTP"/>
    <n v="0.26939999999999997"/>
    <s v="604-3300-001"/>
    <n v="19099.34"/>
    <s v="Pension - FTTP"/>
    <n v="7.6499999999999999E-2"/>
    <s v="699-3000-001"/>
    <n v="5423.53"/>
    <s v="FICA Taxes - FTTP"/>
    <m/>
    <n v="127197.07"/>
  </r>
  <r>
    <x v="85"/>
    <x v="13"/>
    <n v="60603"/>
    <x v="48"/>
    <s v="Full Time"/>
    <n v="2080"/>
    <n v="165"/>
    <n v="0"/>
    <n v="0"/>
    <n v="1"/>
    <n v="21.31"/>
    <n v="31.97"/>
    <n v="1"/>
    <n v="49599.85"/>
    <n v="0"/>
    <n v="2"/>
    <n v="2.5000000000000001E-2"/>
    <n v="0"/>
    <n v="0.03"/>
    <n v="1240"/>
    <n v="0"/>
    <n v="1488"/>
    <n v="2728"/>
    <n v="22.48"/>
    <n v="0"/>
    <s v="184-XXXX-XXX"/>
    <s v="601-3100-001"/>
    <n v="52327.839999999997"/>
    <s v="Labor FTTP"/>
    <n v="52327.839999999997"/>
    <s v="A"/>
    <n v="941.66"/>
    <n v="47.08"/>
    <n v="894.58"/>
    <n v="0"/>
    <n v="894.58"/>
    <n v="10734.96"/>
    <n v="51"/>
    <n v="68.64"/>
    <n v="282.27"/>
    <n v="11136.87"/>
    <s v="604-3400-001"/>
    <s v="Health Ins. FTTP"/>
    <n v="0.26939999999999997"/>
    <s v="604-3300-001"/>
    <n v="14097.12"/>
    <s v="Pension - FTTP"/>
    <n v="7.6499999999999999E-2"/>
    <s v="699-3000-001"/>
    <n v="4003.08"/>
    <s v="FICA Taxes - FTTP"/>
    <m/>
    <n v="81564.91"/>
  </r>
  <r>
    <x v="86"/>
    <x v="13"/>
    <n v="60602"/>
    <x v="48"/>
    <s v="Full Time"/>
    <n v="2080"/>
    <n v="171"/>
    <n v="0"/>
    <n v="0"/>
    <n v="1"/>
    <n v="20.41"/>
    <n v="30.62"/>
    <n v="1"/>
    <n v="47688.82"/>
    <n v="0"/>
    <n v="2"/>
    <n v="2.5000000000000001E-2"/>
    <n v="0"/>
    <n v="0.05"/>
    <n v="1192.22"/>
    <n v="0"/>
    <n v="2384.44"/>
    <n v="3576.66"/>
    <n v="21.94"/>
    <n v="0"/>
    <s v="184-XXXX-XXX"/>
    <s v="601-3100-001"/>
    <n v="51265.48"/>
    <s v="Labor FTTP"/>
    <n v="51265.48"/>
    <s v="A"/>
    <n v="941.66"/>
    <n v="47.08"/>
    <n v="894.58"/>
    <n v="0"/>
    <n v="894.58"/>
    <n v="10734.96"/>
    <n v="51"/>
    <n v="70.36"/>
    <n v="286.22000000000003"/>
    <n v="11142.54"/>
    <s v="604-3400-001"/>
    <s v="Health Ins. FTTP"/>
    <n v="0.26939999999999997"/>
    <s v="604-3300-001"/>
    <n v="13810.92"/>
    <s v="Pension - FTTP"/>
    <n v="7.6499999999999999E-2"/>
    <s v="699-3000-001"/>
    <n v="3921.81"/>
    <s v="FICA Taxes - FTTP"/>
    <m/>
    <n v="80140.75"/>
  </r>
  <r>
    <x v="87"/>
    <x v="13"/>
    <n v="60484"/>
    <x v="48"/>
    <s v="Full Time"/>
    <n v="2080"/>
    <n v="334"/>
    <n v="0"/>
    <n v="0"/>
    <n v="1"/>
    <n v="27.8"/>
    <n v="41.7"/>
    <n v="1"/>
    <n v="71751.8"/>
    <n v="0"/>
    <n v="2"/>
    <n v="2.5000000000000001E-2"/>
    <n v="0"/>
    <n v="0"/>
    <n v="1793.8"/>
    <n v="0"/>
    <n v="0"/>
    <n v="1793.8"/>
    <n v="28.5"/>
    <n v="0"/>
    <s v="184-XXXX-XXX"/>
    <s v="601-3100-001"/>
    <n v="73545.600000000006"/>
    <s v="Labor FTTP"/>
    <n v="73545.600000000006"/>
    <s v="A"/>
    <n v="941.66"/>
    <n v="47.08"/>
    <n v="894.58"/>
    <n v="0"/>
    <n v="894.58"/>
    <n v="10734.96"/>
    <n v="426.04"/>
    <n v="94.38"/>
    <n v="386.8"/>
    <n v="11642.18"/>
    <s v="604-3400-001"/>
    <s v="Health Ins. FTTP"/>
    <n v="0.26939999999999997"/>
    <s v="604-3300-001"/>
    <n v="19813.18"/>
    <s v="Pension - FTTP"/>
    <n v="7.6499999999999999E-2"/>
    <s v="699-3000-001"/>
    <n v="5626.24"/>
    <s v="FICA Taxes - FTTP"/>
    <m/>
    <n v="110627.2"/>
  </r>
  <r>
    <x v="88"/>
    <x v="13"/>
    <s v="XXXXX"/>
    <x v="11"/>
    <s v="Full Time"/>
    <n v="2080"/>
    <n v="0"/>
    <n v="1080"/>
    <n v="0"/>
    <n v="1"/>
    <n v="30"/>
    <n v="45"/>
    <n v="1"/>
    <n v="63480"/>
    <n v="0"/>
    <n v="3"/>
    <n v="2.75E-2"/>
    <n v="3.5000000000000003E-2"/>
    <n v="0"/>
    <n v="1745.7"/>
    <n v="2221.8000000000002"/>
    <n v="0"/>
    <n v="3967.5"/>
    <n v="31.88"/>
    <n v="0"/>
    <s v="184-XXXX-XXX"/>
    <s v="601-3100-001"/>
    <n v="67447.5"/>
    <s v="Labor FTTP"/>
    <n v="67447.5"/>
    <s v="B"/>
    <n v="1864.51"/>
    <n v="184.56"/>
    <n v="1679.95"/>
    <n v="0"/>
    <n v="1679.95"/>
    <n v="20159.400000000001"/>
    <n v="500"/>
    <n v="200"/>
    <n v="500"/>
    <n v="21359.4"/>
    <s v="604-3400-001"/>
    <s v="Health Ins. FTTP"/>
    <n v="0.26939999999999997"/>
    <s v="604-3300-001"/>
    <n v="18170.36"/>
    <s v="Pension - FTTP"/>
    <n v="7.6499999999999999E-2"/>
    <s v="699-3000-001"/>
    <n v="5159.7299999999996"/>
    <s v="FICA Taxes - FTTP"/>
    <m/>
    <n v="112136.99"/>
  </r>
  <r>
    <x v="89"/>
    <x v="13"/>
    <n v="60654"/>
    <x v="48"/>
    <s v="Full Time"/>
    <n v="2080"/>
    <n v="117"/>
    <n v="0"/>
    <n v="0"/>
    <n v="1"/>
    <n v="19.18"/>
    <n v="28.77"/>
    <n v="1"/>
    <n v="43260.49"/>
    <n v="0"/>
    <n v="2"/>
    <n v="2.5000000000000001E-2"/>
    <n v="0"/>
    <n v="1.4999999999999999E-2"/>
    <n v="1081.51"/>
    <n v="0"/>
    <n v="648.91"/>
    <n v="1730.42"/>
    <n v="19.95"/>
    <n v="0"/>
    <s v="184-XXXX-XXX"/>
    <s v="601-3100-001"/>
    <n v="44990.91"/>
    <s v="Labor FTTP"/>
    <n v="44990.91"/>
    <s v="D"/>
    <n v="3013.28"/>
    <n v="414.31"/>
    <n v="2598.9699999999998"/>
    <n v="0"/>
    <n v="2598.9699999999998"/>
    <n v="31187.64"/>
    <n v="500"/>
    <n v="200"/>
    <n v="500"/>
    <n v="32387.64"/>
    <s v="604-3400-001"/>
    <s v="Health Ins. FTTP"/>
    <n v="0.26939999999999997"/>
    <s v="604-3300-001"/>
    <n v="12120.55"/>
    <s v="Pension - FTTP"/>
    <n v="7.6499999999999999E-2"/>
    <s v="699-3000-001"/>
    <n v="3441.8"/>
    <s v="FICA Taxes - FTTP"/>
    <m/>
    <n v="92940.9"/>
  </r>
  <r>
    <x v="90"/>
    <x v="13"/>
    <s v="XXXXX"/>
    <x v="11"/>
    <s v="Full Time"/>
    <n v="2080"/>
    <n v="0"/>
    <n v="0"/>
    <n v="0"/>
    <n v="1"/>
    <n v="19.18"/>
    <n v="28.77"/>
    <n v="1"/>
    <n v="39894.400000000001"/>
    <n v="0"/>
    <n v="2"/>
    <n v="1.2500000000000001E-2"/>
    <n v="0"/>
    <n v="0.05"/>
    <n v="498.68"/>
    <n v="0"/>
    <n v="1994.72"/>
    <n v="2493.4"/>
    <n v="20.38"/>
    <n v="0"/>
    <s v="184-XXXX-XXX"/>
    <s v="601-3100-001"/>
    <n v="42387.8"/>
    <s v="Labor FTTP"/>
    <n v="42387.8"/>
    <s v="D"/>
    <n v="3013.28"/>
    <n v="414.31"/>
    <n v="2598.9699999999998"/>
    <n v="0"/>
    <n v="2598.9699999999998"/>
    <n v="31187.64"/>
    <n v="500"/>
    <n v="200"/>
    <n v="500"/>
    <n v="32387.64"/>
    <s v="604-3400-001"/>
    <s v="Health Ins. FTTP"/>
    <n v="0.26939999999999997"/>
    <s v="604-3300-001"/>
    <n v="11419.27"/>
    <s v="Pension - FTTP"/>
    <n v="7.6499999999999999E-2"/>
    <s v="699-3000-001"/>
    <n v="3242.67"/>
    <s v="FICA Taxes - FTTP"/>
    <m/>
    <n v="89437.38"/>
  </r>
  <r>
    <x v="91"/>
    <x v="13"/>
    <s v="XXXXX"/>
    <x v="11"/>
    <s v="Coop"/>
    <n v="1920"/>
    <n v="0"/>
    <n v="0"/>
    <n v="0"/>
    <n v="1"/>
    <n v="14"/>
    <n v="21"/>
    <n v="1"/>
    <n v="26880"/>
    <n v="0"/>
    <n v="1"/>
    <n v="0"/>
    <n v="0"/>
    <n v="0"/>
    <n v="0"/>
    <n v="0"/>
    <n v="0"/>
    <n v="0"/>
    <n v="14"/>
    <n v="0"/>
    <s v="184-XXXX-XXX"/>
    <s v="601-3100-001"/>
    <n v="26880"/>
    <s v="Labor FTTP"/>
    <n v="26880"/>
    <s v="X"/>
    <n v="0"/>
    <n v="0"/>
    <n v="0"/>
    <n v="0"/>
    <n v="0"/>
    <n v="0"/>
    <n v="0"/>
    <n v="0"/>
    <n v="0"/>
    <n v="0"/>
    <s v="604-3400-001"/>
    <s v="Health Ins. FTTP"/>
    <n v="0"/>
    <s v="604-3300-001"/>
    <n v="0"/>
    <s v="Pension - FTTP"/>
    <n v="7.6499999999999999E-2"/>
    <s v="699-3000-001"/>
    <n v="2056.3200000000002"/>
    <s v="FICA Taxes - FTTP"/>
    <m/>
    <n v="28936.32"/>
  </r>
  <r>
    <x v="92"/>
    <x v="15"/>
    <n v="60464"/>
    <x v="48"/>
    <s v="Full Time"/>
    <n v="2080"/>
    <n v="28"/>
    <n v="0"/>
    <n v="0"/>
    <n v="1"/>
    <n v="28.07"/>
    <n v="42.11"/>
    <n v="1"/>
    <n v="59564.68"/>
    <n v="0"/>
    <n v="3"/>
    <n v="2.75E-2"/>
    <n v="0"/>
    <n v="0"/>
    <n v="1638.03"/>
    <n v="0"/>
    <n v="0"/>
    <n v="1638.03"/>
    <n v="28.84"/>
    <n v="0"/>
    <s v="184-XXXX-XXX"/>
    <s v="601-3100-002"/>
    <n v="61202.71"/>
    <s v="Labor TMTP"/>
    <n v="61202.71"/>
    <s v="D"/>
    <n v="3013.28"/>
    <n v="414.31"/>
    <n v="2598.9699999999998"/>
    <n v="0"/>
    <n v="2598.9699999999998"/>
    <n v="31187.64"/>
    <n v="9065.91"/>
    <n v="94.38"/>
    <n v="389.05"/>
    <n v="40736.980000000003"/>
    <s v="604-3400-002"/>
    <s v="Health Ins. TMTP"/>
    <n v="0.26939999999999997"/>
    <s v="604-3300-002"/>
    <n v="16488.009999999998"/>
    <s v="Pension - TMTP"/>
    <n v="7.6499999999999999E-2"/>
    <s v="699-3000-002"/>
    <n v="4682.01"/>
    <s v="FICA Taxes - TMTP"/>
    <n v="0"/>
    <n v="123109.71"/>
  </r>
  <r>
    <x v="93"/>
    <x v="15"/>
    <n v="60481"/>
    <x v="48"/>
    <s v="Full Time"/>
    <n v="2080"/>
    <n v="99"/>
    <n v="0"/>
    <n v="0"/>
    <n v="1"/>
    <n v="27.68"/>
    <n v="41.52"/>
    <n v="1"/>
    <n v="61684.88"/>
    <n v="0"/>
    <n v="4"/>
    <n v="3.2500000000000001E-2"/>
    <n v="0"/>
    <n v="0"/>
    <n v="2004.76"/>
    <n v="0"/>
    <n v="0"/>
    <n v="2004.76"/>
    <n v="28.58"/>
    <n v="0"/>
    <s v="184-XXXX-XXX"/>
    <s v="601-3100-002"/>
    <n v="63689.64"/>
    <s v="Labor TMTP"/>
    <n v="63689.64"/>
    <s v="D"/>
    <n v="3013.28"/>
    <n v="414.31"/>
    <n v="2598.9699999999998"/>
    <n v="0"/>
    <n v="2598.9699999999998"/>
    <n v="31187.64"/>
    <n v="1484.28"/>
    <n v="96.1"/>
    <n v="397.76"/>
    <n v="33165.78"/>
    <s v="604-3400-002"/>
    <s v="Health Ins. TMTP"/>
    <n v="0.26939999999999997"/>
    <s v="604-3300-002"/>
    <n v="17157.990000000002"/>
    <s v="Pension - TMTP"/>
    <n v="7.6499999999999999E-2"/>
    <s v="699-3000-002"/>
    <n v="4872.26"/>
    <s v="FICA Taxes - TMTP"/>
    <m/>
    <n v="118885.67"/>
  </r>
  <r>
    <x v="94"/>
    <x v="15"/>
    <n v="60490"/>
    <x v="48"/>
    <s v="Full Time"/>
    <n v="2080"/>
    <n v="21"/>
    <n v="0"/>
    <n v="0"/>
    <n v="1"/>
    <n v="28.54"/>
    <n v="42.81"/>
    <n v="1"/>
    <n v="60262.21"/>
    <n v="0"/>
    <n v="3"/>
    <n v="2.75E-2"/>
    <n v="0"/>
    <n v="0.15"/>
    <n v="1657.21"/>
    <n v="0"/>
    <n v="9039.33"/>
    <n v="10696.54"/>
    <n v="33.61"/>
    <n v="0"/>
    <s v="184-XXXX-XXX"/>
    <s v="601-3100-002"/>
    <n v="70958.75"/>
    <s v="Labor TMTP"/>
    <n v="70958.75"/>
    <s v="C"/>
    <n v="1695.01"/>
    <n v="150.66999999999999"/>
    <n v="1544.34"/>
    <n v="0"/>
    <n v="1544.34"/>
    <n v="18532.080000000002"/>
    <n v="51"/>
    <n v="96.1"/>
    <n v="397.76"/>
    <n v="19076.939999999999"/>
    <s v="604-3400-002"/>
    <s v="Health Ins. TMTP"/>
    <n v="0.26939999999999997"/>
    <s v="604-3300-002"/>
    <n v="19116.29"/>
    <s v="Pension - TMTP"/>
    <n v="7.6499999999999999E-2"/>
    <s v="699-3000-002"/>
    <n v="5428.34"/>
    <s v="FICA Taxes - TMTP"/>
    <m/>
    <n v="114580.32"/>
  </r>
  <r>
    <x v="95"/>
    <x v="13"/>
    <n v="20075"/>
    <x v="47"/>
    <s v="Full Time"/>
    <n v="2080"/>
    <n v="323"/>
    <n v="2288"/>
    <n v="0"/>
    <n v="1"/>
    <n v="33.03"/>
    <n v="49.55"/>
    <n v="1"/>
    <n v="86995.05"/>
    <n v="0"/>
    <n v="3"/>
    <n v="2.75E-2"/>
    <n v="0"/>
    <n v="0"/>
    <n v="2392.36"/>
    <n v="0"/>
    <n v="0"/>
    <n v="2392.36"/>
    <n v="33.94"/>
    <n v="0"/>
    <s v="184-XXXX-XXX"/>
    <s v="601-3100-029"/>
    <n v="89387.41"/>
    <s v="Labor MPTP"/>
    <n v="89387.41"/>
    <s v="C"/>
    <n v="1695.01"/>
    <n v="150.66999999999999"/>
    <n v="1544.34"/>
    <n v="0"/>
    <n v="1544.34"/>
    <n v="18532.080000000002"/>
    <n v="51"/>
    <n v="114.97"/>
    <n v="474.62"/>
    <n v="19172.669999999998"/>
    <s v="604-3400-029"/>
    <s v="Health Ins. MPTP"/>
    <n v="0.26939999999999997"/>
    <s v="604-3300-029"/>
    <n v="24080.97"/>
    <s v="Pension - MPTP"/>
    <n v="7.6499999999999999E-2"/>
    <s v="699-3000-029"/>
    <n v="6838.14"/>
    <s v="FICA Taxes - MPTP"/>
    <n v="0"/>
    <n v="139479.19"/>
  </r>
  <r>
    <x v="96"/>
    <x v="13"/>
    <n v="60487"/>
    <x v="48"/>
    <s v="Full Time"/>
    <n v="2080"/>
    <n v="231"/>
    <n v="0"/>
    <n v="0"/>
    <n v="1"/>
    <n v="24.27"/>
    <n v="36.409999999999997"/>
    <n v="1"/>
    <n v="58892.31"/>
    <n v="0"/>
    <n v="3"/>
    <n v="2.75E-2"/>
    <n v="0"/>
    <n v="0"/>
    <n v="1619.54"/>
    <n v="0"/>
    <n v="0"/>
    <n v="1619.54"/>
    <n v="24.94"/>
    <n v="0"/>
    <s v="184-XXXX-XXX"/>
    <s v="601-3100-029"/>
    <n v="60511.85"/>
    <s v="Labor MPTP"/>
    <n v="60511.85"/>
    <s v="A"/>
    <n v="941.66"/>
    <n v="47.08"/>
    <n v="894.58"/>
    <n v="0"/>
    <n v="894.58"/>
    <n v="10734.96"/>
    <n v="470.89"/>
    <n v="80.08"/>
    <n v="330.69"/>
    <n v="11616.62"/>
    <s v="604-3400-029"/>
    <s v="Health Ins. MPTP"/>
    <n v="0.26939999999999997"/>
    <s v="604-3300-029"/>
    <n v="16301.89"/>
    <s v="Pension - MPTP"/>
    <n v="7.6499999999999999E-2"/>
    <s v="699-3000-029"/>
    <n v="4629.16"/>
    <s v="FICA Taxes - MPTP"/>
    <m/>
    <n v="93059.520000000004"/>
  </r>
  <r>
    <x v="97"/>
    <x v="14"/>
    <n v="60856"/>
    <x v="48"/>
    <s v="Full Time"/>
    <n v="2080"/>
    <n v="415"/>
    <n v="0"/>
    <n v="0"/>
    <n v="1"/>
    <n v="23.05"/>
    <n v="34.58"/>
    <n v="1"/>
    <n v="62294.7"/>
    <n v="0"/>
    <n v="3"/>
    <n v="2.75E-2"/>
    <n v="0"/>
    <n v="0"/>
    <n v="1713.1"/>
    <n v="0"/>
    <n v="0"/>
    <n v="1713.1"/>
    <n v="23.68"/>
    <n v="0"/>
    <s v="184-XXXX-XXX"/>
    <s v="601-3100-029"/>
    <n v="64007.8"/>
    <s v="Labor MPTP"/>
    <n v="64007.8"/>
    <s v="C"/>
    <n v="1695.01"/>
    <n v="150.66999999999999"/>
    <n v="1544.34"/>
    <n v="0"/>
    <n v="1544.34"/>
    <n v="18532.080000000002"/>
    <n v="51"/>
    <n v="73.790000000000006"/>
    <n v="300.48"/>
    <n v="18957.349999999999"/>
    <s v="604-3400-029"/>
    <s v="Health Ins. MPTP"/>
    <n v="0.26939999999999997"/>
    <s v="604-3300-029"/>
    <n v="17243.7"/>
    <s v="Pension - MPTP"/>
    <n v="7.6499999999999999E-2"/>
    <s v="699-3000-029"/>
    <n v="4896.6000000000004"/>
    <s v="FICA Taxes - MPTP"/>
    <m/>
    <n v="105105.45"/>
  </r>
  <r>
    <x v="98"/>
    <x v="14"/>
    <n v="60505"/>
    <x v="48"/>
    <s v="Full Time"/>
    <n v="2080"/>
    <n v="410"/>
    <n v="0"/>
    <n v="0"/>
    <n v="1"/>
    <n v="27.07"/>
    <n v="40.61"/>
    <n v="1"/>
    <n v="72955.7"/>
    <n v="0"/>
    <n v="3"/>
    <n v="2.75E-2"/>
    <n v="0"/>
    <n v="0"/>
    <n v="2006.28"/>
    <n v="0"/>
    <n v="0"/>
    <n v="2006.28"/>
    <n v="27.81"/>
    <n v="0"/>
    <s v="184-XXXX-XXX"/>
    <s v="601-3100-029"/>
    <n v="74961.98"/>
    <s v="Labor MPTP"/>
    <n v="74961.98"/>
    <s v="D"/>
    <n v="3013.28"/>
    <n v="414.31"/>
    <n v="2598.9699999999998"/>
    <n v="0"/>
    <n v="2598.9699999999998"/>
    <n v="31187.64"/>
    <n v="290.08999999999997"/>
    <n v="94.38"/>
    <n v="390.93"/>
    <n v="31963.040000000001"/>
    <s v="604-3400-029"/>
    <s v="Health Ins. MPTP"/>
    <n v="0.26939999999999997"/>
    <s v="604-3300-029"/>
    <n v="20194.759999999998"/>
    <s v="Pension - MPTP"/>
    <n v="7.6499999999999999E-2"/>
    <s v="699-3000-029"/>
    <n v="5734.59"/>
    <s v="FICA Taxes - MPTP"/>
    <m/>
    <n v="132854.37"/>
  </r>
  <r>
    <x v="99"/>
    <x v="14"/>
    <n v="60456"/>
    <x v="48"/>
    <s v="Full Time"/>
    <n v="2080"/>
    <n v="80"/>
    <n v="0"/>
    <n v="0"/>
    <n v="1"/>
    <n v="27.07"/>
    <n v="40.61"/>
    <n v="1"/>
    <n v="59554.400000000001"/>
    <n v="0"/>
    <n v="3"/>
    <n v="2.75E-2"/>
    <n v="0"/>
    <n v="0"/>
    <n v="1637.75"/>
    <n v="0"/>
    <n v="0"/>
    <n v="1637.75"/>
    <n v="27.81"/>
    <n v="0"/>
    <s v="184-XXXX-XXX"/>
    <s v="601-3100-029"/>
    <n v="61192.15"/>
    <s v="Labor MPTP"/>
    <n v="61192.15"/>
    <s v="A"/>
    <n v="941.66"/>
    <n v="47.08"/>
    <n v="894.58"/>
    <n v="0"/>
    <n v="894.58"/>
    <n v="10734.96"/>
    <n v="51"/>
    <n v="94.38"/>
    <n v="390.93"/>
    <n v="11271.27"/>
    <s v="604-3400-029"/>
    <s v="Health Ins. MPTP"/>
    <n v="0.26939999999999997"/>
    <s v="604-3300-029"/>
    <n v="16485.169999999998"/>
    <s v="Pension - MPTP"/>
    <n v="7.6499999999999999E-2"/>
    <s v="699-3000-029"/>
    <n v="4681.2"/>
    <s v="FICA Taxes - MPTP"/>
    <m/>
    <n v="93629.79"/>
  </r>
  <r>
    <x v="100"/>
    <x v="16"/>
    <n v="60537"/>
    <x v="49"/>
    <s v="Full Time"/>
    <n v="1040"/>
    <n v="25"/>
    <n v="0"/>
    <n v="0"/>
    <n v="1"/>
    <n v="20.99"/>
    <n v="31.49"/>
    <n v="1"/>
    <n v="22616.85"/>
    <n v="0"/>
    <n v="3"/>
    <n v="2.75E-2"/>
    <n v="0"/>
    <n v="0"/>
    <n v="621.96"/>
    <n v="0"/>
    <n v="0"/>
    <n v="621.96"/>
    <n v="21.57"/>
    <n v="0"/>
    <s v="184-XXXX-XXX"/>
    <s v="601-4100-020"/>
    <n v="23238.81"/>
    <s v="Labor Instrumentation"/>
    <n v="23238.81"/>
    <s v="C"/>
    <n v="1695.01"/>
    <n v="150.66999999999999"/>
    <n v="1544.34"/>
    <n v="0"/>
    <n v="1544.34"/>
    <n v="18532.080000000002"/>
    <n v="1562.04"/>
    <n v="70.739999999999995"/>
    <n v="290.3"/>
    <n v="20455.16"/>
    <s v="604-4400-020"/>
    <s v="Health Ins. Instrumentation"/>
    <n v="0.26939999999999997"/>
    <s v="604-4300-020"/>
    <n v="6260.54"/>
    <s v="Pension - Instrumentation"/>
    <n v="7.6499999999999999E-2"/>
    <s v="699-4000-020"/>
    <n v="1777.77"/>
    <s v="FICA Taxes - Instrumentation"/>
    <n v="0"/>
    <n v="51732.28"/>
  </r>
  <r>
    <x v="101"/>
    <x v="16"/>
    <n v="60587"/>
    <x v="49"/>
    <s v="Full Time"/>
    <n v="1560"/>
    <n v="3"/>
    <n v="1500"/>
    <n v="0"/>
    <n v="1"/>
    <n v="18.329999999999998"/>
    <n v="27.5"/>
    <n v="1"/>
    <n v="30177.3"/>
    <n v="0"/>
    <n v="2"/>
    <n v="2.5000000000000001E-2"/>
    <n v="0"/>
    <n v="3.5000000000000003E-2"/>
    <n v="754.43"/>
    <n v="0"/>
    <n v="1056.21"/>
    <n v="1810.64"/>
    <n v="19.43"/>
    <n v="0"/>
    <s v="184-XXXX-XXX"/>
    <s v="601-4100-020"/>
    <n v="31987.94"/>
    <s v="Labor Instrumentation"/>
    <n v="31987.94"/>
    <s v="B"/>
    <n v="1864.51"/>
    <n v="184.56"/>
    <n v="1679.95"/>
    <n v="0"/>
    <n v="1679.95"/>
    <n v="20159.400000000001"/>
    <n v="500"/>
    <n v="0"/>
    <n v="0"/>
    <n v="20659.400000000001"/>
    <s v="604-4400-020"/>
    <s v="Health Ins. Instrumentation"/>
    <n v="0.26939999999999997"/>
    <s v="604-4300-020"/>
    <n v="8617.5499999999993"/>
    <s v="Pension - Instrumentation"/>
    <n v="7.6499999999999999E-2"/>
    <s v="699-4000-020"/>
    <n v="2447.08"/>
    <s v="FICA Taxes - Instrumentation"/>
    <m/>
    <n v="63711.97"/>
  </r>
  <r>
    <x v="102"/>
    <x v="16"/>
    <n v="60520"/>
    <x v="49"/>
    <s v="Full Time"/>
    <n v="2080"/>
    <n v="267"/>
    <n v="1500"/>
    <n v="0"/>
    <n v="1"/>
    <n v="24.27"/>
    <n v="36.409999999999997"/>
    <n v="1"/>
    <n v="61703.07"/>
    <n v="0"/>
    <n v="4"/>
    <n v="3.2500000000000001E-2"/>
    <n v="0"/>
    <n v="0"/>
    <n v="2005.35"/>
    <n v="0"/>
    <n v="0"/>
    <n v="2005.35"/>
    <n v="25.06"/>
    <n v="0"/>
    <s v="184-XXXX-XXX"/>
    <s v="601-4100-020"/>
    <n v="63708.42"/>
    <s v="Labor Instrumentation"/>
    <n v="63708.42"/>
    <s v="D"/>
    <n v="3013.28"/>
    <n v="414.31"/>
    <n v="2598.9699999999998"/>
    <n v="0"/>
    <n v="2598.9699999999998"/>
    <n v="31187.64"/>
    <n v="1105.8"/>
    <n v="85.8"/>
    <n v="350.24"/>
    <n v="32729.48"/>
    <s v="604-4400-020"/>
    <s v="Health Ins. Instrumentation"/>
    <n v="0.26939999999999997"/>
    <s v="604-4300-020"/>
    <n v="17163.05"/>
    <s v="Pension - Instrumentation"/>
    <n v="7.6499999999999999E-2"/>
    <s v="699-4000-020"/>
    <n v="4873.6899999999996"/>
    <s v="FICA Taxes - Instrumentation"/>
    <m/>
    <n v="118474.64"/>
  </r>
  <r>
    <x v="103"/>
    <x v="16"/>
    <s v="XXXXX"/>
    <x v="11"/>
    <s v="Coop"/>
    <n v="1920"/>
    <n v="0"/>
    <n v="0"/>
    <n v="0"/>
    <n v="1"/>
    <n v="14"/>
    <n v="21"/>
    <n v="1"/>
    <n v="26880"/>
    <n v="0"/>
    <n v="1"/>
    <n v="0"/>
    <n v="0"/>
    <n v="0"/>
    <n v="0"/>
    <n v="0"/>
    <n v="0"/>
    <n v="0"/>
    <n v="14"/>
    <n v="0"/>
    <s v="184-XXXX-XXX"/>
    <s v="601-4100-020"/>
    <n v="26880"/>
    <s v="Labor Instrumentation"/>
    <n v="26880"/>
    <s v="X"/>
    <n v="0"/>
    <n v="0"/>
    <n v="0"/>
    <n v="0"/>
    <n v="0"/>
    <n v="0"/>
    <n v="0"/>
    <n v="0"/>
    <n v="0"/>
    <n v="0"/>
    <s v="604-4400-020"/>
    <s v="Health Ins. Instrumentation"/>
    <n v="0"/>
    <s v="604-4300-020"/>
    <n v="0"/>
    <s v="Pension - Instrumentation"/>
    <n v="7.6499999999999999E-2"/>
    <s v="699-4000-020"/>
    <n v="2056.3200000000002"/>
    <s v="FICA Taxes - Instrumentation"/>
    <m/>
    <n v="28936.32"/>
  </r>
  <r>
    <x v="104"/>
    <x v="16"/>
    <s v="XXXXX"/>
    <x v="11"/>
    <s v="Full Time"/>
    <n v="2080"/>
    <n v="0"/>
    <n v="699"/>
    <n v="0"/>
    <n v="1"/>
    <n v="25"/>
    <n v="37.5"/>
    <n v="1"/>
    <n v="52699"/>
    <n v="0"/>
    <n v="3"/>
    <n v="2.75E-2"/>
    <n v="0"/>
    <n v="0"/>
    <n v="1449.22"/>
    <n v="0"/>
    <n v="0"/>
    <n v="1449.22"/>
    <n v="25.69"/>
    <n v="0"/>
    <s v="184-XXXX-XXX"/>
    <s v="601-4100-020"/>
    <n v="54148.22"/>
    <s v="Labor Instrumentation"/>
    <n v="54148.22"/>
    <s v="A"/>
    <n v="941.66"/>
    <n v="47.08"/>
    <n v="894.58"/>
    <n v="0"/>
    <n v="894.58"/>
    <n v="10734.96"/>
    <n v="500"/>
    <n v="0"/>
    <n v="0"/>
    <n v="11234.96"/>
    <s v="604-4400-020"/>
    <s v="Health Ins. Instrumentation"/>
    <n v="0.26939999999999997"/>
    <s v="604-4300-020"/>
    <n v="14587.53"/>
    <s v="Pension - Instrumentation"/>
    <n v="7.6499999999999999E-2"/>
    <s v="699-4000-020"/>
    <n v="4142.34"/>
    <s v="FICA Taxes - Instrumentation"/>
    <m/>
    <n v="84113.05"/>
  </r>
  <r>
    <x v="105"/>
    <x v="16"/>
    <s v="XXXXX"/>
    <x v="11"/>
    <s v="Full Time"/>
    <n v="2080"/>
    <n v="0"/>
    <n v="0"/>
    <n v="0"/>
    <n v="1"/>
    <n v="18"/>
    <n v="27"/>
    <n v="1"/>
    <n v="37440"/>
    <n v="0"/>
    <n v="3"/>
    <n v="2.75E-2"/>
    <n v="0"/>
    <n v="0"/>
    <n v="1029.5999999999999"/>
    <n v="0"/>
    <n v="0"/>
    <n v="1029.5999999999999"/>
    <n v="18.5"/>
    <n v="0"/>
    <s v="184-XXXX-XXX"/>
    <s v="601-4100-020"/>
    <n v="38469.599999999999"/>
    <s v="Labor Instrumentation"/>
    <n v="38469.599999999999"/>
    <s v="A"/>
    <n v="941.66"/>
    <n v="47.08"/>
    <n v="894.58"/>
    <n v="0"/>
    <n v="894.58"/>
    <n v="10734.96"/>
    <n v="500"/>
    <n v="0"/>
    <n v="0"/>
    <n v="11234.96"/>
    <s v="604-4400-020"/>
    <s v="Health Ins. Instrumentation"/>
    <n v="0.26939999999999997"/>
    <s v="604-4300-020"/>
    <n v="10363.709999999999"/>
    <s v="Pension - Instrumentation"/>
    <n v="7.6499999999999999E-2"/>
    <s v="699-4000-020"/>
    <n v="2942.92"/>
    <s v="FICA Taxes - Instrumentation"/>
    <m/>
    <n v="63011.19"/>
  </r>
  <r>
    <x v="106"/>
    <x v="17"/>
    <n v="60478"/>
    <x v="50"/>
    <s v="Full Time"/>
    <n v="2080"/>
    <n v="13"/>
    <n v="0"/>
    <n v="0"/>
    <n v="1"/>
    <n v="33.869999999999997"/>
    <n v="50.81"/>
    <n v="1"/>
    <n v="71110.13"/>
    <n v="0"/>
    <n v="4"/>
    <n v="3.2500000000000001E-2"/>
    <n v="0"/>
    <n v="0"/>
    <n v="2311.08"/>
    <n v="0"/>
    <n v="0"/>
    <n v="2311.08"/>
    <n v="34.97"/>
    <n v="0"/>
    <s v="184-XXXX-XXX"/>
    <s v="601-6100-025"/>
    <n v="78421.210000000006"/>
    <s v="Labor Pumping"/>
    <n v="78421.210000000006"/>
    <s v="B"/>
    <n v="1864.51"/>
    <n v="184.56"/>
    <n v="1679.95"/>
    <n v="0"/>
    <n v="1679.95"/>
    <n v="20159.400000000001"/>
    <n v="6717.67"/>
    <n v="120.12"/>
    <n v="495.7"/>
    <n v="27492.89"/>
    <s v="604-6400-025"/>
    <s v="Health Ins. Pumping"/>
    <n v="0.26939999999999997"/>
    <s v="604-6300-025"/>
    <n v="19779.669999999998"/>
    <s v="Pension - Pumping"/>
    <n v="7.6499999999999999E-2"/>
    <s v="699-6000-025"/>
    <n v="5999.22"/>
    <s v="FICA Taxes - Pumping"/>
    <n v="5000"/>
    <n v="131692.99"/>
  </r>
  <r>
    <x v="107"/>
    <x v="17"/>
    <n v="21380"/>
    <x v="51"/>
    <s v="Full Time"/>
    <n v="2080"/>
    <n v="15"/>
    <n v="1409"/>
    <n v="0"/>
    <n v="1"/>
    <n v="31.43"/>
    <n v="47.15"/>
    <n v="1"/>
    <n v="67490.649999999994"/>
    <n v="0"/>
    <n v="3"/>
    <n v="2.75E-2"/>
    <n v="0"/>
    <n v="0"/>
    <n v="1855.99"/>
    <n v="0"/>
    <n v="0"/>
    <n v="1855.99"/>
    <n v="32.29"/>
    <n v="0"/>
    <s v="184-XXXX-XXX"/>
    <s v="601-6100-025"/>
    <n v="69346.64"/>
    <s v="Labor Pumping"/>
    <n v="69346.64"/>
    <s v="B"/>
    <n v="1864.51"/>
    <n v="184.56"/>
    <n v="1679.95"/>
    <n v="0"/>
    <n v="1679.95"/>
    <n v="20159.400000000001"/>
    <n v="677.93"/>
    <n v="109.82"/>
    <n v="451.7"/>
    <n v="21398.85"/>
    <s v="604-6400-025"/>
    <s v="Health Ins. Pumping"/>
    <n v="0.26939999999999997"/>
    <s v="604-6300-025"/>
    <n v="18681.98"/>
    <s v="Pension - Pumping"/>
    <n v="7.6499999999999999E-2"/>
    <s v="699-6000-025"/>
    <n v="5305.02"/>
    <s v="FICA Taxes - Pumping"/>
    <m/>
    <n v="114732.49"/>
  </r>
  <r>
    <x v="108"/>
    <x v="17"/>
    <n v="21475"/>
    <x v="42"/>
    <s v="Full Time"/>
    <n v="2080"/>
    <n v="17"/>
    <n v="0"/>
    <n v="0"/>
    <n v="1"/>
    <n v="28.67"/>
    <n v="43.01"/>
    <n v="1"/>
    <n v="60364.77"/>
    <n v="0"/>
    <n v="2"/>
    <n v="2.5000000000000001E-2"/>
    <n v="0"/>
    <n v="0"/>
    <n v="1509.12"/>
    <n v="0"/>
    <n v="0"/>
    <n v="1509.12"/>
    <n v="29.39"/>
    <n v="0"/>
    <s v="184-XXXX-XXX"/>
    <s v="601-6100-025"/>
    <n v="61873.89"/>
    <s v="Labor Pumping"/>
    <n v="61873.89"/>
    <s v="D"/>
    <n v="3013.28"/>
    <n v="414.31"/>
    <n v="2598.9699999999998"/>
    <n v="0"/>
    <n v="2598.9699999999998"/>
    <n v="31187.64"/>
    <n v="2611.81"/>
    <n v="101.24"/>
    <n v="415.88"/>
    <n v="34316.57"/>
    <s v="604-6400-025"/>
    <s v="Health Ins. Pumping"/>
    <n v="0.26939999999999997"/>
    <s v="604-6300-025"/>
    <n v="16668.830000000002"/>
    <s v="Pension - Pumping"/>
    <n v="7.6499999999999999E-2"/>
    <s v="699-6000-025"/>
    <n v="4733.3500000000004"/>
    <s v="FICA Taxes - Pumping"/>
    <m/>
    <n v="117592.64"/>
  </r>
  <r>
    <x v="109"/>
    <x v="17"/>
    <n v="20378"/>
    <x v="51"/>
    <s v="Full Time"/>
    <n v="2080"/>
    <n v="56"/>
    <n v="1620"/>
    <n v="0"/>
    <n v="1"/>
    <n v="26"/>
    <n v="39"/>
    <n v="1"/>
    <n v="57884"/>
    <n v="0"/>
    <n v="4"/>
    <n v="3.2500000000000001E-2"/>
    <n v="0"/>
    <n v="0"/>
    <n v="1881.23"/>
    <n v="0"/>
    <n v="0"/>
    <n v="1881.23"/>
    <n v="26.85"/>
    <n v="0"/>
    <s v="184-XXXX-XXX"/>
    <s v="601-6100-025"/>
    <n v="59765.23"/>
    <s v="Labor Pumping"/>
    <n v="59765.23"/>
    <s v="D"/>
    <n v="3013.28"/>
    <n v="414.31"/>
    <n v="2598.9699999999998"/>
    <n v="0"/>
    <n v="2598.9699999999998"/>
    <n v="31187.64"/>
    <n v="2116.4299999999998"/>
    <n v="90.95"/>
    <n v="373.62"/>
    <n v="33768.639999999999"/>
    <s v="604-6400-025"/>
    <s v="Health Ins. Pumping"/>
    <n v="0.26939999999999997"/>
    <s v="604-6300-025"/>
    <n v="16100.75"/>
    <s v="Pension - Pumping"/>
    <n v="7.6499999999999999E-2"/>
    <s v="699-6000-025"/>
    <n v="4572.04"/>
    <s v="FICA Taxes - Pumping"/>
    <m/>
    <n v="114206.66"/>
  </r>
  <r>
    <x v="110"/>
    <x v="17"/>
    <n v="60494"/>
    <x v="51"/>
    <s v="Full Time"/>
    <n v="2080"/>
    <n v="25"/>
    <n v="1510"/>
    <n v="0"/>
    <n v="1"/>
    <n v="23.47"/>
    <n v="35.21"/>
    <n v="1"/>
    <n v="51207.85"/>
    <n v="0"/>
    <n v="3"/>
    <n v="2.75E-2"/>
    <n v="0"/>
    <n v="0"/>
    <n v="1408.22"/>
    <n v="0"/>
    <n v="0"/>
    <n v="1408.22"/>
    <n v="24.12"/>
    <n v="0"/>
    <s v="184-XXXX-XXX"/>
    <s v="601-6100-025"/>
    <n v="52616.07"/>
    <s v="Labor Pumping"/>
    <n v="52616.07"/>
    <s v="D"/>
    <n v="3013.28"/>
    <n v="414.31"/>
    <n v="2598.9699999999998"/>
    <n v="0"/>
    <n v="2598.9699999999998"/>
    <n v="31187.64"/>
    <n v="180.49"/>
    <n v="82.37"/>
    <n v="338.93"/>
    <n v="31789.43"/>
    <s v="604-6400-025"/>
    <s v="Health Ins. Pumping"/>
    <n v="0.26939999999999997"/>
    <s v="604-6300-025"/>
    <n v="14174.77"/>
    <s v="Pension - Pumping"/>
    <n v="7.6499999999999999E-2"/>
    <s v="699-6000-025"/>
    <n v="4025.13"/>
    <s v="FICA Taxes - Pumping"/>
    <m/>
    <n v="102605.4"/>
  </r>
  <r>
    <x v="111"/>
    <x v="17"/>
    <n v="60540"/>
    <x v="51"/>
    <s v="Full Time"/>
    <n v="2080"/>
    <n v="85"/>
    <n v="485"/>
    <n v="0.03"/>
    <n v="0.97"/>
    <n v="26.5"/>
    <n v="39.75"/>
    <n v="1"/>
    <n v="57214.239999999998"/>
    <n v="1769.51"/>
    <n v="3"/>
    <n v="2.75E-2"/>
    <n v="0"/>
    <n v="0"/>
    <n v="1573.39"/>
    <n v="0"/>
    <n v="0"/>
    <n v="1573.39"/>
    <n v="27.23"/>
    <n v="1818.17"/>
    <s v="184-XXXX-DDD"/>
    <s v="601-XXXX-031"/>
    <n v="103787.63"/>
    <s v="Labor Distribution"/>
    <n v="105605.8"/>
    <s v="C"/>
    <n v="1695.01"/>
    <n v="150.66999999999999"/>
    <n v="1544.34"/>
    <n v="0"/>
    <n v="1544.34"/>
    <n v="18532.080000000002"/>
    <n v="540.76"/>
    <n v="88.66"/>
    <n v="366.91"/>
    <n v="19528.41"/>
    <s v="604-6400-031"/>
    <s v="Health Ins. Distribution"/>
    <n v="0.26939999999999997"/>
    <s v="604-5300-031"/>
    <n v="16327.2"/>
    <s v="Pension - Distribution"/>
    <n v="7.6499999999999999E-2"/>
    <s v="699-6000-031"/>
    <n v="8078.84"/>
    <s v="FICA Taxes - Distribution"/>
    <n v="45000"/>
    <n v="149540.25"/>
  </r>
  <r>
    <x v="112"/>
    <x v="18"/>
    <n v="21450"/>
    <x v="52"/>
    <s v="Full Time"/>
    <n v="2080"/>
    <n v="0"/>
    <n v="0"/>
    <n v="0"/>
    <n v="1"/>
    <n v="61.82"/>
    <n v="92.73"/>
    <n v="0.9"/>
    <n v="128585.60000000001"/>
    <n v="0"/>
    <n v="4"/>
    <n v="3.2500000000000001E-2"/>
    <n v="0"/>
    <n v="0"/>
    <n v="4179.03"/>
    <n v="0"/>
    <n v="0"/>
    <n v="4179.03"/>
    <n v="63.83"/>
    <n v="0"/>
    <s v="184-XXXX-XXX"/>
    <s v="601-3100-003"/>
    <n v="157764.63"/>
    <s v="Labor Lab"/>
    <n v="157764.63"/>
    <s v="D"/>
    <n v="3013.28"/>
    <n v="414.31"/>
    <n v="2598.9699999999998"/>
    <n v="0"/>
    <n v="2598.9699999999998"/>
    <n v="31187.64"/>
    <n v="255"/>
    <n v="214.5"/>
    <n v="811.14"/>
    <n v="32468.28"/>
    <s v="604-3400-003"/>
    <s v="Health Ins. Lab"/>
    <n v="0.26939999999999997"/>
    <s v="604-3300-003"/>
    <n v="35766.79"/>
    <s v="Pension - Lab"/>
    <n v="7.6499999999999999E-2"/>
    <s v="699-3000-003"/>
    <n v="12068.99"/>
    <s v="FICA Taxes - Lab"/>
    <n v="25000"/>
    <n v="238068.69"/>
  </r>
  <r>
    <x v="113"/>
    <x v="18"/>
    <n v="60558"/>
    <x v="53"/>
    <s v="Full Time"/>
    <n v="2080"/>
    <n v="18"/>
    <n v="0"/>
    <n v="0"/>
    <n v="1"/>
    <n v="26.34"/>
    <n v="39.51"/>
    <n v="1"/>
    <n v="55498.38"/>
    <n v="0"/>
    <n v="2"/>
    <n v="2.5000000000000001E-2"/>
    <n v="0"/>
    <n v="0"/>
    <n v="1387.46"/>
    <n v="0"/>
    <n v="0"/>
    <n v="1387.46"/>
    <n v="27"/>
    <n v="0"/>
    <s v="184-XXXX-XXX"/>
    <s v="601-3100-003"/>
    <n v="56885.84"/>
    <s v="Labor Lab"/>
    <n v="56885.84"/>
    <s v="A"/>
    <n v="941.66"/>
    <n v="47.08"/>
    <n v="894.58"/>
    <n v="0"/>
    <n v="894.58"/>
    <n v="10734.96"/>
    <n v="500"/>
    <n v="0"/>
    <n v="0"/>
    <n v="11234.96"/>
    <s v="604-3400-003"/>
    <s v="Health Ins. Lab"/>
    <n v="0.26939999999999997"/>
    <s v="604-3300-003"/>
    <n v="15325.05"/>
    <s v="Pension - Lab"/>
    <n v="7.6499999999999999E-2"/>
    <s v="699-3000-003"/>
    <n v="4351.7700000000004"/>
    <s v="FICA Taxes - Lab"/>
    <m/>
    <n v="87797.62"/>
  </r>
  <r>
    <x v="114"/>
    <x v="18"/>
    <n v="20910"/>
    <x v="54"/>
    <s v="Full Time"/>
    <n v="2080"/>
    <n v="0"/>
    <n v="0"/>
    <n v="0"/>
    <n v="1"/>
    <n v="43.08"/>
    <n v="64.62"/>
    <n v="1"/>
    <n v="89606.399999999994"/>
    <n v="0"/>
    <n v="4"/>
    <n v="3.2500000000000001E-2"/>
    <n v="0"/>
    <n v="0"/>
    <n v="2912.21"/>
    <n v="0"/>
    <n v="0"/>
    <n v="2912.21"/>
    <n v="44.48"/>
    <n v="0"/>
    <s v="184-XXXX-XXX"/>
    <s v="601-3100-003"/>
    <n v="92518.61"/>
    <s v="Labor Lab"/>
    <n v="92518.61"/>
    <s v="C"/>
    <n v="1695.01"/>
    <n v="150.66999999999999"/>
    <n v="1544.34"/>
    <n v="0"/>
    <n v="1544.34"/>
    <n v="18532.080000000002"/>
    <n v="844.39"/>
    <n v="151.01"/>
    <n v="624.5"/>
    <n v="20151.98"/>
    <s v="604-3400-003"/>
    <s v="Health Ins. Lab"/>
    <n v="0.26939999999999997"/>
    <s v="604-3300-003"/>
    <n v="24924.51"/>
    <s v="Pension - Lab"/>
    <n v="7.6499999999999999E-2"/>
    <s v="699-3000-003"/>
    <n v="7077.67"/>
    <s v="FICA Taxes - Lab"/>
    <m/>
    <n v="144672.76999999999"/>
  </r>
  <r>
    <x v="115"/>
    <x v="18"/>
    <n v="60636"/>
    <x v="55"/>
    <s v="Full Time"/>
    <n v="2080"/>
    <n v="43"/>
    <n v="0"/>
    <n v="0"/>
    <n v="1"/>
    <n v="18.22"/>
    <n v="27.33"/>
    <n v="1"/>
    <n v="39072.79"/>
    <n v="0"/>
    <n v="3"/>
    <n v="2.75E-2"/>
    <n v="0"/>
    <n v="0"/>
    <n v="1074.5"/>
    <n v="0"/>
    <n v="0"/>
    <n v="1074.5"/>
    <n v="18.72"/>
    <n v="0"/>
    <s v="184-XXXX-XXX"/>
    <s v="601-3100-003"/>
    <n v="40147.29"/>
    <s v="Labor Lab"/>
    <n v="40147.29"/>
    <s v="A"/>
    <n v="941.66"/>
    <n v="47.08"/>
    <n v="894.58"/>
    <n v="0"/>
    <n v="894.58"/>
    <n v="10734.96"/>
    <n v="51"/>
    <n v="0"/>
    <n v="0"/>
    <n v="10785.96"/>
    <s v="604-3400-003"/>
    <s v="Health Ins. Lab"/>
    <n v="0.26939999999999997"/>
    <s v="604-3300-003"/>
    <n v="10815.68"/>
    <s v="Pension - Lab"/>
    <n v="7.6499999999999999E-2"/>
    <s v="699-3000-003"/>
    <n v="3071.27"/>
    <s v="FICA Taxes - Lab"/>
    <m/>
    <n v="64820.2"/>
  </r>
  <r>
    <x v="116"/>
    <x v="18"/>
    <n v="60635"/>
    <x v="55"/>
    <s v="Full Time"/>
    <n v="2080"/>
    <n v="57"/>
    <n v="0"/>
    <n v="0"/>
    <n v="1"/>
    <n v="20.86"/>
    <n v="31.29"/>
    <n v="1"/>
    <n v="45172.33"/>
    <n v="0"/>
    <n v="3"/>
    <n v="2.75E-2"/>
    <n v="0"/>
    <n v="0"/>
    <n v="1242.24"/>
    <n v="0"/>
    <n v="0"/>
    <n v="1242.24"/>
    <n v="21.43"/>
    <n v="0"/>
    <s v="184-XXXX-XXX"/>
    <s v="601-3100-003"/>
    <n v="46414.57"/>
    <s v="Labor Lab"/>
    <n v="46414.57"/>
    <s v="A"/>
    <n v="941.66"/>
    <n v="47.08"/>
    <n v="894.58"/>
    <n v="0"/>
    <n v="894.58"/>
    <n v="10734.96"/>
    <n v="907"/>
    <n v="65.209999999999994"/>
    <n v="267.43"/>
    <n v="11974.6"/>
    <s v="604-3400-003"/>
    <s v="Health Ins. Lab"/>
    <n v="0.26939999999999997"/>
    <s v="604-3300-003"/>
    <n v="12504.09"/>
    <s v="Pension - Lab"/>
    <n v="7.6499999999999999E-2"/>
    <s v="699-3000-003"/>
    <n v="3550.71"/>
    <s v="FICA Taxes - Lab"/>
    <m/>
    <n v="74443.97"/>
  </r>
  <r>
    <x v="117"/>
    <x v="18"/>
    <s v="XXXXX"/>
    <x v="11"/>
    <s v="Full Time"/>
    <n v="2080"/>
    <n v="0"/>
    <n v="0"/>
    <n v="0"/>
    <n v="1"/>
    <n v="21.3"/>
    <n v="31.95"/>
    <n v="1"/>
    <n v="44304"/>
    <n v="0"/>
    <n v="3"/>
    <n v="1.38E-2"/>
    <n v="0"/>
    <n v="0"/>
    <n v="611.4"/>
    <n v="0"/>
    <n v="0"/>
    <n v="611.4"/>
    <n v="21.59"/>
    <n v="0"/>
    <s v="184-XXXX-XXX"/>
    <s v="601-3100-003"/>
    <n v="44915.4"/>
    <s v="Labor Lab"/>
    <n v="44915.4"/>
    <s v="A"/>
    <n v="941.66"/>
    <n v="47.08"/>
    <n v="894.58"/>
    <n v="0"/>
    <n v="894.58"/>
    <n v="10734.96"/>
    <n v="500"/>
    <n v="0"/>
    <n v="0"/>
    <n v="11234.96"/>
    <s v="604-3400-003"/>
    <s v="Health Ins. Lab"/>
    <n v="0.26939999999999997"/>
    <s v="604-3300-003"/>
    <n v="12100.21"/>
    <s v="Pension - Lab"/>
    <n v="7.6499999999999999E-2"/>
    <s v="699-3000-003"/>
    <n v="3436.03"/>
    <s v="FICA Taxes - Lab"/>
    <m/>
    <n v="71686.600000000006"/>
  </r>
  <r>
    <x v="118"/>
    <x v="18"/>
    <n v="21430"/>
    <x v="53"/>
    <s v="Full Time"/>
    <n v="2080"/>
    <n v="0"/>
    <n v="0"/>
    <n v="0"/>
    <n v="1"/>
    <n v="37.14"/>
    <n v="55.71"/>
    <n v="1"/>
    <n v="77251.199999999997"/>
    <n v="0"/>
    <n v="4"/>
    <n v="3.2500000000000001E-2"/>
    <n v="0"/>
    <n v="0"/>
    <n v="2510.66"/>
    <n v="0"/>
    <n v="0"/>
    <n v="2510.66"/>
    <n v="38.35"/>
    <n v="0"/>
    <s v="184-XXXX-XXX"/>
    <s v="601-3100-003"/>
    <n v="79761.86"/>
    <s v="Labor Lab"/>
    <n v="79761.86"/>
    <s v="B"/>
    <n v="1864.51"/>
    <n v="184.56"/>
    <n v="1679.95"/>
    <n v="0"/>
    <n v="1679.95"/>
    <n v="20159.400000000001"/>
    <n v="2586.15"/>
    <n v="128.69999999999999"/>
    <n v="533.55999999999995"/>
    <n v="23407.81"/>
    <s v="604-3400-003"/>
    <s v="Health Ins. Lab"/>
    <n v="0.26939999999999997"/>
    <s v="604-3300-003"/>
    <n v="21487.85"/>
    <s v="Pension - Lab"/>
    <n v="7.6499999999999999E-2"/>
    <s v="699-3000-003"/>
    <n v="6101.78"/>
    <s v="FICA Taxes - Lab"/>
    <m/>
    <n v="130759.3"/>
  </r>
  <r>
    <x v="119"/>
    <x v="18"/>
    <n v="60503"/>
    <x v="53"/>
    <s v="Full Time"/>
    <n v="2080"/>
    <n v="0"/>
    <n v="0"/>
    <n v="0"/>
    <n v="1"/>
    <n v="28.88"/>
    <n v="43.32"/>
    <n v="1"/>
    <n v="60070.400000000001"/>
    <n v="0"/>
    <n v="4"/>
    <n v="3.2500000000000001E-2"/>
    <n v="0"/>
    <n v="0"/>
    <n v="1952.29"/>
    <n v="0"/>
    <n v="0"/>
    <n v="1952.29"/>
    <n v="29.82"/>
    <n v="0"/>
    <s v="184-XXXX-XXX"/>
    <s v="601-3100-003"/>
    <n v="62022.69"/>
    <s v="Labor Lab"/>
    <n v="62022.69"/>
    <s v="A"/>
    <n v="941.66"/>
    <n v="47.08"/>
    <n v="894.58"/>
    <n v="0"/>
    <n v="894.58"/>
    <n v="10734.96"/>
    <n v="543.32000000000005"/>
    <n v="101.24"/>
    <n v="415.06"/>
    <n v="11794.58"/>
    <s v="604-3400-003"/>
    <s v="Health Ins. Lab"/>
    <n v="0.26939999999999997"/>
    <s v="604-3300-003"/>
    <n v="16708.91"/>
    <s v="Pension - Lab"/>
    <n v="7.6499999999999999E-2"/>
    <s v="699-3000-003"/>
    <n v="4744.74"/>
    <s v="FICA Taxes - Lab"/>
    <m/>
    <n v="95270.92"/>
  </r>
  <r>
    <x v="120"/>
    <x v="18"/>
    <n v="60548"/>
    <x v="53"/>
    <s v="Full Time"/>
    <n v="2080"/>
    <n v="0"/>
    <n v="0"/>
    <n v="0"/>
    <n v="1"/>
    <n v="27.51"/>
    <n v="41.27"/>
    <n v="1"/>
    <n v="57220.800000000003"/>
    <n v="0"/>
    <n v="3"/>
    <n v="2.75E-2"/>
    <n v="0"/>
    <n v="0"/>
    <n v="1573.57"/>
    <n v="0"/>
    <n v="0"/>
    <n v="1573.57"/>
    <n v="28.27"/>
    <n v="0"/>
    <s v="184-XXXX-XXX"/>
    <s v="601-3100-003"/>
    <n v="58794.37"/>
    <s v="Labor Lab"/>
    <n v="58794.37"/>
    <s v="B"/>
    <n v="1864.51"/>
    <n v="184.56"/>
    <n v="1679.95"/>
    <n v="0"/>
    <n v="1679.95"/>
    <n v="20159.400000000001"/>
    <n v="858.15"/>
    <n v="96.1"/>
    <n v="397.23"/>
    <n v="21510.880000000001"/>
    <s v="604-3400-003"/>
    <s v="Health Ins. Lab"/>
    <n v="0.26939999999999997"/>
    <s v="604-3300-003"/>
    <n v="15839.2"/>
    <s v="Pension - Lab"/>
    <n v="7.6499999999999999E-2"/>
    <s v="699-3000-003"/>
    <n v="4497.7700000000004"/>
    <s v="FICA Taxes - Lab"/>
    <m/>
    <n v="100642.22"/>
  </r>
  <r>
    <x v="121"/>
    <x v="18"/>
    <s v="XXXXX"/>
    <x v="11"/>
    <s v="Coop"/>
    <n v="1920"/>
    <n v="0"/>
    <n v="0"/>
    <n v="0"/>
    <n v="1"/>
    <n v="14"/>
    <n v="21"/>
    <n v="1"/>
    <n v="26880"/>
    <n v="0"/>
    <n v="1"/>
    <n v="0"/>
    <n v="0"/>
    <n v="0"/>
    <n v="0"/>
    <n v="0"/>
    <n v="0"/>
    <n v="0"/>
    <n v="14"/>
    <n v="0"/>
    <s v="184-XXXX-XXX"/>
    <s v="601-3100-003"/>
    <n v="26880"/>
    <s v="Labor Lab"/>
    <n v="26880"/>
    <s v="A"/>
    <n v="941.66"/>
    <n v="47.08"/>
    <n v="894.58"/>
    <n v="0"/>
    <n v="894.58"/>
    <n v="10734.96"/>
    <n v="0"/>
    <n v="0"/>
    <n v="0"/>
    <n v="10734.96"/>
    <s v="604-3400-003"/>
    <s v="Health Ins. Lab"/>
    <n v="0"/>
    <s v="604-3300-003"/>
    <n v="0"/>
    <s v="Pension - Lab"/>
    <n v="7.6499999999999999E-2"/>
    <s v="699-3000-003"/>
    <n v="2056.3200000000002"/>
    <s v="FICA Taxes - Lab"/>
    <m/>
    <n v="39671.279999999999"/>
  </r>
  <r>
    <x v="122"/>
    <x v="18"/>
    <n v="60675"/>
    <x v="56"/>
    <s v="Coop"/>
    <n v="1920"/>
    <n v="0"/>
    <n v="0"/>
    <n v="0"/>
    <n v="1"/>
    <n v="14"/>
    <n v="21"/>
    <n v="1"/>
    <n v="26880"/>
    <n v="0"/>
    <n v="1"/>
    <n v="0"/>
    <n v="0"/>
    <n v="0"/>
    <n v="0"/>
    <n v="0"/>
    <n v="0"/>
    <n v="0"/>
    <n v="14"/>
    <n v="0"/>
    <s v="184-XXXX-XXX"/>
    <s v="601-3100-003"/>
    <n v="26880"/>
    <s v="Labor Lab"/>
    <n v="26880"/>
    <s v="A"/>
    <n v="941.66"/>
    <n v="47.08"/>
    <n v="894.58"/>
    <n v="0"/>
    <n v="894.58"/>
    <n v="10734.96"/>
    <n v="500"/>
    <n v="0"/>
    <n v="0"/>
    <n v="11234.96"/>
    <s v="604-3400-003"/>
    <s v="Health Ins. Lab"/>
    <n v="0.26939999999999997"/>
    <s v="604-3300-003"/>
    <n v="7241.47"/>
    <s v="Pension - Lab"/>
    <n v="7.6499999999999999E-2"/>
    <s v="699-3000-003"/>
    <n v="2056.3200000000002"/>
    <s v="FICA Taxes - Lab"/>
    <m/>
    <n v="47412.75"/>
  </r>
  <r>
    <x v="123"/>
    <x v="19"/>
    <n v="30060"/>
    <x v="57"/>
    <s v="Full Time"/>
    <n v="2080"/>
    <n v="32"/>
    <n v="1947"/>
    <n v="0.03"/>
    <n v="0.97"/>
    <n v="33.520000000000003"/>
    <n v="50.28"/>
    <n v="1"/>
    <n v="71079.23"/>
    <n v="2198.33"/>
    <n v="3"/>
    <n v="2.75E-2"/>
    <n v="3.5000000000000003E-2"/>
    <n v="0"/>
    <n v="1954.68"/>
    <n v="2487.77"/>
    <n v="0"/>
    <n v="4442.45"/>
    <n v="35.619999999999997"/>
    <n v="2258.7800000000002"/>
    <s v="184-XXXX-DDD"/>
    <s v="601-XXXX-031"/>
    <n v="75521.679999999993"/>
    <s v="Labor Distribution"/>
    <n v="77780.460000000006"/>
    <s v="D"/>
    <n v="3013.28"/>
    <n v="414.31"/>
    <n v="2598.9699999999998"/>
    <n v="0"/>
    <n v="2598.9699999999998"/>
    <n v="31187.64"/>
    <n v="8424.23"/>
    <n v="116.69"/>
    <n v="483.95"/>
    <n v="40212.51"/>
    <s v="604-6400-031"/>
    <s v="Health Ins. Distribution"/>
    <n v="0.26939999999999997"/>
    <s v="604-5300-031"/>
    <n v="20954.060000000001"/>
    <s v="Pension - Distribution"/>
    <n v="7.6499999999999999E-2"/>
    <s v="699-6000-031"/>
    <n v="5950.21"/>
    <s v="FICA Taxes - Distribution"/>
    <m/>
    <n v="144897.24"/>
  </r>
  <r>
    <x v="124"/>
    <x v="19"/>
    <n v="30100"/>
    <x v="58"/>
    <s v="Full Time"/>
    <n v="2080"/>
    <n v="37"/>
    <n v="0"/>
    <n v="0.03"/>
    <n v="0.97"/>
    <n v="29.59"/>
    <n v="44.39"/>
    <n v="1"/>
    <n v="61293.94"/>
    <n v="1895.69"/>
    <n v="4"/>
    <n v="3.2500000000000001E-2"/>
    <n v="0"/>
    <n v="0.05"/>
    <n v="1992.05"/>
    <n v="0"/>
    <n v="3064.7"/>
    <n v="5056.75"/>
    <n v="32.03"/>
    <n v="1957.3"/>
    <s v="184-XXXX-DDD"/>
    <s v="601-XXXX-031"/>
    <n v="66350.69"/>
    <s v="Labor Distribution"/>
    <n v="68307.990000000005"/>
    <s v="D"/>
    <n v="3013.28"/>
    <n v="414.31"/>
    <n v="2598.9699999999998"/>
    <n v="0"/>
    <n v="2598.9699999999998"/>
    <n v="31187.64"/>
    <n v="51"/>
    <n v="102.96"/>
    <n v="425.76"/>
    <n v="31767.360000000001"/>
    <s v="604-6400-031"/>
    <s v="Health Ins. Distribution"/>
    <n v="0.26939999999999997"/>
    <s v="604-5300-031"/>
    <n v="18402.169999999998"/>
    <s v="Pension - Distribution"/>
    <n v="7.6499999999999999E-2"/>
    <s v="699-6000-031"/>
    <n v="5225.5600000000004"/>
    <s v="FICA Taxes - Distribution"/>
    <m/>
    <n v="123703.08"/>
  </r>
  <r>
    <x v="125"/>
    <x v="19"/>
    <n v="60590"/>
    <x v="59"/>
    <s v="Full Time"/>
    <n v="2080"/>
    <n v="251"/>
    <n v="0"/>
    <n v="0.03"/>
    <n v="0.97"/>
    <n v="19.510000000000002"/>
    <n v="29.27"/>
    <n v="1"/>
    <n v="46489.74"/>
    <n v="1437.83"/>
    <n v="3"/>
    <n v="2.75E-2"/>
    <n v="0"/>
    <n v="0.05"/>
    <n v="1278.47"/>
    <n v="0"/>
    <n v="2324.4899999999998"/>
    <n v="3602.96"/>
    <n v="21.02"/>
    <n v="1477.37"/>
    <s v="184-XXXX-DDD"/>
    <s v="601-XXXX-031"/>
    <n v="50092.69"/>
    <s v="Labor Distribution"/>
    <n v="51570.06"/>
    <s v="A"/>
    <n v="941.66"/>
    <n v="47.08"/>
    <n v="894.58"/>
    <n v="0"/>
    <n v="894.58"/>
    <n v="10734.96"/>
    <n v="202.15"/>
    <n v="67.88"/>
    <n v="278.08999999999997"/>
    <n v="11283.08"/>
    <s v="604-6400-031"/>
    <s v="Health Ins. Distribution"/>
    <n v="0.26939999999999997"/>
    <s v="604-5300-031"/>
    <n v="13892.97"/>
    <s v="Pension - Distribution"/>
    <n v="7.6499999999999999E-2"/>
    <s v="699-6000-031"/>
    <n v="3945.11"/>
    <s v="FICA Taxes - Distribution"/>
    <m/>
    <n v="80691.22"/>
  </r>
  <r>
    <x v="126"/>
    <x v="19"/>
    <n v="60646"/>
    <x v="60"/>
    <s v="Full Time"/>
    <n v="2080"/>
    <n v="199"/>
    <n v="305"/>
    <n v="0.03"/>
    <n v="0.97"/>
    <n v="17.940000000000001"/>
    <n v="26.91"/>
    <n v="1"/>
    <n v="41686.03"/>
    <n v="1289.26"/>
    <n v="2"/>
    <n v="2.5000000000000001E-2"/>
    <n v="0"/>
    <n v="0.15"/>
    <n v="1042.1500000000001"/>
    <n v="0"/>
    <n v="6252.9"/>
    <n v="7295.05"/>
    <n v="21.08"/>
    <n v="1321.49"/>
    <s v="184-XXXX-DDD"/>
    <s v="601-XXXX-031"/>
    <n v="48981.09"/>
    <s v="Labor Distribution"/>
    <n v="50302.58"/>
    <s v="D"/>
    <n v="3013.28"/>
    <n v="414.31"/>
    <n v="2598.9699999999998"/>
    <n v="0"/>
    <n v="2598.9699999999998"/>
    <n v="31187.64"/>
    <n v="500"/>
    <n v="0"/>
    <n v="0"/>
    <n v="31687.64"/>
    <s v="604-6400-031"/>
    <s v="Health Ins. Distribution"/>
    <n v="0.26939999999999997"/>
    <s v="604-5300-031"/>
    <n v="13551.52"/>
    <s v="Pension - Distribution"/>
    <n v="7.6499999999999999E-2"/>
    <s v="699-6000-031"/>
    <n v="3848.15"/>
    <s v="FICA Taxes - Distribution"/>
    <m/>
    <n v="99389.89"/>
  </r>
  <r>
    <x v="127"/>
    <x v="19"/>
    <n v="60623"/>
    <x v="60"/>
    <s v="Full Time"/>
    <n v="2080"/>
    <n v="329"/>
    <n v="451"/>
    <n v="0.03"/>
    <n v="0.97"/>
    <n v="18.03"/>
    <n v="27.05"/>
    <n v="1"/>
    <n v="45447.26"/>
    <n v="1405.59"/>
    <n v="2"/>
    <n v="2.5000000000000001E-2"/>
    <n v="0"/>
    <n v="0.14000000000000001"/>
    <n v="1136.18"/>
    <n v="0"/>
    <n v="6362.62"/>
    <n v="7498.8"/>
    <n v="21"/>
    <n v="1440.73"/>
    <s v="184-XXXX-DDD"/>
    <s v="601-XXXX-031"/>
    <n v="52946.06"/>
    <s v="Labor Distribution"/>
    <n v="54386.79"/>
    <s v="A"/>
    <n v="941.66"/>
    <n v="47.08"/>
    <n v="894.58"/>
    <n v="0"/>
    <n v="894.58"/>
    <n v="10734.96"/>
    <n v="51"/>
    <n v="58.73"/>
    <n v="243.09"/>
    <n v="11087.78"/>
    <s v="604-6400-031"/>
    <s v="Health Ins. Distribution"/>
    <n v="0.26939999999999997"/>
    <s v="604-5300-031"/>
    <n v="14651.8"/>
    <s v="Pension - Distribution"/>
    <n v="7.6499999999999999E-2"/>
    <s v="699-6000-031"/>
    <n v="4160.59"/>
    <s v="FICA Taxes - Distribution"/>
    <m/>
    <n v="84286.96"/>
  </r>
  <r>
    <x v="128"/>
    <x v="19"/>
    <n v="60651"/>
    <x v="60"/>
    <s v="Full Time"/>
    <n v="2080"/>
    <n v="302"/>
    <n v="496"/>
    <n v="0.03"/>
    <n v="0.97"/>
    <n v="17.72"/>
    <n v="26.58"/>
    <n v="1"/>
    <n v="44019.34"/>
    <n v="1361.42"/>
    <n v="2"/>
    <n v="2.5000000000000001E-2"/>
    <n v="0"/>
    <n v="0.16"/>
    <n v="1100.48"/>
    <n v="0"/>
    <n v="7043.09"/>
    <n v="8143.57"/>
    <n v="21"/>
    <n v="1395.46"/>
    <s v="184-XXXX-DDD"/>
    <s v="601-XXXX-031"/>
    <n v="52162.92"/>
    <s v="Labor Distribution"/>
    <n v="53558.38"/>
    <s v="A"/>
    <n v="941.66"/>
    <n v="47.08"/>
    <n v="894.58"/>
    <n v="0"/>
    <n v="894.58"/>
    <n v="10734.96"/>
    <n v="500"/>
    <n v="0"/>
    <n v="0"/>
    <n v="11234.96"/>
    <s v="604-6400-031"/>
    <s v="Health Ins. Distribution"/>
    <n v="0.26939999999999997"/>
    <s v="604-5300-031"/>
    <n v="14428.63"/>
    <s v="Pension - Distribution"/>
    <n v="7.6499999999999999E-2"/>
    <s v="699-6000-031"/>
    <n v="4097.22"/>
    <s v="FICA Taxes - Distribution"/>
    <m/>
    <n v="83319.19"/>
  </r>
  <r>
    <x v="129"/>
    <x v="19"/>
    <n v="60640"/>
    <x v="60"/>
    <s v="Full Time"/>
    <n v="2080"/>
    <n v="81"/>
    <n v="231"/>
    <n v="0.03"/>
    <n v="0.97"/>
    <n v="18.03"/>
    <n v="27.05"/>
    <n v="1"/>
    <n v="38726.720000000001"/>
    <n v="1197.73"/>
    <n v="2"/>
    <n v="2.5000000000000001E-2"/>
    <n v="0"/>
    <n v="0.14000000000000001"/>
    <n v="968.17"/>
    <n v="0"/>
    <n v="5421.74"/>
    <n v="6389.91"/>
    <n v="21"/>
    <n v="1227.67"/>
    <s v="184-XXXX-DDD"/>
    <s v="601-XXXX-031"/>
    <n v="45116.63"/>
    <s v="Labor Distribution"/>
    <n v="46344.3"/>
    <s v="B"/>
    <n v="1864.51"/>
    <n v="184.56"/>
    <n v="1679.95"/>
    <n v="0"/>
    <n v="1679.95"/>
    <n v="20159.400000000001"/>
    <n v="234.04"/>
    <n v="58.34"/>
    <n v="236.6"/>
    <n v="20688.38"/>
    <s v="604-6400-031"/>
    <s v="Health Ins. Distribution"/>
    <n v="0.26939999999999997"/>
    <s v="604-5300-031"/>
    <n v="12485.15"/>
    <s v="Pension - Distribution"/>
    <n v="7.6499999999999999E-2"/>
    <s v="699-6000-031"/>
    <n v="3545.34"/>
    <s v="FICA Taxes - Distribution"/>
    <m/>
    <n v="83063.17"/>
  </r>
  <r>
    <x v="130"/>
    <x v="19"/>
    <n v="40515"/>
    <x v="60"/>
    <s v="Full Time"/>
    <n v="2080"/>
    <n v="77"/>
    <n v="416"/>
    <n v="0.03"/>
    <n v="0.97"/>
    <n v="27.77"/>
    <n v="41.66"/>
    <n v="1"/>
    <n v="59543.86"/>
    <n v="1841.56"/>
    <n v="4"/>
    <n v="3.2500000000000001E-2"/>
    <n v="0"/>
    <n v="0.05"/>
    <n v="1935.18"/>
    <n v="0"/>
    <n v="2977.19"/>
    <n v="4912.37"/>
    <n v="30.06"/>
    <n v="1901.41"/>
    <s v="184-XXXX-DDD"/>
    <s v="601-XXXX-031"/>
    <n v="64456.23"/>
    <s v="Labor Distribution"/>
    <n v="66357.64"/>
    <s v="B"/>
    <n v="1864.51"/>
    <n v="184.56"/>
    <n v="1679.95"/>
    <n v="0"/>
    <n v="1679.95"/>
    <n v="20159.400000000001"/>
    <n v="720.23"/>
    <n v="96.1"/>
    <n v="399.07"/>
    <n v="21374.799999999999"/>
    <s v="604-6400-031"/>
    <s v="Health Ins. Distribution"/>
    <n v="0.26939999999999997"/>
    <s v="604-5300-031"/>
    <n v="17876.75"/>
    <s v="Pension - Distribution"/>
    <n v="7.6499999999999999E-2"/>
    <s v="699-6000-031"/>
    <n v="5076.3599999999997"/>
    <s v="FICA Taxes - Distribution"/>
    <m/>
    <n v="110685.55"/>
  </r>
  <r>
    <x v="131"/>
    <x v="19"/>
    <n v="60663"/>
    <x v="60"/>
    <s v="Full Time"/>
    <n v="2080"/>
    <n v="255"/>
    <n v="762"/>
    <n v="0.03"/>
    <n v="0.97"/>
    <n v="17.5"/>
    <n v="26.25"/>
    <n v="1"/>
    <n v="42540.08"/>
    <n v="1315.67"/>
    <n v="2"/>
    <n v="2.5000000000000001E-2"/>
    <n v="0"/>
    <n v="0.18"/>
    <n v="1063.5"/>
    <n v="0"/>
    <n v="7657.21"/>
    <n v="8720.7099999999991"/>
    <n v="21.09"/>
    <n v="1348.56"/>
    <s v="184-XXXX-DDD"/>
    <s v="601-XXXX-031"/>
    <n v="51260.800000000003"/>
    <s v="Labor Distribution"/>
    <n v="52609.36"/>
    <s v="X"/>
    <n v="0"/>
    <n v="0"/>
    <n v="0"/>
    <n v="0"/>
    <n v="0"/>
    <n v="0"/>
    <n v="500"/>
    <n v="0"/>
    <n v="0"/>
    <n v="500"/>
    <s v="604-6400-031"/>
    <s v="Health Ins. Distribution"/>
    <n v="0.26939999999999997"/>
    <s v="604-5300-031"/>
    <n v="14172.96"/>
    <s v="Pension - Distribution"/>
    <n v="7.6499999999999999E-2"/>
    <s v="699-6000-031"/>
    <n v="4024.62"/>
    <s v="FICA Taxes - Distribution"/>
    <m/>
    <n v="71306.94"/>
  </r>
  <r>
    <x v="132"/>
    <x v="19"/>
    <n v="60584"/>
    <x v="61"/>
    <s v="Full Time"/>
    <n v="2080"/>
    <n v="194"/>
    <n v="406"/>
    <n v="0.03"/>
    <n v="0.97"/>
    <n v="22.22"/>
    <n v="33.33"/>
    <n v="1"/>
    <n v="51496.93"/>
    <n v="1592.69"/>
    <n v="3"/>
    <n v="2.75E-2"/>
    <n v="3.5000000000000003E-2"/>
    <n v="0"/>
    <n v="1416.17"/>
    <n v="1802.39"/>
    <n v="0"/>
    <n v="3218.56"/>
    <n v="23.61"/>
    <n v="1636.49"/>
    <s v="184-XXXX-DDD"/>
    <s v="601-XXXX-031"/>
    <n v="54715.49"/>
    <s v="Labor Distribution"/>
    <n v="56351.98"/>
    <s v="A"/>
    <n v="941.66"/>
    <n v="47.08"/>
    <n v="894.58"/>
    <n v="0"/>
    <n v="894.58"/>
    <n v="10734.96"/>
    <n v="51"/>
    <n v="66.17"/>
    <n v="272.7"/>
    <n v="11124.83"/>
    <s v="604-6400-031"/>
    <s v="Health Ins. Distribution"/>
    <n v="0.26939999999999997"/>
    <s v="604-5300-031"/>
    <n v="15181.22"/>
    <s v="Pension - Distribution"/>
    <n v="7.6499999999999999E-2"/>
    <s v="699-6000-031"/>
    <n v="4310.93"/>
    <s v="FICA Taxes - Distribution"/>
    <m/>
    <n v="86968.960000000006"/>
  </r>
  <r>
    <x v="133"/>
    <x v="19"/>
    <n v="60653"/>
    <x v="60"/>
    <s v="Full Time"/>
    <n v="2080"/>
    <n v="178"/>
    <n v="0"/>
    <n v="0.03"/>
    <n v="0.97"/>
    <n v="17.72"/>
    <n v="26.58"/>
    <n v="1"/>
    <n v="40341.17"/>
    <n v="1247.67"/>
    <n v="3"/>
    <n v="2.75E-2"/>
    <n v="0"/>
    <n v="0.16"/>
    <n v="1109.3800000000001"/>
    <n v="0"/>
    <n v="6454.59"/>
    <n v="7563.97"/>
    <n v="21.04"/>
    <n v="1281.98"/>
    <s v="184-XXXX-DDD"/>
    <s v="601-XXXX-031"/>
    <n v="47905.14"/>
    <s v="Labor Distribution"/>
    <n v="49187.12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3251.01"/>
    <s v="Pension - Distribution"/>
    <n v="7.6499999999999999E-2"/>
    <s v="699-6000-031"/>
    <n v="3762.81"/>
    <s v="FICA Taxes - Distribution"/>
    <m/>
    <n v="85233.02"/>
  </r>
  <r>
    <x v="134"/>
    <x v="19"/>
    <n v="60611"/>
    <x v="60"/>
    <s v="Full Time"/>
    <n v="2080"/>
    <n v="206"/>
    <n v="513"/>
    <n v="0.03"/>
    <n v="0.97"/>
    <n v="18.53"/>
    <n v="27.8"/>
    <n v="1"/>
    <n v="43438.73"/>
    <n v="1343.47"/>
    <n v="2"/>
    <n v="2.5000000000000001E-2"/>
    <n v="0"/>
    <n v="0.11"/>
    <n v="1085.97"/>
    <n v="0"/>
    <n v="4778.26"/>
    <n v="5864.23"/>
    <n v="21.03"/>
    <n v="1377.06"/>
    <s v="184-XXXX-DDD"/>
    <s v="601-XXXX-031"/>
    <n v="49302.96"/>
    <s v="Labor Distribution"/>
    <n v="50680.02"/>
    <s v="C"/>
    <n v="1695.01"/>
    <n v="150.66999999999999"/>
    <n v="1544.34"/>
    <n v="0"/>
    <n v="1544.34"/>
    <n v="18532.080000000002"/>
    <n v="51"/>
    <n v="61.78"/>
    <n v="254.71"/>
    <n v="18899.57"/>
    <s v="604-6400-031"/>
    <s v="Health Ins. Distribution"/>
    <n v="0.26939999999999997"/>
    <s v="604-5300-031"/>
    <n v="13653.2"/>
    <s v="Pension - Distribution"/>
    <n v="7.6499999999999999E-2"/>
    <s v="699-6000-031"/>
    <n v="3877.02"/>
    <s v="FICA Taxes - Distribution"/>
    <m/>
    <n v="87109.81"/>
  </r>
  <r>
    <x v="135"/>
    <x v="19"/>
    <n v="60637"/>
    <x v="60"/>
    <s v="Full Time"/>
    <n v="2080"/>
    <n v="183"/>
    <n v="427"/>
    <n v="0.03"/>
    <n v="0.97"/>
    <n v="17.940000000000001"/>
    <n v="26.91"/>
    <n v="1"/>
    <n v="41386.730000000003"/>
    <n v="1280"/>
    <n v="2"/>
    <n v="2.5000000000000001E-2"/>
    <n v="0"/>
    <n v="0.15"/>
    <n v="1034.67"/>
    <n v="0"/>
    <n v="6208.01"/>
    <n v="7242.68"/>
    <n v="21.08"/>
    <n v="1312"/>
    <s v="184-XXXX-DDD"/>
    <s v="601-XXXX-031"/>
    <n v="48629.41"/>
    <s v="Labor Distribution"/>
    <n v="49941.41"/>
    <s v="A"/>
    <n v="941.66"/>
    <n v="47.08"/>
    <n v="894.58"/>
    <n v="0"/>
    <n v="894.58"/>
    <n v="10734.96"/>
    <n v="51"/>
    <n v="58.34"/>
    <n v="239.93"/>
    <n v="11084.23"/>
    <s v="604-6400-031"/>
    <s v="Health Ins. Distribution"/>
    <n v="0.26939999999999997"/>
    <s v="604-5300-031"/>
    <n v="13454.22"/>
    <s v="Pension - Distribution"/>
    <n v="7.6499999999999999E-2"/>
    <s v="699-6000-031"/>
    <n v="3820.52"/>
    <s v="FICA Taxes - Distribution"/>
    <m/>
    <n v="78300.38"/>
  </r>
  <r>
    <x v="136"/>
    <x v="19"/>
    <n v="60662"/>
    <x v="60"/>
    <s v="Full Time"/>
    <n v="2080"/>
    <n v="190"/>
    <n v="699"/>
    <n v="0.03"/>
    <n v="0.97"/>
    <n v="17.5"/>
    <n v="26.25"/>
    <n v="1"/>
    <n v="40823.910000000003"/>
    <n v="1262.5899999999999"/>
    <n v="2"/>
    <n v="2.5000000000000001E-2"/>
    <n v="0"/>
    <n v="0.18"/>
    <n v="1020.6"/>
    <n v="0"/>
    <n v="7348.3"/>
    <n v="8368.9"/>
    <n v="21.09"/>
    <n v="1294.1500000000001"/>
    <s v="184-XXXX-DDD"/>
    <s v="601-XXXX-031"/>
    <n v="49192.81"/>
    <s v="Labor Distribution"/>
    <n v="50486.96"/>
    <s v="A"/>
    <n v="941.66"/>
    <n v="47.08"/>
    <n v="894.58"/>
    <n v="0"/>
    <n v="894.58"/>
    <n v="10734.96"/>
    <n v="500"/>
    <n v="0"/>
    <n v="0"/>
    <n v="11234.96"/>
    <s v="604-6400-031"/>
    <s v="Health Ins. Distribution"/>
    <n v="0.26939999999999997"/>
    <s v="604-5300-031"/>
    <n v="13601.19"/>
    <s v="Pension - Distribution"/>
    <n v="7.6499999999999999E-2"/>
    <s v="699-6000-031"/>
    <n v="3862.25"/>
    <s v="FICA Taxes - Distribution"/>
    <m/>
    <n v="79185.36"/>
  </r>
  <r>
    <x v="137"/>
    <x v="19"/>
    <n v="60512"/>
    <x v="61"/>
    <s v="Full Time"/>
    <n v="2080"/>
    <n v="259"/>
    <n v="0"/>
    <n v="0.03"/>
    <n v="0.97"/>
    <n v="28.12"/>
    <n v="42.18"/>
    <n v="1"/>
    <n v="67331.789999999994"/>
    <n v="2082.4299999999998"/>
    <n v="3"/>
    <n v="2.75E-2"/>
    <n v="3.5000000000000003E-2"/>
    <n v="0"/>
    <n v="1851.62"/>
    <n v="2356.61"/>
    <n v="0"/>
    <n v="4208.2299999999996"/>
    <n v="29.88"/>
    <n v="2139.6999999999998"/>
    <s v="184-XXXX-DDD"/>
    <s v="601-XXXX-031"/>
    <n v="71540.03"/>
    <s v="Labor Distribution"/>
    <n v="73679.73"/>
    <s v="X"/>
    <n v="0"/>
    <n v="0"/>
    <n v="0"/>
    <n v="0"/>
    <n v="0"/>
    <n v="0"/>
    <n v="1543.37"/>
    <n v="89.23"/>
    <n v="369.11"/>
    <n v="2001.71"/>
    <s v="604-6400-031"/>
    <s v="Health Ins. Distribution"/>
    <n v="0.26939999999999997"/>
    <s v="604-5300-031"/>
    <n v="19849.32"/>
    <s v="Pension - Distribution"/>
    <n v="7.6499999999999999E-2"/>
    <s v="699-6000-031"/>
    <n v="5636.5"/>
    <s v="FICA Taxes - Distribution"/>
    <m/>
    <n v="101167.26"/>
  </r>
  <r>
    <x v="138"/>
    <x v="19"/>
    <n v="30835"/>
    <x v="57"/>
    <s v="Full Time"/>
    <n v="2080"/>
    <n v="0"/>
    <n v="1947"/>
    <n v="0.03"/>
    <n v="0.97"/>
    <n v="33.700000000000003"/>
    <n v="50.55"/>
    <n v="1"/>
    <n v="69881.710000000006"/>
    <n v="2161.29"/>
    <n v="2"/>
    <n v="2.5000000000000001E-2"/>
    <n v="3.5000000000000003E-2"/>
    <n v="0"/>
    <n v="1747.04"/>
    <n v="2445.86"/>
    <n v="0"/>
    <n v="4192.8999999999996"/>
    <n v="35.72"/>
    <n v="2215.3200000000002"/>
    <s v="184-XXXX-DDD"/>
    <s v="601-XXXX-031"/>
    <n v="74074.61"/>
    <s v="Labor Distribution"/>
    <n v="76289.929999999993"/>
    <s v="D"/>
    <n v="3013.28"/>
    <n v="414.31"/>
    <n v="2598.9699999999998"/>
    <n v="0"/>
    <n v="2598.9699999999998"/>
    <n v="31187.64"/>
    <n v="508.97"/>
    <n v="118.4"/>
    <n v="493.25"/>
    <n v="32308.26"/>
    <s v="604-6400-031"/>
    <s v="Health Ins. Distribution"/>
    <n v="0.26939999999999997"/>
    <s v="604-5300-031"/>
    <n v="20552.509999999998"/>
    <s v="Pension - Distribution"/>
    <n v="7.6499999999999999E-2"/>
    <s v="699-6000-031"/>
    <n v="5836.18"/>
    <s v="FICA Taxes - Distribution"/>
    <m/>
    <n v="134986.88"/>
  </r>
  <r>
    <x v="139"/>
    <x v="19"/>
    <n v="41225"/>
    <x v="61"/>
    <s v="Full Time"/>
    <n v="2080"/>
    <n v="288"/>
    <n v="298"/>
    <n v="0.03"/>
    <n v="0.97"/>
    <n v="29.03"/>
    <n v="43.55"/>
    <n v="1"/>
    <n v="71026.12"/>
    <n v="2196.6799999999998"/>
    <n v="3"/>
    <n v="2.75E-2"/>
    <n v="3.5000000000000003E-2"/>
    <n v="0"/>
    <n v="1953.22"/>
    <n v="2485.91"/>
    <n v="0"/>
    <n v="4439.13"/>
    <n v="30.84"/>
    <n v="2257.09"/>
    <s v="184-XXXX-DDD"/>
    <s v="601-XXXX-031"/>
    <n v="75465.25"/>
    <s v="Labor Distribution"/>
    <n v="77722.34"/>
    <s v="D"/>
    <n v="3013.28"/>
    <n v="414.31"/>
    <n v="2598.9699999999998"/>
    <n v="0"/>
    <n v="2598.9699999999998"/>
    <n v="31187.64"/>
    <n v="51"/>
    <n v="101.24"/>
    <n v="419"/>
    <n v="31758.880000000001"/>
    <s v="604-6400-031"/>
    <s v="Health Ins. Distribution"/>
    <n v="0.26939999999999997"/>
    <s v="604-5300-031"/>
    <n v="20938.400000000001"/>
    <s v="Pension - Distribution"/>
    <n v="7.6499999999999999E-2"/>
    <s v="699-6000-031"/>
    <n v="5945.76"/>
    <s v="FICA Taxes - Distribution"/>
    <m/>
    <n v="136365.38"/>
  </r>
  <r>
    <x v="140"/>
    <x v="19"/>
    <n v="60526"/>
    <x v="60"/>
    <s v="Full Time"/>
    <n v="2080"/>
    <n v="249"/>
    <n v="204"/>
    <n v="0.03"/>
    <n v="0.97"/>
    <n v="22.77"/>
    <n v="34.159999999999997"/>
    <n v="1"/>
    <n v="54389.3"/>
    <n v="1682.14"/>
    <n v="3"/>
    <n v="2.75E-2"/>
    <n v="0"/>
    <n v="0.05"/>
    <n v="1495.71"/>
    <n v="0"/>
    <n v="2719.47"/>
    <n v="4215.18"/>
    <n v="24.53"/>
    <n v="1728.4"/>
    <s v="184-XXXX-DDD"/>
    <s v="601-XXXX-031"/>
    <n v="58604.47"/>
    <s v="Labor Distribution"/>
    <n v="60332.87"/>
    <s v="A"/>
    <n v="941.66"/>
    <n v="47.08"/>
    <n v="894.58"/>
    <n v="0"/>
    <n v="894.58"/>
    <n v="10734.96"/>
    <n v="254.84"/>
    <n v="73.790000000000006"/>
    <n v="302.45999999999998"/>
    <n v="11366.05"/>
    <s v="604-6400-031"/>
    <s v="Health Ins. Distribution"/>
    <n v="0.26939999999999997"/>
    <s v="604-5300-031"/>
    <n v="16253.68"/>
    <s v="Pension - Distribution"/>
    <n v="7.6499999999999999E-2"/>
    <s v="699-6000-031"/>
    <n v="4615.46"/>
    <s v="FICA Taxes - Distribution"/>
    <m/>
    <n v="92568.06"/>
  </r>
  <r>
    <x v="141"/>
    <x v="19"/>
    <n v="60473"/>
    <x v="61"/>
    <s v="Full Time"/>
    <n v="2080"/>
    <n v="210"/>
    <n v="448"/>
    <n v="0.03"/>
    <n v="0.97"/>
    <n v="28.6"/>
    <n v="42.9"/>
    <n v="1"/>
    <n v="66876.649999999994"/>
    <n v="2068.35"/>
    <n v="3"/>
    <n v="2.75E-2"/>
    <n v="3.5000000000000003E-2"/>
    <n v="0"/>
    <n v="1839.11"/>
    <n v="2340.6799999999998"/>
    <n v="0"/>
    <n v="4179.79"/>
    <n v="30.39"/>
    <n v="2125.23"/>
    <s v="184-XXXX-DDD"/>
    <s v="601-XXXX-031"/>
    <n v="71056.44"/>
    <s v="Labor Distribution"/>
    <n v="73181.67"/>
    <s v="C"/>
    <n v="1695.01"/>
    <n v="150.66999999999999"/>
    <n v="1544.34"/>
    <n v="0"/>
    <n v="1544.34"/>
    <n v="18532.080000000002"/>
    <n v="51"/>
    <n v="99.53"/>
    <n v="410.86"/>
    <n v="19093.47"/>
    <s v="604-6400-031"/>
    <s v="Health Ins. Distribution"/>
    <n v="0.26939999999999997"/>
    <s v="604-5300-031"/>
    <n v="19715.14"/>
    <s v="Pension - Distribution"/>
    <n v="7.6499999999999999E-2"/>
    <s v="699-6000-031"/>
    <n v="5598.4"/>
    <s v="FICA Taxes - Distribution"/>
    <m/>
    <n v="117588.68"/>
  </r>
  <r>
    <x v="142"/>
    <x v="19"/>
    <n v="60521"/>
    <x v="61"/>
    <s v="Full Time"/>
    <n v="2080"/>
    <n v="152"/>
    <n v="460"/>
    <n v="0.03"/>
    <n v="0.97"/>
    <n v="27.95"/>
    <n v="41.93"/>
    <n v="1"/>
    <n v="63020.28"/>
    <n v="1949.08"/>
    <n v="3"/>
    <n v="2.75E-2"/>
    <n v="3.5000000000000003E-2"/>
    <n v="0"/>
    <n v="1733.06"/>
    <n v="2205.71"/>
    <n v="0"/>
    <n v="3938.77"/>
    <n v="29.7"/>
    <n v="2002.68"/>
    <s v="184-XXXX-DDD"/>
    <s v="601-XXXX-031"/>
    <n v="66959.05"/>
    <s v="Labor Distribution"/>
    <n v="68961.73"/>
    <s v="A"/>
    <n v="941.66"/>
    <n v="47.08"/>
    <n v="894.58"/>
    <n v="0"/>
    <n v="894.58"/>
    <n v="10734.96"/>
    <n v="51"/>
    <n v="89.23"/>
    <n v="368.56"/>
    <n v="11243.75"/>
    <s v="604-6400-031"/>
    <s v="Health Ins. Distribution"/>
    <n v="0.26939999999999997"/>
    <s v="604-5300-031"/>
    <n v="18578.29"/>
    <s v="Pension - Distribution"/>
    <n v="7.6499999999999999E-2"/>
    <s v="699-6000-031"/>
    <n v="5275.57"/>
    <s v="FICA Taxes - Distribution"/>
    <m/>
    <n v="104059.34"/>
  </r>
  <r>
    <x v="143"/>
    <x v="19"/>
    <n v="60677"/>
    <x v="60"/>
    <s v="Full Time"/>
    <n v="2080"/>
    <n v="3"/>
    <n v="0"/>
    <n v="0.03"/>
    <n v="0.97"/>
    <n v="17.5"/>
    <n v="26.25"/>
    <n v="1"/>
    <n v="35384.39"/>
    <n v="1094.3599999999999"/>
    <n v="3"/>
    <n v="1.38E-2"/>
    <n v="0"/>
    <n v="0.19"/>
    <n v="488.3"/>
    <n v="0"/>
    <n v="6723.03"/>
    <n v="7211.33"/>
    <n v="21.07"/>
    <n v="1109.46"/>
    <s v="184-XXXX-DDD"/>
    <s v="601-XXXX-031"/>
    <n v="42595.73"/>
    <s v="Labor Distribution"/>
    <n v="43705.19"/>
    <s v="A"/>
    <n v="941.66"/>
    <n v="47.08"/>
    <n v="894.58"/>
    <n v="0"/>
    <n v="894.58"/>
    <n v="10734.96"/>
    <n v="500"/>
    <n v="0"/>
    <n v="0"/>
    <n v="11234.96"/>
    <s v="604-6400-031"/>
    <s v="Health Ins. Distribution"/>
    <n v="0.26939999999999997"/>
    <s v="604-5300-031"/>
    <n v="11774.18"/>
    <s v="Pension - Distribution"/>
    <n v="7.6499999999999999E-2"/>
    <s v="699-6000-031"/>
    <n v="3343.45"/>
    <s v="FICA Taxes - Distribution"/>
    <m/>
    <n v="70057.78"/>
  </r>
  <r>
    <x v="144"/>
    <x v="19"/>
    <n v="60523"/>
    <x v="60"/>
    <s v="Full Time"/>
    <n v="2080"/>
    <n v="150"/>
    <n v="436"/>
    <n v="0.03"/>
    <n v="0.97"/>
    <n v="22.77"/>
    <n v="34.159999999999997"/>
    <n v="1"/>
    <n v="51333.95"/>
    <n v="1587.65"/>
    <n v="3"/>
    <n v="2.75E-2"/>
    <n v="0"/>
    <n v="0.05"/>
    <n v="1411.68"/>
    <n v="0"/>
    <n v="2566.6999999999998"/>
    <n v="3978.38"/>
    <n v="24.53"/>
    <n v="1631.31"/>
    <s v="184-XXXX-DDD"/>
    <s v="601-XXXX-031"/>
    <n v="55312.33"/>
    <s v="Labor Distribution"/>
    <n v="56943.64"/>
    <s v="D"/>
    <n v="3013.28"/>
    <n v="414.31"/>
    <n v="2598.9699999999998"/>
    <n v="0"/>
    <n v="2598.9699999999998"/>
    <n v="31187.64"/>
    <n v="842.79"/>
    <n v="74.36"/>
    <n v="307.11"/>
    <n v="32411.9"/>
    <s v="604-6400-031"/>
    <s v="Health Ins. Distribution"/>
    <n v="0.26939999999999997"/>
    <s v="604-5300-031"/>
    <n v="15340.62"/>
    <s v="Pension - Distribution"/>
    <n v="7.6499999999999999E-2"/>
    <s v="699-6000-031"/>
    <n v="4356.1899999999996"/>
    <s v="FICA Taxes - Distribution"/>
    <m/>
    <n v="109052.35"/>
  </r>
  <r>
    <x v="145"/>
    <x v="19"/>
    <n v="60534"/>
    <x v="61"/>
    <s v="Full Time"/>
    <n v="2080"/>
    <n v="261"/>
    <n v="453"/>
    <n v="0.03"/>
    <n v="0.97"/>
    <n v="25.23"/>
    <n v="37.85"/>
    <n v="1"/>
    <n v="60925.94"/>
    <n v="1884.31"/>
    <n v="3"/>
    <n v="2.75E-2"/>
    <n v="3.5000000000000003E-2"/>
    <n v="0"/>
    <n v="1675.46"/>
    <n v="2132.41"/>
    <n v="0"/>
    <n v="3807.87"/>
    <n v="26.81"/>
    <n v="1936.13"/>
    <s v="184-XXXX-DDD"/>
    <s v="601-XXXX-031"/>
    <n v="64733.81"/>
    <s v="Labor Distribution"/>
    <n v="66669.94"/>
    <s v="A"/>
    <n v="941.66"/>
    <n v="47.08"/>
    <n v="894.58"/>
    <n v="0"/>
    <n v="894.58"/>
    <n v="10734.96"/>
    <n v="218.79"/>
    <n v="70.17"/>
    <n v="292.38"/>
    <n v="11316.3"/>
    <s v="604-6400-031"/>
    <s v="Health Ins. Distribution"/>
    <n v="0.26939999999999997"/>
    <s v="604-5300-031"/>
    <n v="17960.88"/>
    <s v="Pension - Distribution"/>
    <n v="7.6499999999999999E-2"/>
    <s v="699-6000-031"/>
    <n v="5100.25"/>
    <s v="FICA Taxes - Distribution"/>
    <m/>
    <n v="101047.37"/>
  </r>
  <r>
    <x v="146"/>
    <x v="19"/>
    <n v="60568"/>
    <x v="61"/>
    <s v="Full Time"/>
    <n v="2080"/>
    <n v="454"/>
    <n v="475"/>
    <n v="0.03"/>
    <n v="0.97"/>
    <n v="22.01"/>
    <n v="33.020000000000003"/>
    <n v="1"/>
    <n v="59409.47"/>
    <n v="1837.41"/>
    <n v="2"/>
    <n v="2.5000000000000001E-2"/>
    <n v="3.5000000000000003E-2"/>
    <n v="0"/>
    <n v="1485.24"/>
    <n v="2079.33"/>
    <n v="0"/>
    <n v="3564.57"/>
    <n v="23.33"/>
    <n v="1883.35"/>
    <s v="184-XXXX-DDD"/>
    <s v="601-XXXX-031"/>
    <n v="62974.04"/>
    <s v="Labor Distribution"/>
    <n v="64857.39"/>
    <s v="A"/>
    <n v="941.66"/>
    <n v="47.08"/>
    <n v="894.58"/>
    <n v="0"/>
    <n v="894.58"/>
    <n v="10734.96"/>
    <n v="494.89"/>
    <n v="68.45"/>
    <n v="279.31"/>
    <n v="11577.61"/>
    <s v="604-6400-031"/>
    <s v="Health Ins. Distribution"/>
    <n v="0.26939999999999997"/>
    <s v="604-5300-031"/>
    <n v="17472.580000000002"/>
    <s v="Pension - Distribution"/>
    <n v="7.6499999999999999E-2"/>
    <s v="699-6000-031"/>
    <n v="4961.59"/>
    <s v="FICA Taxes - Distribution"/>
    <m/>
    <n v="98869.17"/>
  </r>
  <r>
    <x v="147"/>
    <x v="19"/>
    <n v="10131"/>
    <x v="57"/>
    <s v="Full Time"/>
    <n v="2080"/>
    <n v="66"/>
    <n v="1947"/>
    <n v="0.03"/>
    <n v="0.97"/>
    <n v="27.96"/>
    <n v="41.94"/>
    <n v="1"/>
    <n v="60985.68"/>
    <n v="1886.16"/>
    <n v="3"/>
    <n v="2.75E-2"/>
    <n v="3.5000000000000003E-2"/>
    <n v="0"/>
    <n v="1677.11"/>
    <n v="2134.5"/>
    <n v="0"/>
    <n v="3811.61"/>
    <n v="29.71"/>
    <n v="1938.03"/>
    <s v="184-XXXX-DDD"/>
    <s v="601-XXXX-031"/>
    <n v="64797.29"/>
    <s v="Labor Distribution"/>
    <n v="66735.320000000007"/>
    <s v="A"/>
    <n v="941.66"/>
    <n v="47.08"/>
    <n v="894.58"/>
    <n v="0"/>
    <n v="894.58"/>
    <n v="10734.96"/>
    <n v="51"/>
    <n v="85.23"/>
    <n v="351.31"/>
    <n v="11222.5"/>
    <s v="604-6400-031"/>
    <s v="Health Ins. Distribution"/>
    <n v="0.26939999999999997"/>
    <s v="604-5300-031"/>
    <n v="17978.5"/>
    <s v="Pension - Distribution"/>
    <n v="7.6499999999999999E-2"/>
    <s v="699-6000-031"/>
    <n v="5105.25"/>
    <s v="FICA Taxes - Distribution"/>
    <m/>
    <n v="101041.57"/>
  </r>
  <r>
    <x v="148"/>
    <x v="19"/>
    <n v="60668"/>
    <x v="60"/>
    <s v="Full Time"/>
    <n v="2080"/>
    <n v="101"/>
    <n v="524"/>
    <n v="0.03"/>
    <n v="0.97"/>
    <n v="17.5"/>
    <n v="26.25"/>
    <n v="1"/>
    <n v="38387.99"/>
    <n v="1187.26"/>
    <n v="2"/>
    <n v="2.5000000000000001E-2"/>
    <n v="0"/>
    <n v="0.18"/>
    <n v="959.7"/>
    <n v="0"/>
    <n v="6909.84"/>
    <n v="7869.54"/>
    <n v="21.09"/>
    <n v="1216.94"/>
    <s v="184-XXXX-DDD"/>
    <s v="601-XXXX-031"/>
    <n v="46257.53"/>
    <s v="Labor Distribution"/>
    <n v="47474.47"/>
    <s v="A"/>
    <n v="941.66"/>
    <n v="47.08"/>
    <n v="894.58"/>
    <n v="0"/>
    <n v="894.58"/>
    <n v="10734.96"/>
    <n v="500"/>
    <n v="0"/>
    <n v="0"/>
    <n v="11234.96"/>
    <s v="604-6400-031"/>
    <s v="Health Ins. Distribution"/>
    <n v="0.26939999999999997"/>
    <s v="604-5300-031"/>
    <n v="12789.62"/>
    <s v="Pension - Distribution"/>
    <n v="7.6499999999999999E-2"/>
    <s v="699-6000-031"/>
    <n v="3631.8"/>
    <s v="FICA Taxes - Distribution"/>
    <m/>
    <n v="75130.850000000006"/>
  </r>
  <r>
    <x v="149"/>
    <x v="19"/>
    <n v="60575"/>
    <x v="60"/>
    <s v="Full Time"/>
    <n v="2080"/>
    <n v="154"/>
    <n v="324"/>
    <n v="0.03"/>
    <n v="0.97"/>
    <n v="20.61"/>
    <n v="30.92"/>
    <n v="1"/>
    <n v="46515.85"/>
    <n v="1438.63"/>
    <n v="3"/>
    <n v="2.75E-2"/>
    <n v="0"/>
    <n v="0.05"/>
    <n v="1279.19"/>
    <n v="0"/>
    <n v="2325.79"/>
    <n v="3604.98"/>
    <n v="22.21"/>
    <n v="1478.19"/>
    <s v="184-XXXX-DDD"/>
    <s v="601-XXXX-031"/>
    <n v="50120.83"/>
    <s v="Labor Distribution"/>
    <n v="51599.02"/>
    <s v="D"/>
    <n v="3013.28"/>
    <n v="414.31"/>
    <n v="2598.9699999999998"/>
    <n v="0"/>
    <n v="2598.9699999999998"/>
    <n v="31187.64"/>
    <n v="538.41"/>
    <n v="66.349999999999994"/>
    <n v="274.48"/>
    <n v="32066.880000000001"/>
    <s v="604-6400-031"/>
    <s v="Health Ins. Distribution"/>
    <n v="0.26939999999999997"/>
    <s v="604-5300-031"/>
    <n v="13900.78"/>
    <s v="Pension - Distribution"/>
    <n v="7.6499999999999999E-2"/>
    <s v="699-6000-031"/>
    <n v="3947.33"/>
    <s v="FICA Taxes - Distribution"/>
    <m/>
    <n v="101514.01"/>
  </r>
  <r>
    <x v="150"/>
    <x v="19"/>
    <n v="60667"/>
    <x v="60"/>
    <s v="Full Time"/>
    <n v="2080"/>
    <n v="105"/>
    <n v="300"/>
    <n v="0.03"/>
    <n v="0.97"/>
    <n v="17.5"/>
    <n v="26.25"/>
    <n v="1"/>
    <n v="38272.559999999998"/>
    <n v="1183.69"/>
    <n v="2"/>
    <n v="1.2500000000000001E-2"/>
    <n v="0"/>
    <n v="0.19"/>
    <n v="478.41"/>
    <n v="0"/>
    <n v="7271.79"/>
    <n v="7750.2"/>
    <n v="21.04"/>
    <n v="1198.49"/>
    <s v="184-XXXX-DDD"/>
    <s v="601-XXXX-031"/>
    <n v="46022.75"/>
    <s v="Labor Distribution"/>
    <n v="47221.24"/>
    <s v="A"/>
    <n v="941.66"/>
    <n v="47.08"/>
    <n v="894.58"/>
    <n v="0"/>
    <n v="894.58"/>
    <n v="10734.96"/>
    <n v="500"/>
    <n v="0"/>
    <n v="0"/>
    <n v="11234.96"/>
    <s v="604-6400-031"/>
    <s v="Health Ins. Distribution"/>
    <n v="0.26939999999999997"/>
    <s v="604-5300-031"/>
    <n v="12721.4"/>
    <s v="Pension - Distribution"/>
    <n v="7.6499999999999999E-2"/>
    <s v="699-6000-031"/>
    <n v="3612.42"/>
    <s v="FICA Taxes - Distribution"/>
    <m/>
    <n v="74790.02"/>
  </r>
  <r>
    <x v="151"/>
    <x v="19"/>
    <n v="60606"/>
    <x v="61"/>
    <s v="Full Time"/>
    <n v="2080"/>
    <n v="313"/>
    <n v="371"/>
    <n v="0.03"/>
    <n v="0.97"/>
    <n v="21.02"/>
    <n v="31.53"/>
    <n v="1"/>
    <n v="52342.65"/>
    <n v="1618.84"/>
    <n v="2"/>
    <n v="2.5000000000000001E-2"/>
    <n v="3.5000000000000003E-2"/>
    <n v="0"/>
    <n v="1308.57"/>
    <n v="1831.99"/>
    <n v="0"/>
    <n v="3140.56"/>
    <n v="22.28"/>
    <n v="1659.31"/>
    <s v="184-XXXX-DDD"/>
    <s v="601-XXXX-031"/>
    <n v="55483.21"/>
    <s v="Labor Distribution"/>
    <n v="57142.52"/>
    <s v="A"/>
    <n v="941.66"/>
    <n v="47.08"/>
    <n v="894.58"/>
    <n v="0"/>
    <n v="894.58"/>
    <n v="10734.96"/>
    <n v="51"/>
    <n v="61.78"/>
    <n v="254.63"/>
    <n v="11102.37"/>
    <s v="604-6400-031"/>
    <s v="Health Ins. Distribution"/>
    <n v="0.26939999999999997"/>
    <s v="604-5300-031"/>
    <n v="15394.19"/>
    <s v="Pension - Distribution"/>
    <n v="7.6499999999999999E-2"/>
    <s v="699-6000-031"/>
    <n v="4371.3999999999996"/>
    <s v="FICA Taxes - Distribution"/>
    <m/>
    <n v="88010.48"/>
  </r>
  <r>
    <x v="152"/>
    <x v="19"/>
    <n v="60549"/>
    <x v="60"/>
    <s v="Full Time"/>
    <n v="2080"/>
    <n v="228"/>
    <n v="307"/>
    <n v="0.03"/>
    <n v="0.97"/>
    <n v="21.23"/>
    <n v="31.85"/>
    <n v="1"/>
    <n v="50175.38"/>
    <n v="1551.82"/>
    <n v="3"/>
    <n v="2.75E-2"/>
    <n v="0"/>
    <n v="0.05"/>
    <n v="1379.82"/>
    <n v="0"/>
    <n v="2508.77"/>
    <n v="3888.59"/>
    <n v="22.88"/>
    <n v="1594.5"/>
    <s v="184-XXXX-DDD"/>
    <s v="601-XXXX-031"/>
    <n v="54063.97"/>
    <s v="Labor Distribution"/>
    <n v="55658.47"/>
    <s v="C"/>
    <n v="1695.01"/>
    <n v="150.66999999999999"/>
    <n v="1544.34"/>
    <n v="0"/>
    <n v="1544.34"/>
    <n v="18532.080000000002"/>
    <n v="1534.99"/>
    <n v="70.36"/>
    <n v="290.52999999999997"/>
    <n v="20427.96"/>
    <s v="604-6400-031"/>
    <s v="Health Ins. Distribution"/>
    <n v="0.26939999999999997"/>
    <s v="604-5300-031"/>
    <n v="14994.39"/>
    <s v="Pension - Distribution"/>
    <n v="7.6499999999999999E-2"/>
    <s v="699-6000-031"/>
    <n v="4257.87"/>
    <s v="FICA Taxes - Distribution"/>
    <m/>
    <n v="95338.69"/>
  </r>
  <r>
    <x v="153"/>
    <x v="19"/>
    <n v="60621"/>
    <x v="60"/>
    <s v="Full Time"/>
    <n v="2080"/>
    <n v="285"/>
    <n v="507"/>
    <n v="0.03"/>
    <n v="0.97"/>
    <n v="17.940000000000001"/>
    <n v="26.91"/>
    <n v="1"/>
    <n v="44126.8"/>
    <n v="1364.75"/>
    <n v="2"/>
    <n v="2.5000000000000001E-2"/>
    <n v="0"/>
    <n v="0.15"/>
    <n v="1103.17"/>
    <n v="0"/>
    <n v="6619.02"/>
    <n v="7722.19"/>
    <n v="21.08"/>
    <n v="1398.87"/>
    <s v="184-XXXX-DDD"/>
    <s v="601-XXXX-031"/>
    <n v="51848.99"/>
    <s v="Labor Distribution"/>
    <n v="53247.86"/>
    <s v="C"/>
    <n v="1695.01"/>
    <n v="150.66999999999999"/>
    <n v="1544.34"/>
    <n v="0"/>
    <n v="1544.34"/>
    <n v="18532.080000000002"/>
    <n v="394.89"/>
    <n v="58.34"/>
    <n v="236.6"/>
    <n v="19221.91"/>
    <s v="604-6400-031"/>
    <s v="Health Ins. Distribution"/>
    <n v="0.26939999999999997"/>
    <s v="604-5300-031"/>
    <n v="14344.97"/>
    <s v="Pension - Distribution"/>
    <n v="7.6499999999999999E-2"/>
    <s v="699-6000-031"/>
    <n v="4073.46"/>
    <s v="FICA Taxes - Distribution"/>
    <m/>
    <n v="90888.2"/>
  </r>
  <r>
    <x v="154"/>
    <x v="19"/>
    <n v="60608"/>
    <x v="60"/>
    <s v="Full Time"/>
    <n v="2080"/>
    <n v="110"/>
    <n v="386"/>
    <n v="0.03"/>
    <n v="0.97"/>
    <n v="20.23"/>
    <n v="30.35"/>
    <n v="1"/>
    <n v="44428.81"/>
    <n v="1374.09"/>
    <n v="3"/>
    <n v="2.75E-2"/>
    <n v="0"/>
    <n v="0.05"/>
    <n v="1221.79"/>
    <n v="0"/>
    <n v="2221.44"/>
    <n v="3443.23"/>
    <n v="21.8"/>
    <n v="1411.88"/>
    <s v="184-XXXX-DDD"/>
    <s v="601-XXXX-031"/>
    <n v="47872.04"/>
    <s v="Labor Distribution"/>
    <n v="49283.92"/>
    <s v="C"/>
    <n v="1695.01"/>
    <n v="150.66999999999999"/>
    <n v="1544.34"/>
    <n v="0"/>
    <n v="1544.34"/>
    <n v="18532.080000000002"/>
    <n v="426.04"/>
    <n v="63.49"/>
    <n v="263.42"/>
    <n v="19285.03"/>
    <s v="604-6400-031"/>
    <s v="Health Ins. Distribution"/>
    <n v="0.26939999999999997"/>
    <s v="604-5300-031"/>
    <n v="13277.09"/>
    <s v="Pension - Distribution"/>
    <n v="7.6499999999999999E-2"/>
    <s v="699-6000-031"/>
    <n v="3770.22"/>
    <s v="FICA Taxes - Distribution"/>
    <m/>
    <n v="85616.26"/>
  </r>
  <r>
    <x v="155"/>
    <x v="19"/>
    <n v="10132"/>
    <x v="60"/>
    <s v="Full Time"/>
    <n v="2080"/>
    <n v="178"/>
    <n v="381"/>
    <n v="0.03"/>
    <n v="0.97"/>
    <n v="22.05"/>
    <n v="33.08"/>
    <n v="1"/>
    <n v="50569.24"/>
    <n v="1564"/>
    <n v="3"/>
    <n v="2.75E-2"/>
    <n v="0"/>
    <n v="0.05"/>
    <n v="1390.65"/>
    <n v="0"/>
    <n v="2528.46"/>
    <n v="3919.11"/>
    <n v="23.76"/>
    <n v="1607.01"/>
    <s v="184-XXXX-DDD"/>
    <s v="601-XXXX-031"/>
    <n v="54488.36"/>
    <s v="Labor Distribution"/>
    <n v="56095.37"/>
    <s v="C"/>
    <n v="1695.01"/>
    <n v="150.66999999999999"/>
    <n v="1544.34"/>
    <n v="0"/>
    <n v="1544.34"/>
    <n v="18532.080000000002"/>
    <n v="328.33"/>
    <n v="87.13"/>
    <n v="361.74"/>
    <n v="19309.28"/>
    <s v="604-6400-031"/>
    <s v="Health Ins. Distribution"/>
    <n v="0.26939999999999997"/>
    <s v="604-5300-031"/>
    <n v="15112.09"/>
    <s v="Pension - Distribution"/>
    <n v="7.6499999999999999E-2"/>
    <s v="699-6000-031"/>
    <n v="4291.3"/>
    <s v="FICA Taxes - Distribution"/>
    <m/>
    <n v="94808.04"/>
  </r>
  <r>
    <x v="156"/>
    <x v="19"/>
    <n v="60550"/>
    <x v="60"/>
    <s v="Full Time"/>
    <n v="2080"/>
    <n v="409"/>
    <n v="705"/>
    <n v="0.03"/>
    <n v="0.97"/>
    <n v="22.4"/>
    <n v="33.6"/>
    <n v="1"/>
    <n v="59208.22"/>
    <n v="1831.18"/>
    <n v="4"/>
    <n v="3.2500000000000001E-2"/>
    <n v="0"/>
    <n v="0.05"/>
    <n v="1924.27"/>
    <n v="0"/>
    <n v="2960.41"/>
    <n v="4884.68"/>
    <n v="24.25"/>
    <n v="1890.69"/>
    <s v="184-XXXX-DDD"/>
    <s v="601-XXXX-031"/>
    <n v="64092.9"/>
    <s v="Labor Distribution"/>
    <n v="65983.59"/>
    <s v="D"/>
    <n v="3013.28"/>
    <n v="414.31"/>
    <n v="2598.9699999999998"/>
    <n v="0"/>
    <n v="2598.9699999999998"/>
    <n v="31187.64"/>
    <n v="499.11"/>
    <n v="73.790000000000006"/>
    <n v="306.63"/>
    <n v="32067.17"/>
    <s v="604-6400-031"/>
    <s v="Health Ins. Distribution"/>
    <n v="0.26939999999999997"/>
    <s v="604-5300-031"/>
    <n v="17775.98"/>
    <s v="Pension - Distribution"/>
    <n v="7.6499999999999999E-2"/>
    <s v="699-6000-031"/>
    <n v="5047.74"/>
    <s v="FICA Taxes - Distribution"/>
    <m/>
    <n v="120874.48"/>
  </r>
  <r>
    <x v="157"/>
    <x v="19"/>
    <n v="60479"/>
    <x v="61"/>
    <s v="Full Time"/>
    <n v="2080"/>
    <n v="198"/>
    <n v="433"/>
    <n v="0.03"/>
    <n v="0.97"/>
    <n v="27.88"/>
    <n v="41.82"/>
    <n v="1"/>
    <n v="64702.65"/>
    <n v="2001.11"/>
    <n v="3"/>
    <n v="2.75E-2"/>
    <n v="3.5000000000000003E-2"/>
    <n v="0"/>
    <n v="1779.32"/>
    <n v="2264.59"/>
    <n v="0"/>
    <n v="4043.91"/>
    <n v="29.62"/>
    <n v="2056.14"/>
    <s v="184-XXXX-DDD"/>
    <s v="601-XXXX-031"/>
    <n v="68746.570000000007"/>
    <s v="Labor Distribution"/>
    <n v="70802.710000000006"/>
    <s v="D"/>
    <n v="3013.28"/>
    <n v="414.31"/>
    <n v="2598.9699999999998"/>
    <n v="0"/>
    <n v="2598.9699999999998"/>
    <n v="31187.64"/>
    <n v="51"/>
    <n v="92.66"/>
    <n v="384.2"/>
    <n v="31715.5"/>
    <s v="604-6400-031"/>
    <s v="Health Ins. Distribution"/>
    <n v="0.26939999999999997"/>
    <s v="604-5300-031"/>
    <n v="19074.25"/>
    <s v="Pension - Distribution"/>
    <n v="7.6499999999999999E-2"/>
    <s v="699-6000-031"/>
    <n v="5416.41"/>
    <s v="FICA Taxes - Distribution"/>
    <m/>
    <n v="127008.87"/>
  </r>
  <r>
    <x v="158"/>
    <x v="19"/>
    <s v="XXXXX"/>
    <x v="11"/>
    <s v="Full Time"/>
    <n v="2080"/>
    <n v="0"/>
    <n v="431"/>
    <n v="0.03"/>
    <n v="0.97"/>
    <n v="17.5"/>
    <n v="26.25"/>
    <n v="1"/>
    <n v="35726.07"/>
    <n v="1104.93"/>
    <n v="3"/>
    <n v="2.75E-2"/>
    <n v="0"/>
    <n v="0.18"/>
    <n v="982.47"/>
    <n v="0"/>
    <n v="6430.69"/>
    <n v="7413.16"/>
    <n v="21.13"/>
    <n v="1135.32"/>
    <s v="184-XXXX-DDD"/>
    <s v="601-XXXX-031"/>
    <n v="43139.23"/>
    <s v="Labor Distribution"/>
    <n v="44274.55"/>
    <s v="D"/>
    <n v="3013.28"/>
    <n v="414.31"/>
    <n v="2598.9699999999998"/>
    <n v="0"/>
    <n v="2598.9699999999998"/>
    <n v="31187.64"/>
    <n v="500"/>
    <n v="0"/>
    <n v="0"/>
    <n v="31687.64"/>
    <s v="604-6400-031"/>
    <s v="Health Ins. Distribution"/>
    <n v="0.26939999999999997"/>
    <s v="604-5300-031"/>
    <n v="11927.56"/>
    <s v="Pension - Distribution"/>
    <n v="7.6499999999999999E-2"/>
    <s v="699-6000-031"/>
    <n v="3387"/>
    <s v="FICA Taxes - Distribution"/>
    <m/>
    <n v="91276.75"/>
  </r>
  <r>
    <x v="159"/>
    <x v="19"/>
    <s v="XXXXX"/>
    <x v="11"/>
    <s v="Full Time"/>
    <n v="2080"/>
    <n v="0"/>
    <n v="500"/>
    <n v="0.03"/>
    <n v="0.97"/>
    <n v="17.5"/>
    <n v="26.25"/>
    <n v="1"/>
    <n v="35793"/>
    <n v="1107"/>
    <n v="2"/>
    <n v="1.2500000000000001E-2"/>
    <n v="0"/>
    <n v="0.19"/>
    <n v="447.41"/>
    <n v="0"/>
    <n v="6800.67"/>
    <n v="7248.08"/>
    <n v="21.04"/>
    <n v="1120.8399999999999"/>
    <s v="184-XXXX-DDD"/>
    <s v="601-XXXX-031"/>
    <n v="43041.08"/>
    <s v="Labor Distribution"/>
    <n v="44161.919999999998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1897.22"/>
    <s v="Pension - Distribution"/>
    <n v="7.6499999999999999E-2"/>
    <s v="699-6000-031"/>
    <n v="3378.39"/>
    <s v="FICA Taxes - Distribution"/>
    <m/>
    <n v="78469.61"/>
  </r>
  <r>
    <x v="160"/>
    <x v="19"/>
    <s v="XXXXX"/>
    <x v="11"/>
    <s v="Full Time"/>
    <n v="2080"/>
    <n v="0"/>
    <n v="500"/>
    <n v="0.8"/>
    <n v="0.2"/>
    <n v="17.5"/>
    <n v="26.25"/>
    <n v="1"/>
    <n v="7380"/>
    <n v="29520"/>
    <n v="2"/>
    <n v="1.2500000000000001E-2"/>
    <n v="0"/>
    <n v="0.19"/>
    <n v="92.25"/>
    <n v="0"/>
    <n v="1402.2"/>
    <n v="1494.45"/>
    <n v="21.04"/>
    <n v="29889"/>
    <s v="184-XXXX-DDD"/>
    <s v="601-XXXX-031"/>
    <n v="8874.4500000000007"/>
    <s v="Labor Distribution"/>
    <n v="38763.449999999997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0442.870000000001"/>
    <s v="Pension - Distribution"/>
    <n v="7.6499999999999999E-2"/>
    <s v="699-6000-031"/>
    <n v="2965.4"/>
    <s v="FICA Taxes - Distribution"/>
    <m/>
    <n v="71203.8"/>
  </r>
  <r>
    <x v="161"/>
    <x v="19"/>
    <s v="XXXXX"/>
    <x v="11"/>
    <s v="Full Time"/>
    <n v="2080"/>
    <n v="0"/>
    <n v="500"/>
    <n v="0.8"/>
    <n v="0.2"/>
    <n v="17.5"/>
    <n v="26.25"/>
    <n v="1"/>
    <n v="7380"/>
    <n v="29520"/>
    <n v="2"/>
    <n v="1.2500000000000001E-2"/>
    <n v="0"/>
    <n v="0.19"/>
    <n v="92.25"/>
    <n v="0"/>
    <n v="1402.2"/>
    <n v="1494.45"/>
    <n v="21.04"/>
    <n v="29889"/>
    <s v="184-XXXX-DDD"/>
    <s v="601-XXXX-031"/>
    <n v="8874.4500000000007"/>
    <s v="Labor Distribution"/>
    <n v="38763.449999999997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0442.870000000001"/>
    <s v="Pension - Distribution"/>
    <n v="7.6499999999999999E-2"/>
    <s v="699-6000-031"/>
    <n v="2965.4"/>
    <s v="FICA Taxes - Distribution"/>
    <m/>
    <n v="71203.8"/>
  </r>
  <r>
    <x v="162"/>
    <x v="19"/>
    <s v="XXXXX"/>
    <x v="11"/>
    <s v="Full Time"/>
    <n v="2080"/>
    <n v="0"/>
    <n v="500"/>
    <n v="0.8"/>
    <n v="0.2"/>
    <n v="17.5"/>
    <n v="26.25"/>
    <n v="1"/>
    <n v="7380"/>
    <n v="29520"/>
    <n v="2"/>
    <n v="1.2500000000000001E-2"/>
    <n v="0"/>
    <n v="0.19"/>
    <n v="92.25"/>
    <n v="0"/>
    <n v="1402.2"/>
    <n v="1494.45"/>
    <n v="21.04"/>
    <n v="29889"/>
    <s v="184-XXXX-DDD"/>
    <s v="601-XXXX-031"/>
    <n v="8874.4500000000007"/>
    <s v="Labor Distribution"/>
    <n v="38763.449999999997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0442.870000000001"/>
    <s v="Pension - Distribution"/>
    <n v="7.6499999999999999E-2"/>
    <s v="699-6000-031"/>
    <n v="2965.4"/>
    <s v="FICA Taxes - Distribution"/>
    <m/>
    <n v="71203.8"/>
  </r>
  <r>
    <x v="163"/>
    <x v="19"/>
    <s v="XXXXX"/>
    <x v="11"/>
    <s v="Full Time"/>
    <n v="2080"/>
    <n v="0"/>
    <n v="500"/>
    <n v="0.03"/>
    <n v="0.97"/>
    <n v="17.5"/>
    <n v="26.25"/>
    <n v="1"/>
    <n v="35793"/>
    <n v="1107"/>
    <n v="2"/>
    <n v="1.2500000000000001E-2"/>
    <n v="0"/>
    <n v="0.19"/>
    <n v="447.41"/>
    <n v="0"/>
    <n v="6800.67"/>
    <n v="7248.08"/>
    <n v="21.04"/>
    <n v="1120.8399999999999"/>
    <s v="184-XXXX-DDD"/>
    <s v="601-XXXX-031"/>
    <n v="43041.08"/>
    <s v="Labor Distribution"/>
    <n v="44161.919999999998"/>
    <s v="C"/>
    <n v="1695.01"/>
    <n v="150.66999999999999"/>
    <n v="1544.34"/>
    <n v="0"/>
    <n v="1544.34"/>
    <n v="18532.080000000002"/>
    <n v="500"/>
    <n v="0"/>
    <n v="0"/>
    <n v="19032.080000000002"/>
    <s v="604-6400-031"/>
    <s v="Health Ins. Distribution"/>
    <n v="0.26939999999999997"/>
    <s v="604-5300-031"/>
    <n v="11897.22"/>
    <s v="Pension - Distribution"/>
    <n v="7.6499999999999999E-2"/>
    <s v="699-6000-031"/>
    <n v="3378.39"/>
    <s v="FICA Taxes - Distribution"/>
    <m/>
    <n v="78469.61"/>
  </r>
  <r>
    <x v="164"/>
    <x v="20"/>
    <n v="60465"/>
    <x v="10"/>
    <s v="Full Time"/>
    <n v="2080"/>
    <n v="0"/>
    <n v="0"/>
    <n v="0"/>
    <n v="1"/>
    <n v="23.62"/>
    <n v="34.229999999999997"/>
    <n v="1"/>
    <n v="49129.599999999999"/>
    <n v="0"/>
    <n v="3"/>
    <n v="2.75E-2"/>
    <n v="0"/>
    <n v="0"/>
    <n v="1351.06"/>
    <n v="0"/>
    <n v="0"/>
    <n v="1351.06"/>
    <n v="24.27"/>
    <n v="0"/>
    <s v="184-XXXX-DDD"/>
    <s v="601-5102-031"/>
    <n v="50480.66"/>
    <s v="Labor Distribution-Clerk"/>
    <n v="50480.66"/>
    <s v="A"/>
    <n v="941.66"/>
    <n v="47.08"/>
    <n v="894.58"/>
    <n v="0"/>
    <n v="894.58"/>
    <n v="10734.96"/>
    <n v="51"/>
    <n v="80.08"/>
    <n v="328.72"/>
    <n v="11194.76"/>
    <s v="604-6400-031"/>
    <s v="Health Ins. Distribution"/>
    <n v="0.26939999999999997"/>
    <s v="604-5300-031"/>
    <n v="13599.49"/>
    <s v="Pension - Distribution"/>
    <n v="7.6499999999999999E-2"/>
    <s v="699-6000-031"/>
    <n v="3861.77"/>
    <s v="FICA Taxes - Distribution"/>
    <m/>
    <n v="79136.679999999993"/>
  </r>
  <r>
    <x v="165"/>
    <x v="21"/>
    <n v="40435"/>
    <x v="62"/>
    <s v="Full Time"/>
    <n v="2080"/>
    <n v="0"/>
    <n v="0"/>
    <n v="0.05"/>
    <n v="0.95"/>
    <n v="34.6"/>
    <n v="50.39"/>
    <n v="1"/>
    <n v="68369.600000000006"/>
    <n v="3598.4"/>
    <n v="4"/>
    <n v="3.2500000000000001E-2"/>
    <n v="3.5000000000000003E-2"/>
    <n v="0"/>
    <n v="2222.0100000000002"/>
    <n v="2392.94"/>
    <n v="0"/>
    <n v="4614.95"/>
    <n v="36.94"/>
    <n v="3715.35"/>
    <s v="184-XXXX-DDD"/>
    <s v="601-6104-031"/>
    <n v="72984.55"/>
    <s v="Labor Distribution"/>
    <n v="76699.899999999994"/>
    <s v="B"/>
    <n v="1864.51"/>
    <n v="184.56"/>
    <n v="1679.95"/>
    <n v="0"/>
    <n v="1679.95"/>
    <n v="20159.400000000001"/>
    <n v="51"/>
    <n v="117.26"/>
    <n v="486.34"/>
    <n v="20814"/>
    <s v="604-6400-031"/>
    <s v="Health Ins. Distribution"/>
    <n v="0.26939999999999997"/>
    <s v="604-5300-031"/>
    <n v="20662.95"/>
    <s v="Pension - Distribution"/>
    <n v="7.6499999999999999E-2"/>
    <s v="699-6000-031"/>
    <n v="5867.54"/>
    <s v="FICA Taxes - Distribution"/>
    <m/>
    <n v="124044.39"/>
  </r>
  <r>
    <x v="166"/>
    <x v="21"/>
    <n v="30715"/>
    <x v="62"/>
    <s v="Full Time"/>
    <n v="2080"/>
    <n v="0"/>
    <n v="0"/>
    <n v="0"/>
    <n v="1"/>
    <n v="36.35"/>
    <n v="52.94"/>
    <n v="1"/>
    <n v="75608"/>
    <n v="0"/>
    <n v="3"/>
    <n v="2.75E-2"/>
    <n v="3.5000000000000003E-2"/>
    <n v="0"/>
    <n v="2079.2199999999998"/>
    <n v="2646.28"/>
    <n v="0"/>
    <n v="4725.5"/>
    <n v="38.619999999999997"/>
    <n v="0"/>
    <s v="184-XXXX-DDD"/>
    <s v="601-6104-031"/>
    <n v="80333.5"/>
    <s v="Labor Distribution"/>
    <n v="80333.5"/>
    <s v="D"/>
    <n v="3013.28"/>
    <n v="414.31"/>
    <n v="2598.9699999999998"/>
    <n v="0"/>
    <n v="2598.9699999999998"/>
    <n v="31187.64"/>
    <n v="418.68"/>
    <n v="126.98"/>
    <n v="524.84"/>
    <n v="32258.14"/>
    <s v="604-6400-031"/>
    <s v="Health Ins. Distribution"/>
    <n v="0.26939999999999997"/>
    <s v="604-5300-031"/>
    <n v="21641.84"/>
    <s v="Pension - Distribution"/>
    <n v="7.6499999999999999E-2"/>
    <s v="699-6000-031"/>
    <n v="6145.51"/>
    <s v="FICA Taxes - Distribution"/>
    <m/>
    <n v="140378.99"/>
  </r>
  <r>
    <x v="167"/>
    <x v="21"/>
    <s v="XXXXX"/>
    <x v="11"/>
    <s v="Full Time"/>
    <n v="2080"/>
    <n v="0"/>
    <n v="0"/>
    <n v="0.5"/>
    <n v="0.5"/>
    <n v="40"/>
    <n v="52.94"/>
    <n v="1"/>
    <n v="41600"/>
    <n v="41600"/>
    <n v="3"/>
    <n v="1.38E-2"/>
    <n v="0"/>
    <n v="0.05"/>
    <n v="574.08000000000004"/>
    <n v="0"/>
    <n v="2080"/>
    <n v="2654.08"/>
    <n v="42.55"/>
    <n v="42174.080000000002"/>
    <s v="184-XXXX-DDD"/>
    <s v="601-6104-031"/>
    <n v="44254.080000000002"/>
    <s v="Labor Distribution"/>
    <n v="86428.160000000003"/>
    <s v="D"/>
    <n v="3013.28"/>
    <n v="414.31"/>
    <n v="2598.9699999999998"/>
    <n v="0"/>
    <n v="2598.9699999999998"/>
    <n v="31187.64"/>
    <n v="500"/>
    <n v="0"/>
    <n v="0"/>
    <n v="31687.64"/>
    <s v="604-6400-031"/>
    <s v="Health Ins. Distribution"/>
    <n v="0.26939999999999997"/>
    <s v="604-5300-031"/>
    <n v="23283.75"/>
    <s v="Pension - Distribution"/>
    <n v="7.6499999999999999E-2"/>
    <s v="699-6000-031"/>
    <n v="6611.75"/>
    <s v="FICA Taxes - Distribution"/>
    <m/>
    <n v="148011.29999999999"/>
  </r>
  <r>
    <x v="168"/>
    <x v="22"/>
    <n v="60600"/>
    <x v="63"/>
    <s v="Full Time"/>
    <n v="1560"/>
    <n v="0"/>
    <n v="94"/>
    <n v="0.5"/>
    <n v="0.5"/>
    <n v="16.23"/>
    <n v="23.85"/>
    <n v="1"/>
    <n v="12706.4"/>
    <n v="12706.4"/>
    <n v="2"/>
    <n v="2.5000000000000001E-2"/>
    <n v="0"/>
    <n v="0.01"/>
    <n v="317.66000000000003"/>
    <n v="0"/>
    <n v="127.06"/>
    <n v="444.72"/>
    <n v="16.8"/>
    <n v="13024.06"/>
    <s v="184-XXXX-ENG"/>
    <s v="601-5101-030"/>
    <n v="68151.12"/>
    <s v="Labor Engineering"/>
    <n v="81175.179999999993"/>
    <s v="A"/>
    <n v="941.66"/>
    <n v="47.08"/>
    <n v="894.58"/>
    <n v="0"/>
    <n v="894.58"/>
    <n v="10734.96"/>
    <n v="500"/>
    <n v="0"/>
    <n v="0"/>
    <n v="11234.96"/>
    <s v="604-5400-030"/>
    <s v="Health Ins. Engineering"/>
    <n v="0.26939999999999997"/>
    <s v="604-5300-030"/>
    <n v="7051.59"/>
    <s v="Pension - Engineering"/>
    <n v="7.6499999999999999E-2"/>
    <s v="699-5000-030"/>
    <n v="6209.9"/>
    <s v="FICA Taxes - Engineering"/>
    <n v="55000"/>
    <n v="105671.63"/>
  </r>
  <r>
    <x v="169"/>
    <x v="22"/>
    <n v="60572"/>
    <x v="64"/>
    <s v="Full Time"/>
    <n v="2080"/>
    <n v="0"/>
    <n v="0"/>
    <n v="0.3"/>
    <n v="0.7"/>
    <n v="22.46"/>
    <n v="33.69"/>
    <n v="1"/>
    <n v="32701.759999999998"/>
    <n v="14015.04"/>
    <n v="3"/>
    <n v="2.75E-2"/>
    <n v="0"/>
    <n v="0.38"/>
    <n v="899.3"/>
    <n v="0"/>
    <n v="12426.67"/>
    <n v="13325.97"/>
    <n v="31.61"/>
    <n v="14400.45"/>
    <s v="184-XXXX-ENG"/>
    <s v="601-5101-030"/>
    <n v="46027.73"/>
    <s v="Labor Engineering"/>
    <n v="60428.18"/>
    <s v="A"/>
    <n v="941.66"/>
    <n v="47.08"/>
    <n v="894.58"/>
    <n v="0"/>
    <n v="894.58"/>
    <n v="10734.96"/>
    <n v="828.23"/>
    <n v="78.94"/>
    <n v="324.19"/>
    <n v="11966.32"/>
    <s v="604-5400-030"/>
    <s v="Health Ins. Engineering"/>
    <n v="0.26939999999999997"/>
    <s v="604-5300-030"/>
    <n v="16279.35"/>
    <s v="Pension - Engineering"/>
    <n v="7.6499999999999999E-2"/>
    <s v="699-5000-030"/>
    <n v="4622.76"/>
    <s v="FICA Taxes - Engineering"/>
    <m/>
    <n v="93296.61"/>
  </r>
  <r>
    <x v="170"/>
    <x v="22"/>
    <n v="30900"/>
    <x v="64"/>
    <s v="Full Time"/>
    <n v="2080"/>
    <n v="31"/>
    <n v="0"/>
    <n v="0.5"/>
    <n v="0.5"/>
    <n v="28.08"/>
    <n v="42.12"/>
    <n v="1"/>
    <n v="29856.06"/>
    <n v="29856.06"/>
    <n v="3"/>
    <n v="2.75E-2"/>
    <n v="0"/>
    <n v="0"/>
    <n v="821.04"/>
    <n v="0"/>
    <n v="0"/>
    <n v="821.04"/>
    <n v="28.85"/>
    <n v="30677.1"/>
    <s v="184-XXXX-ENG"/>
    <s v="601-5101-030"/>
    <n v="30677.1"/>
    <s v="Labor Engineering"/>
    <n v="61354.2"/>
    <s v="D"/>
    <n v="3013.28"/>
    <n v="414.31"/>
    <n v="2598.9699999999998"/>
    <n v="0"/>
    <n v="2598.9699999999998"/>
    <n v="31187.64"/>
    <n v="987"/>
    <n v="97.81"/>
    <n v="405.33"/>
    <n v="32677.78"/>
    <s v="604-5400-030"/>
    <s v="Health Ins. Engineering"/>
    <n v="0.26939999999999997"/>
    <s v="604-5300-030"/>
    <n v="16528.82"/>
    <s v="Pension - Engineering"/>
    <n v="7.6499999999999999E-2"/>
    <s v="699-5000-030"/>
    <n v="4693.6000000000004"/>
    <s v="FICA Taxes - Engineering"/>
    <m/>
    <n v="115254.39999999999"/>
  </r>
  <r>
    <x v="171"/>
    <x v="22"/>
    <n v="41560"/>
    <x v="64"/>
    <s v="Full Time"/>
    <n v="2080"/>
    <n v="102"/>
    <n v="0"/>
    <n v="0.5"/>
    <n v="0.5"/>
    <n v="28.41"/>
    <n v="42.62"/>
    <n v="1"/>
    <n v="31720.02"/>
    <n v="31720.02"/>
    <n v="3"/>
    <n v="2.75E-2"/>
    <n v="0"/>
    <n v="0"/>
    <n v="872.3"/>
    <n v="0"/>
    <n v="0"/>
    <n v="872.3"/>
    <n v="29.19"/>
    <n v="32592.32"/>
    <s v="184-XXXX-ENG"/>
    <s v="601-5101-030"/>
    <n v="32592.32"/>
    <s v="Labor Engineering"/>
    <n v="65184.639999999999"/>
    <s v="B"/>
    <n v="1864.51"/>
    <n v="184.56"/>
    <n v="1679.95"/>
    <n v="0"/>
    <n v="1679.95"/>
    <n v="20159.400000000001"/>
    <n v="660.76"/>
    <n v="99.53"/>
    <n v="410.21"/>
    <n v="21329.9"/>
    <s v="604-5400-030"/>
    <s v="Health Ins. Engineering"/>
    <n v="0.26939999999999997"/>
    <s v="604-5300-030"/>
    <n v="17560.740000000002"/>
    <s v="Pension - Engineering"/>
    <n v="7.6499999999999999E-2"/>
    <s v="699-5000-030"/>
    <n v="4986.62"/>
    <s v="FICA Taxes - Engineering"/>
    <m/>
    <n v="109061.9"/>
  </r>
  <r>
    <x v="172"/>
    <x v="22"/>
    <n v="30825"/>
    <x v="65"/>
    <s v="Full Time"/>
    <n v="2080"/>
    <n v="57"/>
    <n v="0"/>
    <n v="0.05"/>
    <n v="0.95"/>
    <n v="26.5"/>
    <n v="39.75"/>
    <n v="1"/>
    <n v="54516.46"/>
    <n v="2869.29"/>
    <n v="3"/>
    <n v="2.75E-2"/>
    <n v="0"/>
    <n v="0"/>
    <n v="1499.2"/>
    <n v="0"/>
    <n v="0"/>
    <n v="1499.2"/>
    <n v="27.23"/>
    <n v="2948.2"/>
    <s v="184-XXXX-ENG"/>
    <s v="601-5101-030"/>
    <n v="56015.66"/>
    <s v="Labor Engineering"/>
    <n v="58963.86"/>
    <s v="D"/>
    <n v="3013.28"/>
    <n v="414.31"/>
    <n v="2598.9699999999998"/>
    <n v="0"/>
    <n v="2598.9699999999998"/>
    <n v="31187.64"/>
    <n v="617.51"/>
    <n v="101.33"/>
    <n v="350.59"/>
    <n v="32257.07"/>
    <s v="604-5400-030"/>
    <s v="Health Ins. Engineering"/>
    <n v="0.26939999999999997"/>
    <s v="604-5300-030"/>
    <n v="15884.86"/>
    <s v="Pension - Engineering"/>
    <n v="7.6499999999999999E-2"/>
    <s v="699-5000-030"/>
    <n v="4510.74"/>
    <s v="FICA Taxes - Engineering"/>
    <m/>
    <n v="111616.53"/>
  </r>
  <r>
    <x v="173"/>
    <x v="22"/>
    <n v="40250"/>
    <x v="65"/>
    <s v="Full Time"/>
    <n v="2080"/>
    <n v="3"/>
    <n v="0"/>
    <n v="0.3"/>
    <n v="0.7"/>
    <n v="30.61"/>
    <n v="45.92"/>
    <n v="1"/>
    <n v="44664.59"/>
    <n v="19141.97"/>
    <n v="3"/>
    <n v="2.75E-2"/>
    <n v="0"/>
    <n v="0"/>
    <n v="1228.28"/>
    <n v="0"/>
    <n v="0"/>
    <n v="1228.28"/>
    <n v="31.45"/>
    <n v="19668.37"/>
    <s v="184-XXXX-ENG"/>
    <s v="601-5101-030"/>
    <n v="45892.87"/>
    <s v="Labor Engineering"/>
    <n v="65561.240000000005"/>
    <s v="D"/>
    <n v="3013.28"/>
    <n v="414.31"/>
    <n v="2598.9699999999998"/>
    <n v="0"/>
    <n v="2598.9699999999998"/>
    <n v="31187.64"/>
    <n v="1642.57"/>
    <n v="102.96"/>
    <n v="427.82"/>
    <n v="33360.99"/>
    <s v="604-5400-030"/>
    <s v="Health Ins. Engineering"/>
    <n v="0.26939999999999997"/>
    <s v="604-5300-030"/>
    <n v="17662.2"/>
    <s v="Pension - Engineering"/>
    <n v="7.6499999999999999E-2"/>
    <s v="699-5000-030"/>
    <n v="5015.43"/>
    <s v="FICA Taxes - Engineering"/>
    <m/>
    <n v="121599.86"/>
  </r>
  <r>
    <x v="174"/>
    <x v="22"/>
    <n v="60453"/>
    <x v="64"/>
    <s v="Full Time"/>
    <n v="2080"/>
    <n v="2"/>
    <n v="0"/>
    <n v="0.5"/>
    <n v="0.5"/>
    <n v="27.53"/>
    <n v="41.3"/>
    <n v="1"/>
    <n v="28672.5"/>
    <n v="28672.5"/>
    <n v="3"/>
    <n v="2.75E-2"/>
    <n v="0"/>
    <n v="0"/>
    <n v="788.49"/>
    <n v="0"/>
    <n v="0"/>
    <n v="788.49"/>
    <n v="28.29"/>
    <n v="29460.99"/>
    <s v="184-XXXX-ENG"/>
    <s v="601-5101-030"/>
    <n v="29460.99"/>
    <s v="Labor Engineering"/>
    <n v="58921.98"/>
    <s v="D"/>
    <n v="3013.28"/>
    <n v="414.31"/>
    <n v="2598.9699999999998"/>
    <n v="0"/>
    <n v="2598.9699999999998"/>
    <n v="31187.64"/>
    <n v="2783.05"/>
    <n v="96.1"/>
    <n v="397.68"/>
    <n v="34464.47"/>
    <s v="604-5400-030"/>
    <s v="Health Ins. Engineering"/>
    <n v="0.26939999999999997"/>
    <s v="604-5300-030"/>
    <n v="15873.58"/>
    <s v="Pension - Engineering"/>
    <n v="7.6499999999999999E-2"/>
    <s v="699-5000-030"/>
    <n v="4507.53"/>
    <s v="FICA Taxes - Engineering"/>
    <m/>
    <n v="113767.56"/>
  </r>
  <r>
    <x v="175"/>
    <x v="22"/>
    <n v="41320"/>
    <x v="64"/>
    <s v="Full Time"/>
    <n v="2080"/>
    <n v="32"/>
    <n v="0"/>
    <n v="0.5"/>
    <n v="0.5"/>
    <n v="31.92"/>
    <n v="47.88"/>
    <n v="1"/>
    <n v="33962.879999999997"/>
    <n v="33962.879999999997"/>
    <n v="3"/>
    <n v="2.75E-2"/>
    <n v="0"/>
    <n v="0"/>
    <n v="933.98"/>
    <n v="0"/>
    <n v="0"/>
    <n v="933.98"/>
    <n v="32.799999999999997"/>
    <n v="34896.86"/>
    <s v="184-XXXX-ENG"/>
    <s v="601-5101-030"/>
    <n v="34896.86"/>
    <s v="Labor Engineering"/>
    <n v="69793.72"/>
    <s v="D"/>
    <n v="3013.28"/>
    <n v="414.31"/>
    <n v="2598.9699999999998"/>
    <n v="0"/>
    <n v="2598.9699999999998"/>
    <n v="31187.64"/>
    <n v="51"/>
    <n v="113.26"/>
    <n v="467.16"/>
    <n v="31819.06"/>
    <s v="604-5400-030"/>
    <s v="Health Ins. Engineering"/>
    <n v="0.26939999999999997"/>
    <s v="604-5300-030"/>
    <n v="18802.43"/>
    <s v="Pension - Engineering"/>
    <n v="7.6499999999999999E-2"/>
    <s v="699-5000-030"/>
    <n v="5339.22"/>
    <s v="FICA Taxes - Engineering"/>
    <m/>
    <n v="125754.43"/>
  </r>
  <r>
    <x v="176"/>
    <x v="22"/>
    <n v="60626"/>
    <x v="63"/>
    <s v="Full Time"/>
    <n v="2080"/>
    <n v="0"/>
    <n v="0"/>
    <n v="0.5"/>
    <n v="0.5"/>
    <n v="16.79"/>
    <n v="25.19"/>
    <n v="1"/>
    <n v="17461.599999999999"/>
    <n v="17461.599999999999"/>
    <n v="2"/>
    <n v="2.5000000000000001E-2"/>
    <n v="0"/>
    <n v="0"/>
    <n v="436.54"/>
    <n v="0"/>
    <n v="0"/>
    <n v="436.54"/>
    <n v="17.21"/>
    <n v="17898.14"/>
    <s v="184-XXXX-ENG"/>
    <s v="601-5101-030"/>
    <n v="17898.14"/>
    <s v="Labor Engineering"/>
    <n v="35796.28"/>
    <s v="D"/>
    <n v="3013.28"/>
    <n v="414.31"/>
    <n v="2598.9699999999998"/>
    <n v="0"/>
    <n v="2598.9699999999998"/>
    <n v="31187.64"/>
    <n v="51"/>
    <n v="58.34"/>
    <n v="242.34"/>
    <n v="31539.32"/>
    <s v="604-5400-030"/>
    <s v="Health Ins. Engineering"/>
    <n v="0.26939999999999997"/>
    <s v="604-5300-030"/>
    <n v="9643.52"/>
    <s v="Pension - Engineering"/>
    <n v="7.6499999999999999E-2"/>
    <s v="699-5000-030"/>
    <n v="2738.42"/>
    <s v="FICA Taxes - Engineering"/>
    <m/>
    <n v="79717.539999999994"/>
  </r>
  <r>
    <x v="177"/>
    <x v="22"/>
    <n v="41125"/>
    <x v="66"/>
    <s v="Full Time"/>
    <n v="2080"/>
    <n v="0"/>
    <n v="0"/>
    <n v="0"/>
    <n v="1"/>
    <n v="25.65"/>
    <n v="38.479999999999997"/>
    <n v="1"/>
    <n v="53352"/>
    <n v="0"/>
    <n v="3"/>
    <n v="2.75E-2"/>
    <n v="0"/>
    <n v="0"/>
    <n v="1467.18"/>
    <n v="0"/>
    <n v="0"/>
    <n v="1467.18"/>
    <n v="26.36"/>
    <n v="0"/>
    <s v="184-XXXX-ENG"/>
    <s v="601-5101-030"/>
    <n v="54819.18"/>
    <s v="Labor Engineering"/>
    <n v="54819.18"/>
    <s v="A"/>
    <n v="941.66"/>
    <n v="47.08"/>
    <n v="894.58"/>
    <n v="0"/>
    <n v="894.58"/>
    <n v="10734.96"/>
    <n v="625.66999999999996"/>
    <n v="89.23"/>
    <n v="370.45"/>
    <n v="11820.31"/>
    <s v="604-5400-030"/>
    <s v="Health Ins. Engineering"/>
    <n v="0.26939999999999997"/>
    <s v="604-5300-030"/>
    <n v="14768.29"/>
    <s v="Pension - Engineering"/>
    <n v="7.6499999999999999E-2"/>
    <s v="699-5000-030"/>
    <n v="4193.67"/>
    <s v="FICA Taxes - Engineering"/>
    <m/>
    <n v="85601.45"/>
  </r>
  <r>
    <x v="178"/>
    <x v="22"/>
    <s v="XXXXX"/>
    <x v="11"/>
    <s v="Full Time"/>
    <n v="2080"/>
    <n v="0"/>
    <n v="0"/>
    <n v="0.5"/>
    <n v="0.5"/>
    <n v="24"/>
    <n v="36"/>
    <n v="1"/>
    <n v="24960"/>
    <n v="24960"/>
    <n v="2"/>
    <n v="2.5000000000000001E-2"/>
    <n v="0"/>
    <n v="0"/>
    <n v="624"/>
    <n v="0"/>
    <n v="0"/>
    <n v="624"/>
    <n v="24.6"/>
    <n v="25584"/>
    <s v="184-XXXX-ENG"/>
    <s v="601-5101-030"/>
    <n v="25584"/>
    <s v="Labor Engineering"/>
    <n v="51168"/>
    <s v="B"/>
    <n v="1864.51"/>
    <n v="184.56"/>
    <n v="1679.95"/>
    <n v="0"/>
    <n v="1679.95"/>
    <n v="20159.400000000001"/>
    <n v="500"/>
    <n v="0"/>
    <n v="0"/>
    <n v="20659.400000000001"/>
    <s v="604-5400-030"/>
    <s v="Health Ins. Engineering"/>
    <n v="0.26939999999999997"/>
    <s v="604-5300-030"/>
    <n v="13784.66"/>
    <s v="Pension - Engineering"/>
    <n v="7.6499999999999999E-2"/>
    <s v="699-5000-030"/>
    <n v="3914.35"/>
    <s v="FICA Taxes - Engineering"/>
    <m/>
    <n v="89526.41"/>
  </r>
  <r>
    <x v="179"/>
    <x v="22"/>
    <n v="60672"/>
    <x v="67"/>
    <s v="Full Time"/>
    <n v="2080"/>
    <n v="0"/>
    <n v="0"/>
    <n v="0.5"/>
    <n v="0.5"/>
    <n v="29.73"/>
    <n v="44.6"/>
    <n v="1"/>
    <n v="30919.200000000001"/>
    <n v="30919.200000000001"/>
    <n v="3"/>
    <n v="1.38E-2"/>
    <n v="0"/>
    <n v="1.4999999999999999E-2"/>
    <n v="426.68"/>
    <n v="0"/>
    <n v="463.79"/>
    <n v="890.47"/>
    <n v="30.59"/>
    <n v="31345.88"/>
    <s v="184-XXXX-ENG"/>
    <s v="601-5101-030"/>
    <n v="31809.67"/>
    <s v="Labor Engineering"/>
    <n v="63155.55"/>
    <s v="C"/>
    <n v="1695.01"/>
    <n v="150.66999999999999"/>
    <n v="1544.34"/>
    <n v="0"/>
    <n v="1544.34"/>
    <n v="18532.080000000002"/>
    <n v="500"/>
    <n v="0"/>
    <n v="0"/>
    <n v="19032.080000000002"/>
    <s v="604-5400-030"/>
    <s v="Health Ins. Engineering"/>
    <n v="0.26939999999999997"/>
    <s v="604-5300-030"/>
    <n v="17014.11"/>
    <s v="Pension - Engineering"/>
    <n v="7.6499999999999999E-2"/>
    <s v="699-5000-030"/>
    <n v="4831.3999999999996"/>
    <s v="FICA Taxes - Engineering"/>
    <m/>
    <n v="104033.14"/>
  </r>
  <r>
    <x v="180"/>
    <x v="22"/>
    <n v="60593"/>
    <x v="10"/>
    <s v="Full Time"/>
    <n v="2080"/>
    <n v="0"/>
    <n v="0"/>
    <n v="0"/>
    <n v="1"/>
    <n v="21.96"/>
    <n v="32.94"/>
    <n v="1"/>
    <n v="45676.800000000003"/>
    <n v="0"/>
    <n v="2"/>
    <n v="2.5000000000000001E-2"/>
    <n v="0"/>
    <n v="0"/>
    <n v="1141.92"/>
    <n v="0"/>
    <n v="0"/>
    <n v="1141.92"/>
    <n v="22.51"/>
    <n v="0"/>
    <s v="184-XXXX-ENG"/>
    <s v="601-5102-030"/>
    <n v="46818.720000000001"/>
    <s v="Labor Engineering-Clerk"/>
    <n v="46818.720000000001"/>
    <s v="C"/>
    <n v="1695.01"/>
    <n v="150.66999999999999"/>
    <n v="1544.34"/>
    <n v="0"/>
    <n v="1544.34"/>
    <n v="18532.080000000002"/>
    <n v="51"/>
    <n v="74.930000000000007"/>
    <n v="306.95999999999998"/>
    <n v="18964.97"/>
    <s v="604-5400-030"/>
    <s v="Health Ins. Engineering"/>
    <n v="0.26939999999999997"/>
    <s v="604-5300-030"/>
    <n v="12612.96"/>
    <s v="Pension - Engineering"/>
    <n v="7.6499999999999999E-2"/>
    <s v="699-5000-030"/>
    <n v="3581.63"/>
    <s v="FICA Taxes - Engineering"/>
    <n v="0"/>
    <n v="81978.28"/>
  </r>
  <r>
    <x v="181"/>
    <x v="22"/>
    <n v="40645"/>
    <x v="10"/>
    <s v="Full Time"/>
    <n v="2080"/>
    <n v="0"/>
    <n v="0"/>
    <n v="0"/>
    <n v="1"/>
    <n v="24.47"/>
    <n v="36.71"/>
    <n v="1"/>
    <n v="50897.599999999999"/>
    <n v="0"/>
    <n v="4"/>
    <n v="3.2500000000000001E-2"/>
    <n v="0"/>
    <n v="0"/>
    <n v="1654.17"/>
    <n v="0"/>
    <n v="0"/>
    <n v="1654.17"/>
    <n v="25.27"/>
    <n v="0"/>
    <s v="184-XXXX-ENG"/>
    <s v="601-5102-030"/>
    <n v="52551.77"/>
    <s v="Labor Engineering-Clerk"/>
    <n v="52551.77"/>
    <s v="A"/>
    <n v="941.66"/>
    <n v="47.08"/>
    <n v="894.58"/>
    <n v="0"/>
    <n v="894.58"/>
    <n v="10734.96"/>
    <n v="278.52"/>
    <n v="85.8"/>
    <n v="351.47"/>
    <n v="11450.75"/>
    <s v="604-5400-030"/>
    <s v="Health Ins. Engineering"/>
    <n v="0.26939999999999997"/>
    <s v="604-5300-030"/>
    <n v="14157.45"/>
    <s v="Pension - Engineering"/>
    <n v="7.6499999999999999E-2"/>
    <s v="699-5000-030"/>
    <n v="4020.21"/>
    <s v="FICA Taxes - Engineering"/>
    <m/>
    <n v="82180.179999999993"/>
  </r>
  <r>
    <x v="182"/>
    <x v="22"/>
    <n v="40615"/>
    <x v="68"/>
    <s v="Full Time"/>
    <n v="2080"/>
    <n v="0"/>
    <n v="0"/>
    <n v="0"/>
    <n v="1"/>
    <n v="75.290000000000006"/>
    <n v="112.94"/>
    <n v="1"/>
    <n v="156603.20000000001"/>
    <n v="0"/>
    <n v="4"/>
    <n v="3.2500000000000001E-2"/>
    <n v="0"/>
    <n v="0.05"/>
    <n v="5089.6000000000004"/>
    <n v="0"/>
    <n v="7830.16"/>
    <n v="12919.76"/>
    <n v="81.5"/>
    <n v="0"/>
    <s v="184-XXXX-ENG"/>
    <s v="601-5103-030"/>
    <n v="169522.96"/>
    <s v="Labor Engineering-Supv"/>
    <n v="169522.96"/>
    <s v="C"/>
    <n v="1695.01"/>
    <n v="150.66999999999999"/>
    <n v="1544.34"/>
    <n v="0"/>
    <n v="1544.34"/>
    <n v="18532.080000000002"/>
    <n v="568.79"/>
    <n v="0"/>
    <n v="0"/>
    <n v="19100.87"/>
    <s v="604-5400-030"/>
    <s v="Health Ins. Engineering"/>
    <n v="0.26939999999999997"/>
    <s v="604-5300-030"/>
    <n v="45669.49"/>
    <s v="Pension - Engineering"/>
    <n v="7.6499999999999999E-2"/>
    <s v="699-5000-030"/>
    <n v="12968.51"/>
    <s v="FICA Taxes - Engineering"/>
    <n v="0"/>
    <n v="247261.83"/>
  </r>
  <r>
    <x v="183"/>
    <x v="22"/>
    <n v="60500"/>
    <x v="69"/>
    <s v="Full Time"/>
    <n v="2080"/>
    <n v="0"/>
    <n v="0"/>
    <n v="0.3"/>
    <n v="0.7"/>
    <n v="48.44"/>
    <n v="72.66"/>
    <n v="1"/>
    <n v="70528.639999999999"/>
    <n v="30226.560000000001"/>
    <n v="4"/>
    <n v="3.2500000000000001E-2"/>
    <n v="0"/>
    <n v="0"/>
    <n v="2292.1799999999998"/>
    <n v="0"/>
    <n v="0"/>
    <n v="2292.1799999999998"/>
    <n v="50.01"/>
    <n v="31208.92"/>
    <s v="184-XXXX-ENG"/>
    <s v="601-5103-030"/>
    <n v="72820.820000000007"/>
    <s v="Labor Engineering-Supv"/>
    <n v="104029.74"/>
    <s v="C"/>
    <n v="1695.01"/>
    <n v="150.66999999999999"/>
    <n v="1544.34"/>
    <n v="0"/>
    <n v="1544.34"/>
    <n v="18532.080000000002"/>
    <n v="4003.16"/>
    <n v="168.17"/>
    <n v="695.95"/>
    <n v="23399.360000000001"/>
    <s v="604-5400-030"/>
    <s v="Health Ins. Engineering"/>
    <n v="0.26939999999999997"/>
    <s v="604-5300-030"/>
    <n v="28025.61"/>
    <s v="Pension - Engineering"/>
    <n v="7.6499999999999999E-2"/>
    <s v="699-5000-030"/>
    <n v="7958.28"/>
    <s v="FICA Taxes - Engineering"/>
    <m/>
    <n v="163412.99"/>
  </r>
  <r>
    <x v="184"/>
    <x v="22"/>
    <n v="60553"/>
    <x v="70"/>
    <s v="Full Time"/>
    <n v="1040"/>
    <n v="0"/>
    <n v="0"/>
    <n v="0.4"/>
    <n v="0.6"/>
    <n v="34.909999999999997"/>
    <n v="52.37"/>
    <n v="1"/>
    <n v="21783.84"/>
    <n v="14522.56"/>
    <n v="2"/>
    <n v="1.2500000000000001E-2"/>
    <n v="0"/>
    <n v="0"/>
    <n v="272.3"/>
    <n v="0"/>
    <n v="0"/>
    <n v="272.3"/>
    <n v="35.35"/>
    <n v="14704.09"/>
    <s v="184-XXXX-ENG"/>
    <s v="601-5103-030"/>
    <n v="22056.14"/>
    <s v="Labor Engineering-Supv"/>
    <n v="36760.230000000003"/>
    <s v="C"/>
    <n v="1695.01"/>
    <n v="150.66999999999999"/>
    <n v="1544.34"/>
    <n v="0"/>
    <n v="1544.34"/>
    <n v="18532.080000000002"/>
    <n v="333.88"/>
    <n v="118.98"/>
    <n v="490.72"/>
    <n v="19475.66"/>
    <s v="604-5400-030"/>
    <s v="Health Ins. Engineering"/>
    <n v="0.26939999999999997"/>
    <s v="604-5300-030"/>
    <n v="9903.2099999999991"/>
    <s v="Pension - Engineering"/>
    <n v="7.6499999999999999E-2"/>
    <s v="699-5000-030"/>
    <n v="2812.16"/>
    <s v="FICA Taxes - Engineering"/>
    <m/>
    <n v="68951.259999999995"/>
  </r>
  <r>
    <x v="185"/>
    <x v="22"/>
    <n v="40450"/>
    <x v="71"/>
    <s v="Full Time"/>
    <n v="2080"/>
    <n v="0"/>
    <n v="0"/>
    <n v="0.3"/>
    <n v="0.7"/>
    <n v="42.79"/>
    <n v="64.19"/>
    <n v="1"/>
    <n v="62302.239999999998"/>
    <n v="26700.959999999999"/>
    <n v="3"/>
    <n v="2.75E-2"/>
    <n v="0"/>
    <n v="0"/>
    <n v="1713.31"/>
    <n v="0"/>
    <n v="0"/>
    <n v="1713.31"/>
    <n v="43.97"/>
    <n v="27435.24"/>
    <s v="184-XXXX-ENG"/>
    <s v="601-5103-030"/>
    <n v="64015.55"/>
    <s v="Labor Engineering-Supv"/>
    <n v="91450.79"/>
    <s v="C"/>
    <n v="1695.01"/>
    <n v="150.66999999999999"/>
    <n v="1544.34"/>
    <n v="0"/>
    <n v="1544.34"/>
    <n v="18532.080000000002"/>
    <n v="1679.35"/>
    <n v="149.29"/>
    <n v="617.79"/>
    <n v="20978.51"/>
    <s v="604-5400-030"/>
    <s v="Health Ins. Engineering"/>
    <n v="0.26939999999999997"/>
    <s v="604-5300-030"/>
    <n v="24636.84"/>
    <s v="Pension - Engineering"/>
    <n v="7.6499999999999999E-2"/>
    <s v="699-5000-030"/>
    <n v="6995.99"/>
    <s v="FICA Taxes - Engineering"/>
    <m/>
    <n v="144062.1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">
  <r>
    <m/>
    <x v="0"/>
    <x v="0"/>
    <m/>
    <x v="0"/>
  </r>
  <r>
    <n v="60540"/>
    <x v="1"/>
    <x v="1"/>
    <s v="601-6106-031"/>
    <x v="1"/>
  </r>
  <r>
    <n v="60558"/>
    <x v="2"/>
    <x v="2"/>
    <s v="601-3100-003"/>
    <x v="2"/>
  </r>
  <r>
    <n v="30900"/>
    <x v="3"/>
    <x v="3"/>
    <s v="601-5101-030"/>
    <x v="3"/>
  </r>
  <r>
    <n v="40825"/>
    <x v="4"/>
    <x v="4"/>
    <s v="601-7101-052"/>
    <x v="4"/>
  </r>
  <r>
    <n v="60613"/>
    <x v="5"/>
    <x v="5"/>
    <s v="601-8100-071"/>
    <x v="5"/>
  </r>
  <r>
    <n v="40640"/>
    <x v="6"/>
    <x v="6"/>
    <s v="601-8100-074"/>
    <x v="6"/>
  </r>
  <r>
    <n v="40750"/>
    <x v="7"/>
    <x v="7"/>
    <s v="601-7101-051"/>
    <x v="7"/>
  </r>
  <r>
    <n v="60549"/>
    <x v="8"/>
    <x v="8"/>
    <s v="601-7101-056"/>
    <x v="8"/>
  </r>
  <r>
    <n v="60665"/>
    <x v="9"/>
    <x v="9"/>
    <s v="601-4100-001"/>
    <x v="9"/>
  </r>
  <r>
    <n v="60664"/>
    <x v="10"/>
    <x v="10"/>
    <s v="601-8100-070"/>
    <x v="10"/>
  </r>
  <r>
    <n v="60638"/>
    <x v="11"/>
    <x v="7"/>
    <s v="601-7101-051"/>
    <x v="11"/>
  </r>
  <r>
    <n v="60660"/>
    <x v="12"/>
    <x v="11"/>
    <s v="601-8100-078"/>
    <x v="12"/>
  </r>
  <r>
    <n v="60478"/>
    <x v="13"/>
    <x v="12"/>
    <s v="601-6100-025"/>
    <x v="13"/>
  </r>
  <r>
    <n v="60618"/>
    <x v="14"/>
    <x v="11"/>
    <s v="601-8100-078"/>
    <x v="12"/>
  </r>
  <r>
    <n v="60510"/>
    <x v="15"/>
    <x v="13"/>
    <s v="601-8100-082"/>
    <x v="14"/>
  </r>
  <r>
    <n v="60487"/>
    <x v="16"/>
    <x v="14"/>
    <s v="601-3100-001"/>
    <x v="15"/>
  </r>
  <r>
    <n v="60654"/>
    <x v="17"/>
    <x v="14"/>
    <s v="601-3100-001"/>
    <x v="15"/>
  </r>
  <r>
    <n v="21380"/>
    <x v="18"/>
    <x v="15"/>
    <s v="601-6100-025"/>
    <x v="13"/>
  </r>
  <r>
    <n v="60689"/>
    <x v="19"/>
    <x v="16"/>
    <s v="601-6106-031"/>
    <x v="1"/>
  </r>
  <r>
    <n v="60575"/>
    <x v="20"/>
    <x v="1"/>
    <s v="601-6106-031"/>
    <x v="1"/>
  </r>
  <r>
    <n v="60646"/>
    <x v="21"/>
    <x v="16"/>
    <s v="601-6106-031"/>
    <x v="1"/>
  </r>
  <r>
    <n v="40810"/>
    <x v="22"/>
    <x v="17"/>
    <s v="601-6100-025"/>
    <x v="16"/>
  </r>
  <r>
    <n v="40850"/>
    <x v="23"/>
    <x v="18"/>
    <s v="601-7101-052"/>
    <x v="4"/>
  </r>
  <r>
    <n v="60584"/>
    <x v="24"/>
    <x v="1"/>
    <s v="601-6106-031"/>
    <x v="1"/>
  </r>
  <r>
    <n v="60688"/>
    <x v="25"/>
    <x v="16"/>
    <s v="601-6106-031"/>
    <x v="1"/>
  </r>
  <r>
    <n v="60647"/>
    <x v="26"/>
    <x v="19"/>
    <s v="601-7101-052"/>
    <x v="4"/>
  </r>
  <r>
    <n v="60663"/>
    <x v="27"/>
    <x v="16"/>
    <s v="601-6106-031"/>
    <x v="1"/>
  </r>
  <r>
    <n v="60687"/>
    <x v="28"/>
    <x v="16"/>
    <s v="601-6106-031"/>
    <x v="1"/>
  </r>
  <r>
    <n v="21415"/>
    <x v="29"/>
    <x v="20"/>
    <s v="601-3100-001"/>
    <x v="15"/>
  </r>
  <r>
    <n v="60614"/>
    <x v="30"/>
    <x v="18"/>
    <s v="601-7101-052"/>
    <x v="4"/>
  </r>
  <r>
    <n v="60639"/>
    <x v="31"/>
    <x v="7"/>
    <s v="601-7101-051"/>
    <x v="11"/>
  </r>
  <r>
    <n v="60651"/>
    <x v="32"/>
    <x v="1"/>
    <s v="601-6106-031"/>
    <x v="1"/>
  </r>
  <r>
    <n v="60681"/>
    <x v="33"/>
    <x v="16"/>
    <s v="601-6106-031"/>
    <x v="1"/>
  </r>
  <r>
    <n v="60682"/>
    <x v="34"/>
    <x v="21"/>
    <s v="601-7101-052"/>
    <x v="4"/>
  </r>
  <r>
    <n v="60670"/>
    <x v="35"/>
    <x v="22"/>
    <s v="601-8100-070"/>
    <x v="10"/>
  </r>
  <r>
    <n v="60459"/>
    <x v="36"/>
    <x v="23"/>
    <s v="601-6100-025"/>
    <x v="13"/>
  </r>
  <r>
    <n v="60541"/>
    <x v="37"/>
    <x v="19"/>
    <s v="601-7101-052"/>
    <x v="4"/>
  </r>
  <r>
    <n v="60486"/>
    <x v="38"/>
    <x v="24"/>
    <s v="601-7101-051"/>
    <x v="11"/>
  </r>
  <r>
    <n v="60530"/>
    <x v="39"/>
    <x v="17"/>
    <s v="601-6100-025"/>
    <x v="13"/>
  </r>
  <r>
    <n v="60600"/>
    <x v="40"/>
    <x v="25"/>
    <s v="601-5101-030"/>
    <x v="3"/>
  </r>
  <r>
    <n v="60605"/>
    <x v="41"/>
    <x v="26"/>
    <s v="601-7101-056"/>
    <x v="8"/>
  </r>
  <r>
    <n v="60546"/>
    <x v="42"/>
    <x v="27"/>
    <s v="601-7101-052"/>
    <x v="4"/>
  </r>
  <r>
    <n v="60490"/>
    <x v="43"/>
    <x v="14"/>
    <s v="601-3100-002"/>
    <x v="17"/>
  </r>
  <r>
    <n v="60528"/>
    <x v="44"/>
    <x v="26"/>
    <s v="601-7101-056"/>
    <x v="8"/>
  </r>
  <r>
    <n v="40520"/>
    <x v="45"/>
    <x v="28"/>
    <s v="601-8100-082"/>
    <x v="14"/>
  </r>
  <r>
    <n v="60668"/>
    <x v="46"/>
    <x v="16"/>
    <s v="601-6106-031"/>
    <x v="1"/>
  </r>
  <r>
    <n v="60653"/>
    <x v="47"/>
    <x v="16"/>
    <s v="601-6106-031"/>
    <x v="1"/>
  </r>
  <r>
    <n v="40435"/>
    <x v="48"/>
    <x v="29"/>
    <s v="601-6104-031"/>
    <x v="18"/>
  </r>
  <r>
    <n v="60553"/>
    <x v="49"/>
    <x v="30"/>
    <s v="601-5101-030"/>
    <x v="3"/>
  </r>
  <r>
    <n v="60680"/>
    <x v="50"/>
    <x v="7"/>
    <s v="601-7101-051"/>
    <x v="11"/>
  </r>
  <r>
    <n v="60666"/>
    <x v="51"/>
    <x v="31"/>
    <s v="601-8100-082"/>
    <x v="14"/>
  </r>
  <r>
    <n v="60623"/>
    <x v="52"/>
    <x v="1"/>
    <s v="601-6106-031"/>
    <x v="1"/>
  </r>
  <r>
    <n v="20910"/>
    <x v="53"/>
    <x v="32"/>
    <s v="601-3100-003"/>
    <x v="2"/>
  </r>
  <r>
    <n v="20670"/>
    <x v="54"/>
    <x v="14"/>
    <s v="601-3100-029"/>
    <x v="19"/>
  </r>
  <r>
    <n v="40250"/>
    <x v="55"/>
    <x v="33"/>
    <s v="601-5101-030"/>
    <x v="3"/>
  </r>
  <r>
    <n v="41560"/>
    <x v="56"/>
    <x v="3"/>
    <s v="601-5101-030"/>
    <x v="3"/>
  </r>
  <r>
    <n v="60677"/>
    <x v="57"/>
    <x v="16"/>
    <s v="601-6106-031"/>
    <x v="1"/>
  </r>
  <r>
    <n v="60603"/>
    <x v="58"/>
    <x v="14"/>
    <s v="601-3100-001"/>
    <x v="15"/>
  </r>
  <r>
    <n v="40405"/>
    <x v="59"/>
    <x v="34"/>
    <s v="601-8100-082"/>
    <x v="14"/>
  </r>
  <r>
    <n v="60675"/>
    <x v="60"/>
    <x v="35"/>
    <s v="601-3100-003"/>
    <x v="2"/>
  </r>
  <r>
    <n v="60667"/>
    <x v="61"/>
    <x v="16"/>
    <s v="601-6106-031"/>
    <x v="1"/>
  </r>
  <r>
    <n v="10130"/>
    <x v="62"/>
    <x v="36"/>
    <s v="601-8100-072"/>
    <x v="20"/>
  </r>
  <r>
    <n v="60691"/>
    <x v="63"/>
    <x v="16"/>
    <s v="601-6106-031"/>
    <x v="1"/>
  </r>
  <r>
    <n v="60542"/>
    <x v="64"/>
    <x v="19"/>
    <s v="601-7101-052"/>
    <x v="4"/>
  </r>
  <r>
    <n v="20075"/>
    <x v="65"/>
    <x v="37"/>
    <s v="601-3100-001"/>
    <x v="15"/>
  </r>
  <r>
    <n v="40350"/>
    <x v="66"/>
    <x v="5"/>
    <s v="601-8100-078"/>
    <x v="12"/>
  </r>
  <r>
    <n v="60464"/>
    <x v="67"/>
    <x v="14"/>
    <s v="601-3100-002"/>
    <x v="17"/>
  </r>
  <r>
    <n v="41225"/>
    <x v="68"/>
    <x v="38"/>
    <s v="601-6106-031"/>
    <x v="1"/>
  </r>
  <r>
    <n v="60473"/>
    <x v="69"/>
    <x v="39"/>
    <s v="601-7101-056"/>
    <x v="8"/>
  </r>
  <r>
    <n v="21430"/>
    <x v="70"/>
    <x v="2"/>
    <s v="601-3100-003"/>
    <x v="2"/>
  </r>
  <r>
    <n v="60534"/>
    <x v="71"/>
    <x v="1"/>
    <s v="601-6106-031"/>
    <x v="1"/>
  </r>
  <r>
    <n v="60568"/>
    <x v="72"/>
    <x v="1"/>
    <s v="601-6106-031"/>
    <x v="1"/>
  </r>
  <r>
    <n v="20875"/>
    <x v="73"/>
    <x v="40"/>
    <s v="601-8100-078"/>
    <x v="12"/>
  </r>
  <r>
    <n v="60693"/>
    <x v="74"/>
    <x v="16"/>
    <s v="601-6106-031"/>
    <x v="1"/>
  </r>
  <r>
    <n v="60624"/>
    <x v="75"/>
    <x v="7"/>
    <s v="601-7101-051"/>
    <x v="11"/>
  </r>
  <r>
    <n v="60630"/>
    <x v="76"/>
    <x v="41"/>
    <s v="601-8100-071"/>
    <x v="5"/>
  </r>
  <r>
    <n v="21475"/>
    <x v="77"/>
    <x v="17"/>
    <s v="601-6100-025"/>
    <x v="13"/>
  </r>
  <r>
    <n v="60500"/>
    <x v="78"/>
    <x v="42"/>
    <s v="601-5103-030"/>
    <x v="21"/>
  </r>
  <r>
    <n v="60479"/>
    <x v="79"/>
    <x v="43"/>
    <s v="601-6106-031"/>
    <x v="1"/>
  </r>
  <r>
    <n v="60856"/>
    <x v="80"/>
    <x v="37"/>
    <s v="601-3100-029"/>
    <x v="19"/>
  </r>
  <r>
    <n v="60453"/>
    <x v="81"/>
    <x v="44"/>
    <s v="601-5101-030"/>
    <x v="3"/>
  </r>
  <r>
    <n v="31025"/>
    <x v="82"/>
    <x v="45"/>
    <s v="601-7101-050"/>
    <x v="22"/>
  </r>
  <r>
    <n v="60593"/>
    <x v="83"/>
    <x v="20"/>
    <s v="601-5102-030"/>
    <x v="23"/>
  </r>
  <r>
    <n v="60674"/>
    <x v="84"/>
    <x v="7"/>
    <s v="601-7101-051"/>
    <x v="11"/>
  </r>
  <r>
    <n v="40450"/>
    <x v="85"/>
    <x v="46"/>
    <s v="601-5103-030"/>
    <x v="21"/>
  </r>
  <r>
    <n v="60481"/>
    <x v="86"/>
    <x v="14"/>
    <s v="601-3100-002"/>
    <x v="17"/>
  </r>
  <r>
    <n v="60569"/>
    <x v="87"/>
    <x v="47"/>
    <s v="601-8100-082"/>
    <x v="14"/>
  </r>
  <r>
    <n v="60545"/>
    <x v="88"/>
    <x v="48"/>
    <s v="601-8100-078"/>
    <x v="12"/>
  </r>
  <r>
    <n v="60521"/>
    <x v="89"/>
    <x v="1"/>
    <s v="601-6106-031"/>
    <x v="1"/>
  </r>
  <r>
    <n v="20378"/>
    <x v="90"/>
    <x v="15"/>
    <s v="601-6100-025"/>
    <x v="13"/>
  </r>
  <r>
    <n v="60658"/>
    <x v="91"/>
    <x v="49"/>
    <s v="601-8100-074"/>
    <x v="6"/>
  </r>
  <r>
    <n v="60690"/>
    <x v="92"/>
    <x v="16"/>
    <s v="601-6106-031"/>
    <x v="1"/>
  </r>
  <r>
    <n v="60697"/>
    <x v="93"/>
    <x v="16"/>
    <s v="601-6106-031"/>
    <x v="1"/>
  </r>
  <r>
    <n v="60655"/>
    <x v="94"/>
    <x v="19"/>
    <s v="601-7101-052"/>
    <x v="4"/>
  </r>
  <r>
    <n v="60508"/>
    <x v="95"/>
    <x v="50"/>
    <s v="601-8100-082"/>
    <x v="14"/>
  </r>
  <r>
    <n v="60686"/>
    <x v="96"/>
    <x v="16"/>
    <s v="601-6106-031"/>
    <x v="1"/>
  </r>
  <r>
    <n v="40460"/>
    <x v="97"/>
    <x v="51"/>
    <s v="601-8100-074"/>
    <x v="6"/>
  </r>
  <r>
    <n v="60656"/>
    <x v="98"/>
    <x v="7"/>
    <s v="601-7101-051"/>
    <x v="11"/>
  </r>
  <r>
    <n v="20925"/>
    <x v="99"/>
    <x v="52"/>
    <s v="601-3100-001"/>
    <x v="15"/>
  </r>
  <r>
    <n v="60488"/>
    <x v="100"/>
    <x v="19"/>
    <s v="601-7101-052"/>
    <x v="4"/>
  </r>
  <r>
    <n v="30825"/>
    <x v="101"/>
    <x v="33"/>
    <s v="601-5101-030"/>
    <x v="3"/>
  </r>
  <r>
    <n v="41320"/>
    <x v="102"/>
    <x v="3"/>
    <s v="601-5101-030"/>
    <x v="3"/>
  </r>
  <r>
    <n v="60550"/>
    <x v="103"/>
    <x v="1"/>
    <s v="601-6106-031"/>
    <x v="1"/>
  </r>
  <r>
    <n v="60602"/>
    <x v="104"/>
    <x v="14"/>
    <s v="601-3100-001"/>
    <x v="15"/>
  </r>
  <r>
    <n v="40260"/>
    <x v="105"/>
    <x v="53"/>
    <s v="601-8100-082"/>
    <x v="14"/>
  </r>
  <r>
    <n v="60564"/>
    <x v="106"/>
    <x v="7"/>
    <s v="601-7101-051"/>
    <x v="11"/>
  </r>
  <r>
    <n v="60587"/>
    <x v="107"/>
    <x v="54"/>
    <s v="601-4100-020"/>
    <x v="24"/>
  </r>
  <r>
    <n v="60696"/>
    <x v="108"/>
    <x v="16"/>
    <s v="601-6106-031"/>
    <x v="1"/>
  </r>
  <r>
    <n v="60559"/>
    <x v="109"/>
    <x v="55"/>
    <s v="601-3100-001"/>
    <x v="15"/>
  </r>
  <r>
    <n v="60581"/>
    <x v="110"/>
    <x v="26"/>
    <s v="601-7101-056"/>
    <x v="8"/>
  </r>
  <r>
    <n v="60494"/>
    <x v="111"/>
    <x v="15"/>
    <s v="601-6100-025"/>
    <x v="13"/>
  </r>
  <r>
    <n v="60625"/>
    <x v="112"/>
    <x v="19"/>
    <s v="601-7101-052"/>
    <x v="4"/>
  </r>
  <r>
    <n v="30835"/>
    <x v="113"/>
    <x v="56"/>
    <s v="601-6106-031"/>
    <x v="1"/>
  </r>
  <r>
    <n v="60538"/>
    <x v="114"/>
    <x v="17"/>
    <s v="601-4100-001"/>
    <x v="16"/>
  </r>
  <r>
    <n v="60596"/>
    <x v="115"/>
    <x v="57"/>
    <s v="601-8100-074"/>
    <x v="6"/>
  </r>
  <r>
    <n v="60503"/>
    <x v="116"/>
    <x v="2"/>
    <s v="601-3100-003"/>
    <x v="2"/>
  </r>
  <r>
    <n v="40615"/>
    <x v="117"/>
    <x v="58"/>
    <s v="601-5103-030"/>
    <x v="21"/>
  </r>
  <r>
    <n v="60641"/>
    <x v="118"/>
    <x v="59"/>
    <s v="601-8100-078"/>
    <x v="12"/>
  </r>
  <r>
    <n v="60612"/>
    <x v="119"/>
    <x v="7"/>
    <s v="601-7101-051"/>
    <x v="11"/>
  </r>
  <r>
    <n v="60466"/>
    <x v="120"/>
    <x v="60"/>
    <s v="601-4100-001"/>
    <x v="9"/>
  </r>
  <r>
    <n v="30715"/>
    <x v="121"/>
    <x v="29"/>
    <s v="601-6104-031"/>
    <x v="18"/>
  </r>
  <r>
    <n v="21450"/>
    <x v="122"/>
    <x v="61"/>
    <s v="601-3100-003"/>
    <x v="2"/>
  </r>
  <r>
    <n v="60692"/>
    <x v="123"/>
    <x v="16"/>
    <s v="601-6106-031"/>
    <x v="1"/>
  </r>
  <r>
    <n v="60517"/>
    <x v="124"/>
    <x v="62"/>
    <s v="601-8100-074"/>
    <x v="6"/>
  </r>
  <r>
    <n v="30425"/>
    <x v="125"/>
    <x v="63"/>
    <s v="601-7101-056"/>
    <x v="8"/>
  </r>
  <r>
    <n v="60537"/>
    <x v="126"/>
    <x v="64"/>
    <s v="601-4100-020"/>
    <x v="25"/>
  </r>
  <r>
    <n v="60465"/>
    <x v="127"/>
    <x v="20"/>
    <s v="601-5102-031"/>
    <x v="26"/>
  </r>
  <r>
    <n v="60684"/>
    <x v="128"/>
    <x v="16"/>
    <s v="601-6106-031"/>
    <x v="1"/>
  </r>
  <r>
    <n v="40645"/>
    <x v="129"/>
    <x v="20"/>
    <s v="601-5102-030"/>
    <x v="23"/>
  </r>
  <r>
    <n v="60523"/>
    <x v="130"/>
    <x v="16"/>
    <s v="601-6106-031"/>
    <x v="1"/>
  </r>
  <r>
    <n v="60512"/>
    <x v="131"/>
    <x v="17"/>
    <s v="601-6100-025"/>
    <x v="13"/>
  </r>
  <r>
    <n v="60560"/>
    <x v="132"/>
    <x v="65"/>
    <s v="601-7101-051"/>
    <x v="11"/>
  </r>
  <r>
    <n v="60637"/>
    <x v="133"/>
    <x v="16"/>
    <s v="601-6106-031"/>
    <x v="1"/>
  </r>
  <r>
    <n v="60520"/>
    <x v="134"/>
    <x v="66"/>
    <s v="601-4100-020"/>
    <x v="25"/>
  </r>
  <r>
    <n v="60621"/>
    <x v="135"/>
    <x v="16"/>
    <s v="601-6106-031"/>
    <x v="1"/>
  </r>
  <r>
    <n v="60695"/>
    <x v="136"/>
    <x v="67"/>
    <s v="601-3100-003"/>
    <x v="2"/>
  </r>
  <r>
    <n v="60505"/>
    <x v="137"/>
    <x v="14"/>
    <s v="601-3100-029"/>
    <x v="19"/>
  </r>
  <r>
    <n v="21200"/>
    <x v="138"/>
    <x v="68"/>
    <s v="601-6100-025"/>
    <x v="13"/>
  </r>
  <r>
    <n v="40515"/>
    <x v="139"/>
    <x v="16"/>
    <s v="601-6106-031"/>
    <x v="1"/>
  </r>
  <r>
    <n v="30060"/>
    <x v="140"/>
    <x v="43"/>
    <s v="601-6016-031"/>
    <x v="1"/>
  </r>
  <r>
    <n v="60572"/>
    <x v="141"/>
    <x v="33"/>
    <s v="601-5101-030"/>
    <x v="3"/>
  </r>
  <r>
    <n v="60620"/>
    <x v="142"/>
    <x v="7"/>
    <s v="601-7101-051"/>
    <x v="11"/>
  </r>
  <r>
    <n v="10131"/>
    <x v="143"/>
    <x v="43"/>
    <s v="601-6106-031"/>
    <x v="1"/>
  </r>
  <r>
    <n v="60685"/>
    <x v="144"/>
    <x v="35"/>
    <s v="601-3100-003"/>
    <x v="2"/>
  </r>
  <r>
    <n v="60669"/>
    <x v="145"/>
    <x v="19"/>
    <s v="601-7101-052"/>
    <x v="4"/>
  </r>
  <r>
    <n v="20760"/>
    <x v="146"/>
    <x v="20"/>
    <s v="601-3100-001"/>
    <x v="15"/>
  </r>
  <r>
    <n v="40400"/>
    <x v="147"/>
    <x v="14"/>
    <s v="601-3100-001"/>
    <x v="15"/>
  </r>
  <r>
    <n v="60456"/>
    <x v="148"/>
    <x v="14"/>
    <s v="601-3100-029"/>
    <x v="19"/>
  </r>
  <r>
    <n v="60457"/>
    <x v="149"/>
    <x v="69"/>
    <s v="601-7101-056"/>
    <x v="8"/>
  </r>
  <r>
    <n v="60461"/>
    <x v="150"/>
    <x v="70"/>
    <s v="601-8100-071"/>
    <x v="5"/>
  </r>
  <r>
    <n v="30100"/>
    <x v="151"/>
    <x v="71"/>
    <s v="601-6106-031"/>
    <x v="1"/>
  </r>
  <r>
    <n v="60635"/>
    <x v="152"/>
    <x v="2"/>
    <s v="601-3100-003"/>
    <x v="2"/>
  </r>
  <r>
    <n v="40655"/>
    <x v="153"/>
    <x v="20"/>
    <s v="601-8100-082"/>
    <x v="14"/>
  </r>
  <r>
    <n v="41125"/>
    <x v="154"/>
    <x v="72"/>
    <s v="601-5101-030"/>
    <x v="3"/>
  </r>
  <r>
    <n v="60484"/>
    <x v="155"/>
    <x v="14"/>
    <s v="601-3100-001"/>
    <x v="15"/>
  </r>
  <r>
    <n v="60565"/>
    <x v="156"/>
    <x v="73"/>
    <s v="601-8100-074"/>
    <x v="6"/>
  </r>
  <r>
    <n v="60694"/>
    <x v="157"/>
    <x v="16"/>
    <s v="601-6106-031"/>
    <x v="1"/>
  </r>
  <r>
    <n v="60471"/>
    <x v="158"/>
    <x v="74"/>
    <s v="601-8100-072"/>
    <x v="20"/>
  </r>
  <r>
    <n v="60570"/>
    <x v="159"/>
    <x v="75"/>
    <s v="601-7101-051"/>
    <x v="11"/>
  </r>
  <r>
    <n v="60698"/>
    <x v="160"/>
    <x v="19"/>
    <s v="601-7101-052"/>
    <x v="4"/>
  </r>
  <r>
    <s v="XXXXX"/>
    <x v="161"/>
    <x v="76"/>
    <s v="601-8100-082"/>
    <x v="14"/>
  </r>
  <r>
    <s v="XXXXX"/>
    <x v="162"/>
    <x v="77"/>
    <s v="601-7101-052"/>
    <x v="8"/>
  </r>
  <r>
    <s v="XXXXX"/>
    <x v="163"/>
    <x v="78"/>
    <s v="601-7101-052"/>
    <x v="4"/>
  </r>
  <r>
    <s v="XXXXX"/>
    <x v="164"/>
    <x v="79"/>
    <s v="601-7101-051"/>
    <x v="11"/>
  </r>
  <r>
    <s v="XXXXX"/>
    <x v="165"/>
    <x v="80"/>
    <s v="601-3100-001"/>
    <x v="15"/>
  </r>
  <r>
    <s v="XXXXX"/>
    <x v="166"/>
    <x v="81"/>
    <s v="601-3100-001"/>
    <x v="15"/>
  </r>
  <r>
    <s v="XXXXX"/>
    <x v="167"/>
    <x v="82"/>
    <s v="601-3100-001"/>
    <x v="15"/>
  </r>
  <r>
    <s v="XXXXX"/>
    <x v="168"/>
    <x v="83"/>
    <s v="601-4100-020"/>
    <x v="24"/>
  </r>
  <r>
    <s v="XXXXX"/>
    <x v="169"/>
    <x v="84"/>
    <s v="601-4100-020"/>
    <x v="24"/>
  </r>
  <r>
    <s v="XXXXX"/>
    <x v="170"/>
    <x v="85"/>
    <s v="601-3100-003"/>
    <x v="2"/>
  </r>
  <r>
    <s v="XXXXX"/>
    <x v="171"/>
    <x v="86"/>
    <s v="601-6106-031"/>
    <x v="1"/>
  </r>
  <r>
    <s v="XXXXX"/>
    <x v="172"/>
    <x v="87"/>
    <s v="601-6106-031"/>
    <x v="1"/>
  </r>
  <r>
    <s v="XXXXX"/>
    <x v="173"/>
    <x v="88"/>
    <s v="601-6106-031"/>
    <x v="1"/>
  </r>
  <r>
    <s v="XXXXX"/>
    <x v="174"/>
    <x v="60"/>
    <s v="601-4100-001"/>
    <x v="9"/>
  </r>
  <r>
    <s v="XXXXX"/>
    <x v="175"/>
    <x v="89"/>
    <s v="601-6106-031"/>
    <x v="3"/>
  </r>
  <r>
    <s v="XXXXX"/>
    <x v="176"/>
    <x v="90"/>
    <s v="601-6106-031"/>
    <x v="1"/>
  </r>
  <r>
    <s v="XXXXX"/>
    <x v="177"/>
    <x v="91"/>
    <s v="601-6106-031"/>
    <x v="3"/>
  </r>
  <r>
    <s v="XXXXX"/>
    <x v="178"/>
    <x v="92"/>
    <s v="601-8100-074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6CDD2E-52C3-4110-BB9F-65970DB64DCC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A3:E29" firstHeaderRow="2" firstDataRow="2" firstDataCol="4"/>
  <pivotFields count="5">
    <pivotField axis="axisRow" dataField="1" compact="0" outline="0" subtotalTop="0" showAll="0">
      <items count="166">
        <item x="63"/>
        <item x="148"/>
        <item x="66"/>
        <item x="91"/>
        <item x="55"/>
        <item x="151"/>
        <item x="74"/>
        <item x="54"/>
        <item x="101"/>
        <item x="143"/>
        <item x="17"/>
        <item x="28"/>
        <item x="71"/>
        <item x="126"/>
        <item x="78"/>
        <item x="145"/>
        <item x="156"/>
        <item x="129"/>
        <item x="125"/>
        <item x="103"/>
        <item x="117"/>
        <item x="3"/>
        <item x="83"/>
        <item x="56"/>
        <item x="107"/>
        <item x="67"/>
        <item x="152"/>
        <item x="60"/>
        <item x="49"/>
        <item x="86"/>
        <item x="98"/>
        <item x="144"/>
        <item x="46"/>
        <item x="121"/>
        <item x="6"/>
        <item x="133"/>
        <item x="158"/>
        <item x="21"/>
        <item x="4"/>
        <item x="22"/>
        <item x="159"/>
        <item x="69"/>
        <item x="104"/>
        <item x="57"/>
        <item x="82"/>
        <item x="153"/>
        <item x="154"/>
        <item x="36"/>
        <item x="155"/>
        <item x="68"/>
        <item x="131"/>
        <item x="124"/>
        <item x="163"/>
        <item x="70"/>
        <item x="12"/>
        <item x="80"/>
        <item x="87"/>
        <item x="160"/>
        <item x="38"/>
        <item x="15"/>
        <item x="102"/>
        <item x="44"/>
        <item x="114"/>
        <item x="79"/>
        <item x="120"/>
        <item x="142"/>
        <item x="96"/>
        <item x="14"/>
        <item x="135"/>
        <item x="128"/>
        <item x="138"/>
        <item x="90"/>
        <item x="134"/>
        <item x="45"/>
        <item x="39"/>
        <item x="72"/>
        <item x="130"/>
        <item x="118"/>
        <item x="1"/>
        <item x="37"/>
        <item x="65"/>
        <item x="89"/>
        <item x="43"/>
        <item x="7"/>
        <item x="105"/>
        <item x="50"/>
        <item x="2"/>
        <item x="111"/>
        <item x="136"/>
        <item x="108"/>
        <item x="161"/>
        <item x="73"/>
        <item x="88"/>
        <item x="164"/>
        <item x="146"/>
        <item x="19"/>
        <item x="113"/>
        <item x="23"/>
        <item x="109"/>
        <item x="84"/>
        <item x="119"/>
        <item x="40"/>
        <item x="106"/>
        <item x="59"/>
        <item x="42"/>
        <item x="123"/>
        <item x="5"/>
        <item x="29"/>
        <item x="13"/>
        <item x="147"/>
        <item x="140"/>
        <item x="53"/>
        <item x="76"/>
        <item x="115"/>
        <item x="41"/>
        <item x="77"/>
        <item x="157"/>
        <item x="116"/>
        <item x="137"/>
        <item x="10"/>
        <item x="30"/>
        <item x="122"/>
        <item x="112"/>
        <item x="20"/>
        <item x="25"/>
        <item x="31"/>
        <item x="48"/>
        <item x="16"/>
        <item x="95"/>
        <item x="100"/>
        <item x="92"/>
        <item x="11"/>
        <item x="35"/>
        <item x="26"/>
        <item x="9"/>
        <item x="8"/>
        <item x="52"/>
        <item x="62"/>
        <item x="47"/>
        <item x="150"/>
        <item x="34"/>
        <item x="99"/>
        <item x="85"/>
        <item x="61"/>
        <item x="58"/>
        <item x="139"/>
        <item x="51"/>
        <item x="32"/>
        <item x="33"/>
        <item x="132"/>
        <item x="149"/>
        <item x="97"/>
        <item x="27"/>
        <item x="24"/>
        <item x="18"/>
        <item x="93"/>
        <item x="64"/>
        <item x="127"/>
        <item x="75"/>
        <item x="162"/>
        <item x="141"/>
        <item x="110"/>
        <item x="94"/>
        <item x="81"/>
        <item x="0"/>
        <item t="default"/>
      </items>
    </pivotField>
    <pivotField axis="axisRow" compact="0" outline="0" subtotalTop="0" showAll="0">
      <items count="166">
        <item x="24"/>
        <item x="145"/>
        <item x="99"/>
        <item x="10"/>
        <item x="66"/>
        <item x="40"/>
        <item x="50"/>
        <item x="11"/>
        <item x="146"/>
        <item x="59"/>
        <item x="122"/>
        <item x="134"/>
        <item x="1"/>
        <item x="41"/>
        <item x="53"/>
        <item x="31"/>
        <item x="56"/>
        <item x="96"/>
        <item x="108"/>
        <item x="138"/>
        <item x="156"/>
        <item x="107"/>
        <item x="64"/>
        <item x="61"/>
        <item x="89"/>
        <item x="27"/>
        <item x="42"/>
        <item x="91"/>
        <item x="47"/>
        <item x="148"/>
        <item x="75"/>
        <item x="67"/>
        <item x="62"/>
        <item x="93"/>
        <item x="26"/>
        <item x="147"/>
        <item x="45"/>
        <item x="114"/>
        <item x="152"/>
        <item x="60"/>
        <item x="15"/>
        <item x="13"/>
        <item x="30"/>
        <item x="9"/>
        <item x="5"/>
        <item x="7"/>
        <item x="157"/>
        <item x="92"/>
        <item x="131"/>
        <item x="49"/>
        <item x="6"/>
        <item x="88"/>
        <item x="97"/>
        <item x="76"/>
        <item x="132"/>
        <item x="34"/>
        <item x="160"/>
        <item x="124"/>
        <item x="72"/>
        <item x="16"/>
        <item x="135"/>
        <item x="109"/>
        <item x="123"/>
        <item x="129"/>
        <item x="100"/>
        <item x="18"/>
        <item x="86"/>
        <item x="58"/>
        <item x="98"/>
        <item x="73"/>
        <item x="35"/>
        <item x="55"/>
        <item x="14"/>
        <item x="144"/>
        <item x="80"/>
        <item x="46"/>
        <item x="85"/>
        <item x="116"/>
        <item x="29"/>
        <item x="161"/>
        <item x="81"/>
        <item x="153"/>
        <item x="142"/>
        <item x="43"/>
        <item x="90"/>
        <item x="4"/>
        <item x="95"/>
        <item x="149"/>
        <item x="102"/>
        <item x="21"/>
        <item x="63"/>
        <item x="133"/>
        <item x="154"/>
        <item x="158"/>
        <item x="127"/>
        <item x="150"/>
        <item x="163"/>
        <item x="38"/>
        <item x="125"/>
        <item x="115"/>
        <item x="36"/>
        <item x="111"/>
        <item x="33"/>
        <item x="74"/>
        <item x="139"/>
        <item x="103"/>
        <item x="22"/>
        <item x="32"/>
        <item x="130"/>
        <item x="136"/>
        <item x="65"/>
        <item x="54"/>
        <item x="137"/>
        <item x="117"/>
        <item x="101"/>
        <item x="8"/>
        <item x="128"/>
        <item x="118"/>
        <item x="159"/>
        <item x="25"/>
        <item x="113"/>
        <item x="23"/>
        <item x="112"/>
        <item x="79"/>
        <item x="69"/>
        <item x="143"/>
        <item x="120"/>
        <item x="20"/>
        <item x="82"/>
        <item x="52"/>
        <item x="151"/>
        <item x="105"/>
        <item x="77"/>
        <item x="155"/>
        <item x="70"/>
        <item x="84"/>
        <item x="3"/>
        <item x="2"/>
        <item x="87"/>
        <item x="12"/>
        <item x="110"/>
        <item x="51"/>
        <item x="121"/>
        <item x="37"/>
        <item x="17"/>
        <item x="104"/>
        <item x="44"/>
        <item x="48"/>
        <item x="28"/>
        <item x="71"/>
        <item x="68"/>
        <item x="119"/>
        <item x="162"/>
        <item x="126"/>
        <item x="106"/>
        <item x="78"/>
        <item x="83"/>
        <item x="57"/>
        <item x="164"/>
        <item x="141"/>
        <item x="19"/>
        <item x="140"/>
        <item x="39"/>
        <item x="94"/>
        <item x="0"/>
        <item t="default"/>
      </items>
    </pivotField>
    <pivotField axis="axisRow" compact="0" outline="0" subtotalTop="0" showAll="0">
      <items count="79">
        <item x="21"/>
        <item x="19"/>
        <item x="4"/>
        <item x="27"/>
        <item x="18"/>
        <item x="6"/>
        <item x="51"/>
        <item x="24"/>
        <item x="71"/>
        <item x="20"/>
        <item x="76"/>
        <item x="5"/>
        <item x="42"/>
        <item x="72"/>
        <item x="74"/>
        <item x="52"/>
        <item x="2"/>
        <item x="50"/>
        <item x="31"/>
        <item x="46"/>
        <item x="22"/>
        <item x="69"/>
        <item x="10"/>
        <item x="66"/>
        <item x="77"/>
        <item x="34"/>
        <item x="48"/>
        <item x="41"/>
        <item x="1"/>
        <item x="38"/>
        <item x="16"/>
        <item x="73"/>
        <item x="44"/>
        <item x="29"/>
        <item x="43"/>
        <item x="56"/>
        <item x="8"/>
        <item x="30"/>
        <item x="33"/>
        <item x="17"/>
        <item x="75"/>
        <item x="9"/>
        <item x="28"/>
        <item x="61"/>
        <item x="11"/>
        <item x="54"/>
        <item x="3"/>
        <item x="55"/>
        <item x="59"/>
        <item x="70"/>
        <item x="35"/>
        <item x="32"/>
        <item x="57"/>
        <item x="68"/>
        <item x="23"/>
        <item x="12"/>
        <item x="62"/>
        <item x="26"/>
        <item x="7"/>
        <item x="65"/>
        <item x="45"/>
        <item x="39"/>
        <item x="47"/>
        <item x="37"/>
        <item x="14"/>
        <item x="53"/>
        <item x="36"/>
        <item x="15"/>
        <item x="40"/>
        <item x="13"/>
        <item x="67"/>
        <item x="49"/>
        <item x="58"/>
        <item x="25"/>
        <item x="60"/>
        <item x="64"/>
        <item x="63"/>
        <item x="0"/>
        <item t="default"/>
      </items>
    </pivotField>
    <pivotField compact="0" outline="0" subtotalTop="0" showAll="0"/>
    <pivotField axis="axisRow" compact="0" outline="0" subtotalTop="0" showAll="0">
      <items count="26">
        <item sd="0" x="4"/>
        <item sd="0" x="6"/>
        <item sd="0" x="19"/>
        <item sd="0" x="5"/>
        <item sd="0" x="10"/>
        <item sd="0" x="17"/>
        <item sd="0" x="24"/>
        <item sd="0" x="1"/>
        <item sd="0" x="3"/>
        <item sd="0" x="22"/>
        <item sd="0" x="20"/>
        <item sd="0" x="14"/>
        <item sd="0" x="8"/>
        <item sd="0" x="11"/>
        <item sd="0" x="23"/>
        <item sd="0" x="13"/>
        <item sd="0" x="2"/>
        <item sd="0" x="9"/>
        <item sd="0" x="7"/>
        <item sd="0" x="18"/>
        <item sd="0" x="21"/>
        <item sd="0" x="12"/>
        <item sd="0" x="15"/>
        <item sd="0" x="16"/>
        <item h="1" sd="0" x="0"/>
        <item t="default"/>
      </items>
    </pivotField>
  </pivotFields>
  <rowFields count="4">
    <field x="4"/>
    <field x="2"/>
    <field x="0"/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Employee Number" fld="0" subtotal="count" baseField="1" baseItem="143"/>
  </dataFields>
  <formats count="5">
    <format dxfId="360">
      <pivotArea outline="0" fieldPosition="0">
        <references count="1">
          <reference field="4" count="1" selected="0">
            <x v="19"/>
          </reference>
        </references>
      </pivotArea>
    </format>
    <format dxfId="359">
      <pivotArea outline="0" fieldPosition="0">
        <references count="1">
          <reference field="4" count="1" selected="0">
            <x v="23"/>
          </reference>
        </references>
      </pivotArea>
    </format>
    <format dxfId="358">
      <pivotArea outline="0" fieldPosition="0">
        <references count="1">
          <reference field="4" count="1" selected="0">
            <x v="6"/>
          </reference>
        </references>
      </pivotArea>
    </format>
    <format dxfId="357">
      <pivotArea outline="0" fieldPosition="0">
        <references count="1">
          <reference field="4" count="3" selected="0">
            <x v="8"/>
            <x v="9"/>
            <x v="10"/>
          </reference>
        </references>
      </pivotArea>
    </format>
    <format dxfId="356">
      <pivotArea outline="0" fieldPosition="0">
        <references count="1">
          <reference field="4" count="2" selected="0"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B56074-EE36-4C1C-A6D2-16AE5790029C}" name="PivotTable3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H3:J28" firstHeaderRow="2" firstDataRow="2" firstDataCol="2"/>
  <pivotFields count="4">
    <pivotField compact="0" outline="0" showAll="0"/>
    <pivotField axis="axisRow" compact="0" outline="0" showAll="0">
      <items count="24">
        <item sd="0" x="2"/>
        <item sd="0" x="7"/>
        <item sd="0" x="6"/>
        <item sd="0" x="19"/>
        <item sd="0" x="20"/>
        <item sd="0" x="21"/>
        <item sd="0" x="22"/>
        <item sd="0" x="5"/>
        <item sd="0" x="4"/>
        <item sd="0" x="10"/>
        <item sd="0" x="13"/>
        <item sd="0" x="0"/>
        <item sd="0" x="16"/>
        <item sd="0" x="1"/>
        <item sd="0" x="18"/>
        <item sd="0" x="3"/>
        <item sd="0" x="12"/>
        <item sd="0" x="11"/>
        <item sd="0" x="8"/>
        <item sd="0" x="9"/>
        <item sd="0" x="14"/>
        <item sd="0" x="17"/>
        <item sd="0" x="15"/>
        <item t="default"/>
      </items>
    </pivotField>
    <pivotField dataField="1" compact="0" outline="0" showAll="0"/>
    <pivotField axis="axisRow" compact="0" outline="0" showAll="0">
      <items count="74">
        <item x="30"/>
        <item x="31"/>
        <item x="29"/>
        <item x="32"/>
        <item x="15"/>
        <item x="14"/>
        <item x="11"/>
        <item x="27"/>
        <item x="28"/>
        <item x="25"/>
        <item x="24"/>
        <item x="23"/>
        <item x="67"/>
        <item x="54"/>
        <item x="7"/>
        <item x="8"/>
        <item x="72"/>
        <item x="21"/>
        <item x="44"/>
        <item x="38"/>
        <item x="40"/>
        <item x="39"/>
        <item x="37"/>
        <item x="10"/>
        <item x="0"/>
        <item x="60"/>
        <item x="62"/>
        <item x="61"/>
        <item x="59"/>
        <item x="58"/>
        <item x="63"/>
        <item x="70"/>
        <item x="47"/>
        <item x="41"/>
        <item x="71"/>
        <item x="66"/>
        <item x="43"/>
        <item x="17"/>
        <item x="20"/>
        <item x="9"/>
        <item x="22"/>
        <item x="1"/>
        <item x="3"/>
        <item x="5"/>
        <item x="65"/>
        <item x="50"/>
        <item x="19"/>
        <item x="57"/>
        <item x="55"/>
        <item x="56"/>
        <item x="45"/>
        <item x="51"/>
        <item x="42"/>
        <item x="34"/>
        <item x="36"/>
        <item x="35"/>
        <item x="33"/>
        <item x="6"/>
        <item x="4"/>
        <item x="48"/>
        <item x="49"/>
        <item x="46"/>
        <item x="26"/>
        <item x="52"/>
        <item x="2"/>
        <item x="13"/>
        <item x="16"/>
        <item x="68"/>
        <item x="64"/>
        <item x="12"/>
        <item x="69"/>
        <item x="18"/>
        <item x="53"/>
        <item t="default"/>
      </items>
    </pivotField>
  </pivotFields>
  <rowFields count="2">
    <field x="1"/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Employee No." fld="2" subtotal="count" baseField="0" baseItem="0"/>
  </dataFields>
  <formats count="2">
    <format dxfId="362">
      <pivotArea outline="0" fieldPosition="0">
        <references count="1">
          <reference field="1" count="1" selected="0">
            <x v="2"/>
          </reference>
        </references>
      </pivotArea>
    </format>
    <format dxfId="361">
      <pivotArea dataOnly="0" labelOnly="1" outline="0" fieldPosition="0">
        <references count="1">
          <reference field="1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0E6917-5206-4EE9-99C8-46408A2528CC}" name="PivotTable2" cacheId="9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compact="0" compactData="0" gridDropZones="1" multipleFieldFilters="0">
  <location ref="E2:G106" firstHeaderRow="2" firstDataRow="2" firstDataCol="2"/>
  <pivotFields count="5">
    <pivotField dataField="1" compact="0" outline="0" showAll="0" defaultSubtotal="0"/>
    <pivotField compact="0" outline="0" showAll="0" defaultSubtotal="0">
      <items count="183">
        <item x="25"/>
        <item x="140"/>
        <item x="11"/>
        <item x="65"/>
        <item x="40"/>
        <item x="49"/>
        <item x="12"/>
        <item x="141"/>
        <item x="58"/>
        <item x="118"/>
        <item x="130"/>
        <item x="1"/>
        <item m="1" x="181"/>
        <item x="52"/>
        <item x="32"/>
        <item x="55"/>
        <item x="95"/>
        <item x="106"/>
        <item x="134"/>
        <item x="151"/>
        <item x="105"/>
        <item x="63"/>
        <item x="60"/>
        <item x="88"/>
        <item x="28"/>
        <item x="41"/>
        <item x="90"/>
        <item x="46"/>
        <item x="143"/>
        <item x="74"/>
        <item x="66"/>
        <item x="61"/>
        <item x="92"/>
        <item x="27"/>
        <item x="142"/>
        <item x="44"/>
        <item x="111"/>
        <item x="147"/>
        <item x="59"/>
        <item x="16"/>
        <item x="14"/>
        <item x="31"/>
        <item x="10"/>
        <item x="5"/>
        <item x="8"/>
        <item x="152"/>
        <item x="91"/>
        <item x="127"/>
        <item x="48"/>
        <item x="6"/>
        <item x="87"/>
        <item x="96"/>
        <item x="75"/>
        <item x="128"/>
        <item x="35"/>
        <item x="155"/>
        <item x="120"/>
        <item x="71"/>
        <item x="17"/>
        <item x="131"/>
        <item x="107"/>
        <item x="119"/>
        <item x="125"/>
        <item x="98"/>
        <item x="19"/>
        <item x="85"/>
        <item x="57"/>
        <item x="97"/>
        <item x="72"/>
        <item m="1" x="179"/>
        <item x="54"/>
        <item x="15"/>
        <item x="139"/>
        <item x="79"/>
        <item x="45"/>
        <item x="84"/>
        <item m="1" x="180"/>
        <item x="30"/>
        <item x="156"/>
        <item x="80"/>
        <item x="148"/>
        <item x="137"/>
        <item x="42"/>
        <item x="89"/>
        <item x="4"/>
        <item x="94"/>
        <item x="144"/>
        <item x="100"/>
        <item x="22"/>
        <item x="62"/>
        <item x="129"/>
        <item x="149"/>
        <item x="153"/>
        <item x="123"/>
        <item x="145"/>
        <item x="158"/>
        <item x="38"/>
        <item x="121"/>
        <item x="112"/>
        <item x="36"/>
        <item x="109"/>
        <item x="34"/>
        <item x="7"/>
        <item x="73"/>
        <item x="101"/>
        <item x="23"/>
        <item x="33"/>
        <item x="126"/>
        <item x="132"/>
        <item x="64"/>
        <item x="53"/>
        <item x="133"/>
        <item x="113"/>
        <item x="99"/>
        <item x="9"/>
        <item x="124"/>
        <item x="114"/>
        <item x="154"/>
        <item x="26"/>
        <item x="110"/>
        <item x="24"/>
        <item m="1" x="182"/>
        <item x="78"/>
        <item x="68"/>
        <item x="138"/>
        <item x="116"/>
        <item x="21"/>
        <item x="160"/>
        <item x="81"/>
        <item x="51"/>
        <item x="146"/>
        <item x="103"/>
        <item x="76"/>
        <item x="150"/>
        <item x="69"/>
        <item x="83"/>
        <item x="3"/>
        <item x="2"/>
        <item x="86"/>
        <item x="13"/>
        <item x="108"/>
        <item x="50"/>
        <item x="117"/>
        <item x="37"/>
        <item x="18"/>
        <item x="102"/>
        <item x="43"/>
        <item x="47"/>
        <item x="161"/>
        <item x="170"/>
        <item x="171"/>
        <item x="172"/>
        <item x="173"/>
        <item x="174"/>
        <item x="175"/>
        <item x="176"/>
        <item x="177"/>
        <item x="178"/>
        <item x="162"/>
        <item x="163"/>
        <item x="164"/>
        <item x="165"/>
        <item x="166"/>
        <item x="167"/>
        <item x="168"/>
        <item x="169"/>
        <item x="29"/>
        <item x="70"/>
        <item x="67"/>
        <item x="115"/>
        <item x="157"/>
        <item x="122"/>
        <item x="104"/>
        <item x="77"/>
        <item x="82"/>
        <item x="56"/>
        <item x="159"/>
        <item x="136"/>
        <item x="20"/>
        <item x="135"/>
        <item x="39"/>
        <item x="93"/>
        <item x="0"/>
      </items>
    </pivotField>
    <pivotField axis="axisRow" compact="0" outline="0" showAll="0" defaultSubtotal="0">
      <items count="93">
        <item x="92"/>
        <item x="78"/>
        <item x="21"/>
        <item x="19"/>
        <item x="4"/>
        <item x="27"/>
        <item x="18"/>
        <item x="6"/>
        <item x="51"/>
        <item x="24"/>
        <item x="69"/>
        <item x="20"/>
        <item x="59"/>
        <item x="74"/>
        <item x="5"/>
        <item x="41"/>
        <item x="72"/>
        <item x="2"/>
        <item x="50"/>
        <item x="31"/>
        <item x="44"/>
        <item x="46"/>
        <item x="22"/>
        <item x="68"/>
        <item x="7"/>
        <item x="65"/>
        <item x="75"/>
        <item x="76"/>
        <item x="34"/>
        <item x="48"/>
        <item x="53"/>
        <item x="1"/>
        <item x="38"/>
        <item x="16"/>
        <item x="86"/>
        <item x="88"/>
        <item x="87"/>
        <item x="71"/>
        <item x="43"/>
        <item x="29"/>
        <item x="84"/>
        <item x="42"/>
        <item x="55"/>
        <item x="9"/>
        <item x="30"/>
        <item x="33"/>
        <item x="17"/>
        <item x="70"/>
        <item x="73"/>
        <item x="10"/>
        <item x="28"/>
        <item x="11"/>
        <item x="64"/>
        <item x="3"/>
        <item x="90"/>
        <item x="83"/>
        <item x="54"/>
        <item x="57"/>
        <item x="35"/>
        <item x="67"/>
        <item x="32"/>
        <item x="85"/>
        <item x="23"/>
        <item x="12"/>
        <item x="60"/>
        <item x="26"/>
        <item x="8"/>
        <item x="77"/>
        <item x="63"/>
        <item x="45"/>
        <item x="39"/>
        <item x="47"/>
        <item x="37"/>
        <item x="14"/>
        <item x="80"/>
        <item x="81"/>
        <item x="82"/>
        <item x="52"/>
        <item x="36"/>
        <item x="15"/>
        <item x="40"/>
        <item x="13"/>
        <item x="66"/>
        <item x="49"/>
        <item x="89"/>
        <item x="79"/>
        <item x="56"/>
        <item x="25"/>
        <item x="91"/>
        <item x="58"/>
        <item x="62"/>
        <item x="61"/>
        <item x="0"/>
      </items>
    </pivotField>
    <pivotField compact="0" outline="0" showAll="0" defaultSubtotal="0"/>
    <pivotField axis="axisRow" compact="0" outline="0" showAll="0" defaultSubtotal="0">
      <items count="27">
        <item x="4"/>
        <item x="6"/>
        <item x="20"/>
        <item x="5"/>
        <item x="11"/>
        <item x="18"/>
        <item x="26"/>
        <item x="1"/>
        <item x="3"/>
        <item x="23"/>
        <item x="21"/>
        <item x="15"/>
        <item x="9"/>
        <item x="12"/>
        <item x="24"/>
        <item x="25"/>
        <item x="14"/>
        <item x="2"/>
        <item x="7"/>
        <item x="10"/>
        <item x="8"/>
        <item x="19"/>
        <item x="22"/>
        <item x="13"/>
        <item x="16"/>
        <item x="17"/>
        <item x="0"/>
      </items>
    </pivotField>
  </pivotFields>
  <rowFields count="2">
    <field x="4"/>
    <field x="2"/>
  </rowFields>
  <rowItems count="103">
    <i>
      <x/>
      <x v="1"/>
    </i>
    <i r="1">
      <x v="2"/>
    </i>
    <i r="1">
      <x v="3"/>
    </i>
    <i r="1">
      <x v="4"/>
    </i>
    <i r="1">
      <x v="5"/>
    </i>
    <i r="1">
      <x v="6"/>
    </i>
    <i>
      <x v="1"/>
      <x/>
    </i>
    <i r="1">
      <x v="7"/>
    </i>
    <i r="1">
      <x v="8"/>
    </i>
    <i r="1">
      <x v="48"/>
    </i>
    <i r="1">
      <x v="57"/>
    </i>
    <i r="1">
      <x v="83"/>
    </i>
    <i r="1">
      <x v="90"/>
    </i>
    <i>
      <x v="2"/>
      <x v="13"/>
    </i>
    <i r="1">
      <x v="78"/>
    </i>
    <i>
      <x v="3"/>
      <x v="14"/>
    </i>
    <i r="1">
      <x v="15"/>
    </i>
    <i r="1">
      <x v="47"/>
    </i>
    <i>
      <x v="4"/>
      <x v="9"/>
    </i>
    <i r="1">
      <x v="24"/>
    </i>
    <i r="1">
      <x v="25"/>
    </i>
    <i r="1">
      <x v="26"/>
    </i>
    <i r="1">
      <x v="85"/>
    </i>
    <i>
      <x v="5"/>
      <x v="39"/>
    </i>
    <i>
      <x v="6"/>
      <x v="11"/>
    </i>
    <i>
      <x v="7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54"/>
    </i>
    <i r="1">
      <x v="86"/>
    </i>
    <i>
      <x v="8"/>
      <x v="16"/>
    </i>
    <i r="1">
      <x v="20"/>
    </i>
    <i r="1">
      <x v="44"/>
    </i>
    <i r="1">
      <x v="45"/>
    </i>
    <i r="1">
      <x v="53"/>
    </i>
    <i r="1">
      <x v="84"/>
    </i>
    <i r="1">
      <x v="87"/>
    </i>
    <i r="1">
      <x v="88"/>
    </i>
    <i>
      <x v="9"/>
      <x v="11"/>
    </i>
    <i>
      <x v="10"/>
      <x v="21"/>
    </i>
    <i r="1">
      <x v="41"/>
    </i>
    <i r="1">
      <x v="89"/>
    </i>
    <i>
      <x v="11"/>
      <x v="11"/>
    </i>
    <i r="1">
      <x v="42"/>
    </i>
    <i r="1">
      <x v="72"/>
    </i>
    <i r="1">
      <x v="73"/>
    </i>
    <i r="1">
      <x v="74"/>
    </i>
    <i r="1">
      <x v="75"/>
    </i>
    <i r="1">
      <x v="76"/>
    </i>
    <i r="1">
      <x v="77"/>
    </i>
    <i>
      <x v="12"/>
      <x v="43"/>
    </i>
    <i r="1">
      <x v="64"/>
    </i>
    <i>
      <x v="13"/>
      <x v="12"/>
    </i>
    <i r="1">
      <x v="14"/>
    </i>
    <i r="1">
      <x v="29"/>
    </i>
    <i r="1">
      <x v="51"/>
    </i>
    <i r="1">
      <x v="80"/>
    </i>
    <i>
      <x v="14"/>
      <x v="40"/>
    </i>
    <i r="1">
      <x v="55"/>
    </i>
    <i r="1">
      <x v="56"/>
    </i>
    <i>
      <x v="15"/>
      <x v="52"/>
    </i>
    <i r="1">
      <x v="82"/>
    </i>
    <i>
      <x v="16"/>
      <x v="11"/>
    </i>
    <i r="1">
      <x v="18"/>
    </i>
    <i r="1">
      <x v="19"/>
    </i>
    <i r="1">
      <x v="27"/>
    </i>
    <i r="1">
      <x v="28"/>
    </i>
    <i r="1">
      <x v="30"/>
    </i>
    <i r="1">
      <x v="50"/>
    </i>
    <i r="1">
      <x v="71"/>
    </i>
    <i r="1">
      <x v="81"/>
    </i>
    <i>
      <x v="17"/>
      <x v="17"/>
    </i>
    <i r="1">
      <x v="58"/>
    </i>
    <i r="1">
      <x v="59"/>
    </i>
    <i r="1">
      <x v="60"/>
    </i>
    <i r="1">
      <x v="61"/>
    </i>
    <i r="1">
      <x v="91"/>
    </i>
    <i>
      <x v="18"/>
      <x v="24"/>
    </i>
    <i>
      <x v="19"/>
      <x v="22"/>
    </i>
    <i r="1">
      <x v="49"/>
    </i>
    <i>
      <x v="20"/>
      <x v="10"/>
    </i>
    <i r="1">
      <x v="65"/>
    </i>
    <i r="1">
      <x v="66"/>
    </i>
    <i r="1">
      <x v="67"/>
    </i>
    <i r="1">
      <x v="68"/>
    </i>
    <i r="1">
      <x v="70"/>
    </i>
    <i>
      <x v="21"/>
      <x v="72"/>
    </i>
    <i r="1">
      <x v="73"/>
    </i>
    <i>
      <x v="22"/>
      <x v="69"/>
    </i>
    <i>
      <x v="23"/>
      <x v="23"/>
    </i>
    <i r="1">
      <x v="46"/>
    </i>
    <i r="1">
      <x v="62"/>
    </i>
    <i r="1">
      <x v="63"/>
    </i>
    <i r="1">
      <x v="79"/>
    </i>
    <i>
      <x v="24"/>
      <x v="46"/>
    </i>
    <i>
      <x v="25"/>
      <x v="73"/>
    </i>
    <i>
      <x v="26"/>
      <x v="92"/>
    </i>
    <i t="grand">
      <x/>
    </i>
  </rowItems>
  <colItems count="1">
    <i/>
  </colItems>
  <dataFields count="1">
    <dataField name="Count of Employee Number" fld="0" subtotal="count" baseField="0" baseItem="0"/>
  </dataFields>
  <formats count="53">
    <format dxfId="344">
      <pivotArea outline="0" fieldPosition="0">
        <references count="1">
          <reference field="4" count="1" selected="0">
            <x v="0"/>
          </reference>
        </references>
      </pivotArea>
    </format>
    <format dxfId="343">
      <pivotArea outline="0" fieldPosition="0">
        <references count="1">
          <reference field="4" count="1" selected="0">
            <x v="7"/>
          </reference>
        </references>
      </pivotArea>
    </format>
    <format dxfId="342">
      <pivotArea outline="0" fieldPosition="0">
        <references count="1">
          <reference field="4" count="3" selected="0">
            <x v="8"/>
            <x v="9"/>
            <x v="10"/>
          </reference>
        </references>
      </pivotArea>
    </format>
    <format dxfId="341">
      <pivotArea dataOnly="0" labelOnly="1" outline="0" fieldPosition="0">
        <references count="1">
          <reference field="4" count="3">
            <x v="8"/>
            <x v="9"/>
            <x v="10"/>
          </reference>
        </references>
      </pivotArea>
    </format>
    <format dxfId="340">
      <pivotArea outline="0" fieldPosition="0">
        <references count="1">
          <reference field="4" count="3" selected="0">
            <x v="8"/>
            <x v="9"/>
            <x v="10"/>
          </reference>
        </references>
      </pivotArea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type="origin" dataOnly="0" labelOnly="1" outline="0" fieldPosition="0"/>
    </format>
    <format dxfId="336">
      <pivotArea field="4" type="button" dataOnly="0" labelOnly="1" outline="0" axis="axisRow" fieldPosition="0"/>
    </format>
    <format dxfId="335">
      <pivotArea field="1" type="button" dataOnly="0" labelOnly="1" outline="0"/>
    </format>
    <format dxfId="334">
      <pivotArea dataOnly="0" labelOnly="1" outline="0" fieldPosition="0">
        <references count="1">
          <reference field="4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3">
      <pivotArea dataOnly="0" labelOnly="1" outline="0" fieldPosition="0">
        <references count="1">
          <reference field="4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2">
      <pivotArea dataOnly="0" labelOnly="1" outline="0" fieldPosition="0">
        <references count="1">
          <reference field="4" count="2">
            <x v="25"/>
            <x v="26"/>
          </reference>
        </references>
      </pivotArea>
    </format>
    <format dxfId="331">
      <pivotArea dataOnly="0" labelOnly="1" outline="0" fieldPosition="0">
        <references count="1">
          <reference field="4" count="2" defaultSubtotal="1">
            <x v="25"/>
            <x v="26"/>
          </reference>
        </references>
      </pivotArea>
    </format>
    <format dxfId="330">
      <pivotArea dataOnly="0" labelOnly="1" grandRow="1" outline="0" fieldPosition="0"/>
    </format>
    <format dxfId="329">
      <pivotArea type="topRight" dataOnly="0" labelOnly="1" outline="0" fieldPosition="0"/>
    </format>
    <format dxfId="328">
      <pivotArea outline="0" fieldPosition="0">
        <references count="1">
          <reference field="4" count="1" selected="0" defaultSubtotal="1">
            <x v="0"/>
          </reference>
        </references>
      </pivotArea>
    </format>
    <format dxfId="327">
      <pivotArea outline="0" fieldPosition="0">
        <references count="1">
          <reference field="4" count="1" selected="0" defaultSubtotal="1">
            <x v="1"/>
          </reference>
        </references>
      </pivotArea>
    </format>
    <format dxfId="326">
      <pivotArea outline="0" fieldPosition="0">
        <references count="1">
          <reference field="4" count="1" selected="0" defaultSubtotal="1">
            <x v="2"/>
          </reference>
        </references>
      </pivotArea>
    </format>
    <format dxfId="325">
      <pivotArea outline="0" fieldPosition="0">
        <references count="1">
          <reference field="4" count="1" selected="0" defaultSubtotal="1">
            <x v="3"/>
          </reference>
        </references>
      </pivotArea>
    </format>
    <format dxfId="324">
      <pivotArea outline="0" fieldPosition="0">
        <references count="1">
          <reference field="4" count="1" selected="0" defaultSubtotal="1">
            <x v="4"/>
          </reference>
        </references>
      </pivotArea>
    </format>
    <format dxfId="323">
      <pivotArea outline="0" fieldPosition="0">
        <references count="1">
          <reference field="4" count="1" selected="0" defaultSubtotal="1">
            <x v="5"/>
          </reference>
        </references>
      </pivotArea>
    </format>
    <format dxfId="322">
      <pivotArea outline="0" fieldPosition="0">
        <references count="1">
          <reference field="4" count="1" selected="0" defaultSubtotal="1">
            <x v="6"/>
          </reference>
        </references>
      </pivotArea>
    </format>
    <format dxfId="321">
      <pivotArea outline="0" fieldPosition="0">
        <references count="1">
          <reference field="4" count="1" selected="0" defaultSubtotal="1">
            <x v="11"/>
          </reference>
        </references>
      </pivotArea>
    </format>
    <format dxfId="320">
      <pivotArea outline="0" fieldPosition="0">
        <references count="1">
          <reference field="4" count="1" selected="0" defaultSubtotal="1">
            <x v="12"/>
          </reference>
        </references>
      </pivotArea>
    </format>
    <format dxfId="319">
      <pivotArea outline="0" fieldPosition="0">
        <references count="1">
          <reference field="4" count="1" selected="0" defaultSubtotal="1">
            <x v="13"/>
          </reference>
        </references>
      </pivotArea>
    </format>
    <format dxfId="318">
      <pivotArea outline="0" fieldPosition="0">
        <references count="1">
          <reference field="4" count="1" selected="0" defaultSubtotal="1">
            <x v="14"/>
          </reference>
        </references>
      </pivotArea>
    </format>
    <format dxfId="317">
      <pivotArea outline="0" fieldPosition="0">
        <references count="1">
          <reference field="4" count="1" selected="0" defaultSubtotal="1">
            <x v="15"/>
          </reference>
        </references>
      </pivotArea>
    </format>
    <format dxfId="316">
      <pivotArea outline="0" fieldPosition="0">
        <references count="1">
          <reference field="4" count="1" selected="0" defaultSubtotal="1">
            <x v="16"/>
          </reference>
        </references>
      </pivotArea>
    </format>
    <format dxfId="315">
      <pivotArea outline="0" fieldPosition="0">
        <references count="1">
          <reference field="4" count="1" selected="0" defaultSubtotal="1">
            <x v="17"/>
          </reference>
        </references>
      </pivotArea>
    </format>
    <format dxfId="314">
      <pivotArea outline="0" fieldPosition="0">
        <references count="1">
          <reference field="4" count="1" selected="0" defaultSubtotal="1">
            <x v="18"/>
          </reference>
        </references>
      </pivotArea>
    </format>
    <format dxfId="313">
      <pivotArea outline="0" fieldPosition="0">
        <references count="1">
          <reference field="4" count="1" selected="0" defaultSubtotal="1">
            <x v="8"/>
          </reference>
        </references>
      </pivotArea>
    </format>
    <format dxfId="312">
      <pivotArea outline="0" fieldPosition="0">
        <references count="1">
          <reference field="4" count="1" selected="0" defaultSubtotal="1">
            <x v="9"/>
          </reference>
        </references>
      </pivotArea>
    </format>
    <format dxfId="311">
      <pivotArea outline="0" fieldPosition="0">
        <references count="1">
          <reference field="4" count="1" selected="0" defaultSubtotal="1">
            <x v="10"/>
          </reference>
        </references>
      </pivotArea>
    </format>
    <format dxfId="310">
      <pivotArea outline="0" fieldPosition="0">
        <references count="1">
          <reference field="4" count="1" selected="0" defaultSubtotal="1">
            <x v="19"/>
          </reference>
        </references>
      </pivotArea>
    </format>
    <format dxfId="309">
      <pivotArea outline="0" fieldPosition="0">
        <references count="1">
          <reference field="4" count="1" selected="0" defaultSubtotal="1">
            <x v="20"/>
          </reference>
        </references>
      </pivotArea>
    </format>
    <format dxfId="308">
      <pivotArea outline="0" fieldPosition="0">
        <references count="1">
          <reference field="4" count="1" selected="0" defaultSubtotal="1">
            <x v="21"/>
          </reference>
        </references>
      </pivotArea>
    </format>
    <format dxfId="307">
      <pivotArea outline="0" fieldPosition="0">
        <references count="1">
          <reference field="4" count="1" selected="0" defaultSubtotal="1">
            <x v="22"/>
          </reference>
        </references>
      </pivotArea>
    </format>
    <format dxfId="306">
      <pivotArea outline="0" fieldPosition="0">
        <references count="1">
          <reference field="4" count="1" selected="0" defaultSubtotal="1">
            <x v="23"/>
          </reference>
        </references>
      </pivotArea>
    </format>
    <format dxfId="305">
      <pivotArea outline="0" fieldPosition="0">
        <references count="1">
          <reference field="4" count="1" selected="0" defaultSubtotal="1">
            <x v="24"/>
          </reference>
        </references>
      </pivotArea>
    </format>
    <format dxfId="304">
      <pivotArea outline="0" fieldPosition="0">
        <references count="1">
          <reference field="4" count="1" selected="0" defaultSubtotal="1">
            <x v="25"/>
          </reference>
        </references>
      </pivotArea>
    </format>
    <format dxfId="303">
      <pivotArea outline="0" collapsedLevelsAreSubtotals="1" fieldPosition="0"/>
    </format>
    <format dxfId="302">
      <pivotArea type="topRight" dataOnly="0" labelOnly="1" outline="0" fieldPosition="0"/>
    </format>
    <format dxfId="301">
      <pivotArea dataOnly="0" labelOnly="1" outline="0" fieldPosition="0">
        <references count="2">
          <reference field="2" count="1">
            <x v="7"/>
          </reference>
          <reference field="4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1">
            <x v="8"/>
          </reference>
          <reference field="4" count="1" selected="0">
            <x v="1"/>
          </reference>
        </references>
      </pivotArea>
    </format>
    <format dxfId="299">
      <pivotArea dataOnly="0" labelOnly="1" outline="0" fieldPosition="0">
        <references count="2">
          <reference field="2" count="1">
            <x v="48"/>
          </reference>
          <reference field="4" count="1" selected="0">
            <x v="1"/>
          </reference>
        </references>
      </pivotArea>
    </format>
    <format dxfId="298">
      <pivotArea dataOnly="0" labelOnly="1" outline="0" fieldPosition="0">
        <references count="2">
          <reference field="2" count="1">
            <x v="57"/>
          </reference>
          <reference field="4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2" count="1">
            <x v="83"/>
          </reference>
          <reference field="4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1">
            <x v="90"/>
          </reference>
          <reference field="4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1">
            <x v="5"/>
          </reference>
          <reference field="4" count="1" selected="0">
            <x v="0"/>
          </reference>
        </references>
      </pivotArea>
    </format>
    <format dxfId="294">
      <pivotArea dataOnly="0" labelOnly="1" outline="0" fieldPosition="0">
        <references count="2">
          <reference field="2" count="1">
            <x v="6"/>
          </reference>
          <reference field="4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1">
            <x v="3"/>
          </reference>
          <reference field="4" count="1" selected="0">
            <x v="0"/>
          </reference>
        </references>
      </pivotArea>
    </format>
    <format dxfId="292">
      <pivotArea dataOnly="0" labelOnly="1" outline="0" fieldPosition="0">
        <references count="2">
          <reference field="2" count="1">
            <x v="4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95EA44-9ADA-4062-91A5-4B822D5788D1}" name="PivotTable1" cacheId="8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compact="0" compactData="0" gridDropZones="1" multipleFieldFilters="0">
  <location ref="A2:C94" firstHeaderRow="2" firstDataRow="2" firstDataCol="2"/>
  <pivotFields count="53">
    <pivotField dataField="1" compact="0" outline="0" showAll="0" defaultSubtotal="0">
      <items count="186">
        <item x="44"/>
        <item x="23"/>
        <item x="59"/>
        <item x="164"/>
        <item x="36"/>
        <item x="182"/>
        <item x="176"/>
        <item x="141"/>
        <item x="89"/>
        <item x="128"/>
        <item x="135"/>
        <item x="41"/>
        <item x="57"/>
        <item x="2"/>
        <item x="102"/>
        <item x="127"/>
        <item x="7"/>
        <item x="157"/>
        <item x="174"/>
        <item x="63"/>
        <item x="4"/>
        <item x="136"/>
        <item x="109"/>
        <item x="125"/>
        <item x="132"/>
        <item x="34"/>
        <item x="122"/>
        <item x="28"/>
        <item x="47"/>
        <item x="19"/>
        <item x="11"/>
        <item x="64"/>
        <item x="145"/>
        <item x="99"/>
        <item x="114"/>
        <item x="52"/>
        <item x="181"/>
        <item x="111"/>
        <item x="50"/>
        <item x="87"/>
        <item x="146"/>
        <item x="167"/>
        <item x="162"/>
        <item x="160"/>
        <item x="161"/>
        <item x="158"/>
        <item x="159"/>
        <item x="56"/>
        <item x="65"/>
        <item x="31"/>
        <item x="49"/>
        <item x="139"/>
        <item x="94"/>
        <item x="178"/>
        <item x="78"/>
        <item x="120"/>
        <item x="140"/>
        <item x="134"/>
        <item x="129"/>
        <item x="29"/>
        <item x="54"/>
        <item x="98"/>
        <item x="172"/>
        <item x="108"/>
        <item x="123"/>
        <item x="38"/>
        <item x="103"/>
        <item x="105"/>
        <item x="104"/>
        <item x="150"/>
        <item x="61"/>
        <item x="149"/>
        <item x="96"/>
        <item x="77"/>
        <item x="166"/>
        <item x="24"/>
        <item x="73"/>
        <item x="51"/>
        <item x="184"/>
        <item x="35"/>
        <item x="147"/>
        <item x="130"/>
        <item x="80"/>
        <item x="33"/>
        <item x="25"/>
        <item x="74"/>
        <item x="82"/>
        <item x="131"/>
        <item x="151"/>
        <item x="32"/>
        <item x="75"/>
        <item x="148"/>
        <item x="152"/>
        <item x="84"/>
        <item x="180"/>
        <item x="15"/>
        <item x="5"/>
        <item x="142"/>
        <item x="0"/>
        <item x="118"/>
        <item x="183"/>
        <item x="117"/>
        <item x="121"/>
        <item x="113"/>
        <item x="46"/>
        <item x="126"/>
        <item x="18"/>
        <item x="22"/>
        <item x="48"/>
        <item x="45"/>
        <item x="79"/>
        <item x="39"/>
        <item x="10"/>
        <item x="42"/>
        <item x="71"/>
        <item x="156"/>
        <item x="175"/>
        <item x="112"/>
        <item x="81"/>
        <item x="101"/>
        <item x="119"/>
        <item x="53"/>
        <item x="6"/>
        <item x="165"/>
        <item x="60"/>
        <item x="95"/>
        <item x="168"/>
        <item x="12"/>
        <item x="138"/>
        <item x="169"/>
        <item x="62"/>
        <item x="86"/>
        <item x="30"/>
        <item x="67"/>
        <item x="90"/>
        <item x="88"/>
        <item x="91"/>
        <item x="179"/>
        <item x="115"/>
        <item x="107"/>
        <item x="170"/>
        <item x="21"/>
        <item x="137"/>
        <item x="185"/>
        <item x="93"/>
        <item x="27"/>
        <item x="144"/>
        <item x="124"/>
        <item x="171"/>
        <item x="100"/>
        <item x="116"/>
        <item x="153"/>
        <item x="55"/>
        <item x="40"/>
        <item x="37"/>
        <item x="17"/>
        <item x="173"/>
        <item x="72"/>
        <item x="66"/>
        <item x="110"/>
        <item x="155"/>
        <item x="92"/>
        <item x="177"/>
        <item x="16"/>
        <item x="1"/>
        <item x="8"/>
        <item x="14"/>
        <item x="3"/>
        <item x="68"/>
        <item x="69"/>
        <item x="70"/>
        <item x="20"/>
        <item x="97"/>
        <item x="58"/>
        <item x="26"/>
        <item x="13"/>
        <item x="154"/>
        <item x="143"/>
        <item x="76"/>
        <item x="9"/>
        <item x="163"/>
        <item x="43"/>
        <item x="83"/>
        <item x="85"/>
        <item x="106"/>
        <item x="133"/>
      </items>
    </pivotField>
    <pivotField axis="axisRow" compact="0" outline="0" showAll="0" defaultSubtotal="0">
      <items count="23">
        <item x="2"/>
        <item x="7"/>
        <item x="6"/>
        <item x="19"/>
        <item x="20"/>
        <item x="21"/>
        <item x="22"/>
        <item x="5"/>
        <item x="4"/>
        <item x="10"/>
        <item x="13"/>
        <item x="0"/>
        <item x="16"/>
        <item x="1"/>
        <item x="18"/>
        <item x="3"/>
        <item x="12"/>
        <item x="11"/>
        <item x="8"/>
        <item x="9"/>
        <item x="14"/>
        <item x="17"/>
        <item x="15"/>
      </items>
    </pivotField>
    <pivotField compact="0" outline="0" showAll="0" defaultSubtotal="0"/>
    <pivotField axis="axisRow" compact="0" outline="0" showAll="0" defaultSubtotal="0">
      <items count="72">
        <item x="29"/>
        <item x="30"/>
        <item x="28"/>
        <item x="31"/>
        <item x="14"/>
        <item x="13"/>
        <item x="10"/>
        <item x="26"/>
        <item x="27"/>
        <item x="24"/>
        <item x="23"/>
        <item x="22"/>
        <item x="66"/>
        <item x="53"/>
        <item x="6"/>
        <item x="7"/>
        <item x="71"/>
        <item x="20"/>
        <item x="43"/>
        <item x="37"/>
        <item x="39"/>
        <item x="38"/>
        <item x="36"/>
        <item x="9"/>
        <item x="0"/>
        <item x="59"/>
        <item x="61"/>
        <item x="60"/>
        <item x="58"/>
        <item x="57"/>
        <item x="62"/>
        <item x="69"/>
        <item x="46"/>
        <item x="40"/>
        <item x="70"/>
        <item x="65"/>
        <item x="42"/>
        <item x="16"/>
        <item x="19"/>
        <item x="8"/>
        <item x="21"/>
        <item x="1"/>
        <item x="3"/>
        <item x="4"/>
        <item x="64"/>
        <item x="49"/>
        <item x="18"/>
        <item x="56"/>
        <item x="54"/>
        <item x="55"/>
        <item x="44"/>
        <item x="50"/>
        <item x="41"/>
        <item x="33"/>
        <item x="35"/>
        <item x="34"/>
        <item x="32"/>
        <item x="5"/>
        <item x="47"/>
        <item x="48"/>
        <item x="45"/>
        <item x="25"/>
        <item x="51"/>
        <item x="2"/>
        <item x="12"/>
        <item x="15"/>
        <item x="67"/>
        <item x="63"/>
        <item x="11"/>
        <item x="68"/>
        <item x="17"/>
        <item x="5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0" outline="0" showAll="0" defaultSubtotal="0"/>
    <pivotField compact="0" numFmtId="10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outline="0" showAll="0" defaultSubtotal="0"/>
    <pivotField compact="0" numFmtId="10" outline="0" showAll="0" defaultSubtotal="0"/>
    <pivotField compact="0" numFmtId="10" outline="0" showAll="0" defaultSubtotal="0"/>
    <pivotField compact="0" numFmtId="10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172" outline="0" showAll="0" defaultSubtotal="0"/>
    <pivotField compact="0" numFmtId="172" outline="0" showAll="0" defaultSubtotal="0"/>
    <pivotField compact="0" outline="0" showAll="0" defaultSubtotal="0"/>
    <pivotField compact="0" outline="0" showAll="0" defaultSubtotal="0"/>
    <pivotField compact="0" numFmtId="172" outline="0" showAll="0" defaultSubtotal="0"/>
    <pivotField compact="0" outline="0" showAll="0" defaultSubtotal="0"/>
    <pivotField compact="0" numFmtId="172" outline="0" showAll="0" defaultSubtotal="0"/>
    <pivotField compact="0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0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numFmtId="172" outline="0" showAll="0" defaultSubtotal="0"/>
    <pivotField compact="0" outline="0" showAll="0" defaultSubtotal="0"/>
    <pivotField compact="0" outline="0" showAll="0" defaultSubtotal="0"/>
    <pivotField compact="0" numFmtId="10" outline="0" showAll="0" defaultSubtotal="0"/>
    <pivotField compact="0" outline="0" showAll="0" defaultSubtotal="0"/>
    <pivotField compact="0" numFmtId="172" outline="0" showAll="0" defaultSubtotal="0"/>
    <pivotField compact="0" outline="0" showAll="0" defaultSubtotal="0"/>
    <pivotField compact="0" numFmtId="10" outline="0" showAll="0" defaultSubtotal="0"/>
    <pivotField compact="0" outline="0" showAll="0" defaultSubtotal="0"/>
    <pivotField compact="0" numFmtId="172" outline="0" showAll="0" defaultSubtotal="0"/>
    <pivotField compact="0" outline="0" showAll="0" defaultSubtotal="0"/>
    <pivotField compact="0" outline="0" showAll="0" defaultSubtotal="0"/>
    <pivotField compact="0" numFmtId="172" outline="0" showAll="0" defaultSubtotal="0"/>
  </pivotFields>
  <rowFields count="2">
    <field x="1"/>
    <field x="3"/>
  </rowFields>
  <rowItems count="91">
    <i>
      <x/>
      <x v="4"/>
    </i>
    <i r="1">
      <x v="5"/>
    </i>
    <i r="1">
      <x v="37"/>
    </i>
    <i r="1">
      <x v="46"/>
    </i>
    <i r="1">
      <x v="65"/>
    </i>
    <i r="1">
      <x v="68"/>
    </i>
    <i r="1">
      <x v="70"/>
    </i>
    <i>
      <x v="1"/>
      <x/>
    </i>
    <i r="1">
      <x v="1"/>
    </i>
    <i r="1">
      <x v="2"/>
    </i>
    <i r="1">
      <x v="3"/>
    </i>
    <i r="1">
      <x v="68"/>
    </i>
    <i>
      <x v="2"/>
      <x v="8"/>
    </i>
    <i>
      <x v="3"/>
      <x v="25"/>
    </i>
    <i r="1">
      <x v="26"/>
    </i>
    <i r="1">
      <x v="27"/>
    </i>
    <i r="1">
      <x v="28"/>
    </i>
    <i r="1">
      <x v="29"/>
    </i>
    <i r="1">
      <x v="68"/>
    </i>
    <i>
      <x v="4"/>
      <x v="6"/>
    </i>
    <i>
      <x v="5"/>
      <x v="30"/>
    </i>
    <i r="1">
      <x v="68"/>
    </i>
    <i>
      <x v="6"/>
      <x v="6"/>
    </i>
    <i r="1">
      <x v="12"/>
    </i>
    <i r="1">
      <x v="16"/>
    </i>
    <i r="1">
      <x v="31"/>
    </i>
    <i r="1">
      <x v="34"/>
    </i>
    <i r="1">
      <x v="35"/>
    </i>
    <i r="1">
      <x v="44"/>
    </i>
    <i r="1">
      <x v="66"/>
    </i>
    <i r="1">
      <x v="67"/>
    </i>
    <i r="1">
      <x v="68"/>
    </i>
    <i r="1">
      <x v="69"/>
    </i>
    <i>
      <x v="7"/>
      <x v="7"/>
    </i>
    <i r="1">
      <x v="61"/>
    </i>
    <i>
      <x v="8"/>
      <x v="9"/>
    </i>
    <i r="1">
      <x v="10"/>
    </i>
    <i r="1">
      <x v="11"/>
    </i>
    <i>
      <x v="9"/>
      <x v="19"/>
    </i>
    <i r="1">
      <x v="20"/>
    </i>
    <i r="1">
      <x v="21"/>
    </i>
    <i r="1">
      <x v="22"/>
    </i>
    <i r="1">
      <x v="68"/>
    </i>
    <i>
      <x v="10"/>
      <x v="6"/>
    </i>
    <i r="1">
      <x v="32"/>
    </i>
    <i r="1">
      <x v="58"/>
    </i>
    <i r="1">
      <x v="59"/>
    </i>
    <i r="1">
      <x v="60"/>
    </i>
    <i r="1">
      <x v="68"/>
    </i>
    <i>
      <x v="11"/>
      <x v="24"/>
    </i>
    <i r="1">
      <x v="41"/>
    </i>
    <i r="1">
      <x v="42"/>
    </i>
    <i r="1">
      <x v="63"/>
    </i>
    <i>
      <x v="12"/>
      <x v="45"/>
    </i>
    <i r="1">
      <x v="68"/>
    </i>
    <i>
      <x v="13"/>
      <x v="6"/>
    </i>
    <i r="1">
      <x v="14"/>
    </i>
    <i r="1">
      <x v="15"/>
    </i>
    <i r="1">
      <x v="23"/>
    </i>
    <i r="1">
      <x v="39"/>
    </i>
    <i r="1">
      <x v="43"/>
    </i>
    <i r="1">
      <x v="57"/>
    </i>
    <i r="1">
      <x v="64"/>
    </i>
    <i r="1">
      <x v="68"/>
    </i>
    <i>
      <x v="14"/>
      <x v="13"/>
    </i>
    <i r="1">
      <x v="47"/>
    </i>
    <i r="1">
      <x v="48"/>
    </i>
    <i r="1">
      <x v="49"/>
    </i>
    <i r="1">
      <x v="68"/>
    </i>
    <i r="1">
      <x v="71"/>
    </i>
    <i>
      <x v="15"/>
      <x v="17"/>
    </i>
    <i r="1">
      <x v="38"/>
    </i>
    <i r="1">
      <x v="40"/>
    </i>
    <i>
      <x v="16"/>
      <x v="18"/>
    </i>
    <i r="1">
      <x v="36"/>
    </i>
    <i r="1">
      <x v="50"/>
    </i>
    <i r="1">
      <x v="68"/>
    </i>
    <i>
      <x v="17"/>
      <x v="33"/>
    </i>
    <i r="1">
      <x v="52"/>
    </i>
    <i>
      <x v="18"/>
      <x v="56"/>
    </i>
    <i>
      <x v="19"/>
      <x v="53"/>
    </i>
    <i r="1">
      <x v="54"/>
    </i>
    <i r="1">
      <x v="55"/>
    </i>
    <i r="1">
      <x v="68"/>
    </i>
    <i>
      <x v="20"/>
      <x v="58"/>
    </i>
    <i r="1">
      <x v="59"/>
    </i>
    <i>
      <x v="21"/>
      <x v="36"/>
    </i>
    <i r="1">
      <x v="51"/>
    </i>
    <i r="1">
      <x v="62"/>
    </i>
    <i>
      <x v="22"/>
      <x v="59"/>
    </i>
    <i t="grand">
      <x/>
    </i>
  </rowItems>
  <colItems count="1">
    <i/>
  </colItems>
  <dataFields count="1">
    <dataField name="Count of Employee Name" fld="0" subtotal="count" baseField="0" baseItem="0"/>
  </dataFields>
  <formats count="11">
    <format dxfId="355">
      <pivotArea outline="0" collapsedLevelsAreSubtotals="1" fieldPosition="0"/>
    </format>
    <format dxfId="354">
      <pivotArea dataOnly="0" labelOnly="1" outline="0" fieldPosition="0">
        <references count="2">
          <reference field="1" count="1" selected="0">
            <x v="0"/>
          </reference>
          <reference field="3" count="1">
            <x v="4"/>
          </reference>
        </references>
      </pivotArea>
    </format>
    <format dxfId="353">
      <pivotArea dataOnly="0" labelOnly="1" outline="0" fieldPosition="0">
        <references count="2">
          <reference field="1" count="1" selected="0">
            <x v="0"/>
          </reference>
          <reference field="3" count="1">
            <x v="5"/>
          </reference>
        </references>
      </pivotArea>
    </format>
    <format dxfId="352">
      <pivotArea dataOnly="0" labelOnly="1" outline="0" fieldPosition="0">
        <references count="2">
          <reference field="1" count="1" selected="0">
            <x v="0"/>
          </reference>
          <reference field="3" count="1">
            <x v="37"/>
          </reference>
        </references>
      </pivotArea>
    </format>
    <format dxfId="351">
      <pivotArea dataOnly="0" labelOnly="1" outline="0" fieldPosition="0">
        <references count="2">
          <reference field="1" count="1" selected="0">
            <x v="0"/>
          </reference>
          <reference field="3" count="1">
            <x v="46"/>
          </reference>
        </references>
      </pivotArea>
    </format>
    <format dxfId="350">
      <pivotArea dataOnly="0" labelOnly="1" outline="0" fieldPosition="0">
        <references count="2">
          <reference field="1" count="1" selected="0">
            <x v="0"/>
          </reference>
          <reference field="3" count="1">
            <x v="65"/>
          </reference>
        </references>
      </pivotArea>
    </format>
    <format dxfId="349">
      <pivotArea dataOnly="0" labelOnly="1" outline="0" fieldPosition="0">
        <references count="2">
          <reference field="1" count="1" selected="0">
            <x v="0"/>
          </reference>
          <reference field="3" count="1">
            <x v="70"/>
          </reference>
        </references>
      </pivotArea>
    </format>
    <format dxfId="348">
      <pivotArea dataOnly="0" labelOnly="1" outline="0" fieldPosition="0">
        <references count="2">
          <reference field="1" count="1" selected="0">
            <x v="1"/>
          </reference>
          <reference field="3" count="1">
            <x v="2"/>
          </reference>
        </references>
      </pivotArea>
    </format>
    <format dxfId="347">
      <pivotArea dataOnly="0" labelOnly="1" outline="0" fieldPosition="0">
        <references count="2">
          <reference field="1" count="1" selected="0">
            <x v="1"/>
          </reference>
          <reference field="3" count="1">
            <x v="3"/>
          </reference>
        </references>
      </pivotArea>
    </format>
    <format dxfId="346">
      <pivotArea dataOnly="0" labelOnly="1" outline="0" fieldPosition="0">
        <references count="2">
          <reference field="1" count="1" selected="0">
            <x v="1"/>
          </reference>
          <reference field="3" count="1">
            <x v="0"/>
          </reference>
        </references>
      </pivotArea>
    </format>
    <format dxfId="345">
      <pivotArea dataOnly="0" labelOnly="1" outline="0" fieldPosition="0">
        <references count="2">
          <reference field="1" count="1" selected="0">
            <x v="1"/>
          </reference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5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4" indent="0" compact="0" compactData="0" gridDropZones="1" multipleFieldFilters="0">
  <location ref="A3:D156" firstHeaderRow="1" firstDataRow="2" firstDataCol="2"/>
  <pivotFields count="11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8">
        <item x="2"/>
        <item x="15"/>
        <item x="20"/>
        <item x="6"/>
        <item x="18"/>
        <item x="11"/>
        <item x="23"/>
        <item x="17"/>
        <item x="19"/>
        <item x="9"/>
        <item x="12"/>
        <item x="1"/>
        <item x="16"/>
        <item x="14"/>
        <item x="4"/>
        <item x="25"/>
        <item x="22"/>
        <item x="5"/>
        <item x="8"/>
        <item x="26"/>
        <item x="13"/>
        <item x="24"/>
        <item x="3"/>
        <item x="21"/>
        <item x="10"/>
        <item x="27"/>
        <item x="7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44">
        <item x="0"/>
        <item x="115"/>
        <item x="13"/>
        <item x="34"/>
        <item x="66"/>
        <item x="116"/>
        <item x="88"/>
        <item x="81"/>
        <item x="139"/>
        <item x="86"/>
        <item x="71"/>
        <item x="53"/>
        <item x="112"/>
        <item x="46"/>
        <item x="16"/>
        <item x="20"/>
        <item x="140"/>
        <item x="102"/>
        <item x="80"/>
        <item x="107"/>
        <item x="30"/>
        <item x="10"/>
        <item x="131"/>
        <item x="108"/>
        <item x="85"/>
        <item x="43"/>
        <item x="60"/>
        <item x="93"/>
        <item x="142"/>
        <item x="8"/>
        <item x="72"/>
        <item x="9"/>
        <item x="24"/>
        <item x="41"/>
        <item x="49"/>
        <item x="101"/>
        <item x="135"/>
        <item x="105"/>
        <item x="127"/>
        <item x="32"/>
        <item x="100"/>
        <item x="73"/>
        <item x="95"/>
        <item x="61"/>
        <item x="87"/>
        <item x="134"/>
        <item x="1"/>
        <item x="69"/>
        <item x="137"/>
        <item x="138"/>
        <item x="28"/>
        <item x="83"/>
        <item x="82"/>
        <item x="141"/>
        <item x="111"/>
        <item x="45"/>
        <item x="17"/>
        <item x="6"/>
        <item x="64"/>
        <item x="21"/>
        <item x="52"/>
        <item x="63"/>
        <item x="128"/>
        <item x="22"/>
        <item x="29"/>
        <item x="39"/>
        <item x="96"/>
        <item x="106"/>
        <item x="109"/>
        <item x="84"/>
        <item x="70"/>
        <item x="23"/>
        <item x="31"/>
        <item x="26"/>
        <item x="33"/>
        <item x="117"/>
        <item x="14"/>
        <item x="37"/>
        <item x="67"/>
        <item x="18"/>
        <item x="129"/>
        <item x="104"/>
        <item x="57"/>
        <item x="125"/>
        <item x="79"/>
        <item x="123"/>
        <item x="92"/>
        <item x="97"/>
        <item x="113"/>
        <item x="98"/>
        <item x="91"/>
        <item x="74"/>
        <item x="114"/>
        <item x="126"/>
        <item x="3"/>
        <item x="133"/>
        <item x="103"/>
        <item x="110"/>
        <item x="2"/>
        <item x="12"/>
        <item x="35"/>
        <item x="4"/>
        <item x="51"/>
        <item x="94"/>
        <item x="5"/>
        <item x="124"/>
        <item x="118"/>
        <item x="65"/>
        <item x="119"/>
        <item x="19"/>
        <item x="44"/>
        <item x="47"/>
        <item x="77"/>
        <item x="120"/>
        <item x="7"/>
        <item x="15"/>
        <item x="136"/>
        <item x="89"/>
        <item x="40"/>
        <item x="56"/>
        <item x="62"/>
        <item x="68"/>
        <item x="58"/>
        <item x="11"/>
        <item x="42"/>
        <item x="90"/>
        <item x="25"/>
        <item x="54"/>
        <item x="130"/>
        <item x="99"/>
        <item x="55"/>
        <item x="36"/>
        <item x="59"/>
        <item x="75"/>
        <item x="38"/>
        <item x="76"/>
        <item x="48"/>
        <item x="132"/>
        <item x="143"/>
        <item x="27"/>
        <item x="50"/>
        <item x="78"/>
        <item x="121"/>
        <item x="122"/>
      </items>
    </pivotField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</pivotFields>
  <rowFields count="2">
    <field x="3"/>
    <field x="6"/>
  </rowFields>
  <rowItems count="152">
    <i>
      <x/>
      <x v="6"/>
    </i>
    <i r="1">
      <x v="47"/>
    </i>
    <i r="1">
      <x v="58"/>
    </i>
    <i r="1">
      <x v="75"/>
    </i>
    <i r="1">
      <x v="76"/>
    </i>
    <i r="1">
      <x v="85"/>
    </i>
    <i r="1">
      <x v="90"/>
    </i>
    <i r="1">
      <x v="94"/>
    </i>
    <i r="1">
      <x v="106"/>
    </i>
    <i r="1">
      <x v="107"/>
    </i>
    <i r="1">
      <x v="121"/>
    </i>
    <i r="1">
      <x v="137"/>
    </i>
    <i r="1">
      <x v="138"/>
    </i>
    <i>
      <x v="1"/>
      <x v="87"/>
    </i>
    <i r="1">
      <x v="122"/>
    </i>
    <i r="1">
      <x v="131"/>
    </i>
    <i r="1">
      <x v="136"/>
    </i>
    <i r="1">
      <x v="141"/>
    </i>
    <i>
      <x v="2"/>
      <x v="69"/>
    </i>
    <i>
      <x v="3"/>
      <x v="3"/>
    </i>
    <i r="1">
      <x v="29"/>
    </i>
    <i r="1">
      <x v="30"/>
    </i>
    <i r="1">
      <x v="62"/>
    </i>
    <i r="1">
      <x v="88"/>
    </i>
    <i r="1">
      <x v="91"/>
    </i>
    <i>
      <x v="4"/>
      <x v="18"/>
    </i>
    <i>
      <x v="5"/>
      <x v="63"/>
    </i>
    <i>
      <x v="6"/>
      <x v="129"/>
    </i>
    <i>
      <x v="7"/>
      <x v="82"/>
    </i>
    <i r="1">
      <x v="97"/>
    </i>
    <i>
      <x v="8"/>
      <x v="7"/>
    </i>
    <i>
      <x v="9"/>
      <x v="2"/>
    </i>
    <i r="1">
      <x v="16"/>
    </i>
    <i r="1">
      <x v="19"/>
    </i>
    <i r="1">
      <x v="24"/>
    </i>
    <i r="1">
      <x v="28"/>
    </i>
    <i r="1">
      <x v="48"/>
    </i>
    <i r="1">
      <x v="86"/>
    </i>
    <i r="1">
      <x v="117"/>
    </i>
    <i r="1">
      <x v="125"/>
    </i>
    <i r="1">
      <x v="133"/>
    </i>
    <i>
      <x v="10"/>
      <x v="13"/>
    </i>
    <i r="1">
      <x v="22"/>
    </i>
    <i r="1">
      <x v="32"/>
    </i>
    <i r="1">
      <x v="34"/>
    </i>
    <i r="1">
      <x v="36"/>
    </i>
    <i r="1">
      <x v="41"/>
    </i>
    <i r="1">
      <x v="55"/>
    </i>
    <i r="1">
      <x v="61"/>
    </i>
    <i r="1">
      <x v="138"/>
    </i>
    <i>
      <x v="11"/>
      <x v="8"/>
    </i>
    <i r="1">
      <x v="17"/>
    </i>
    <i r="1">
      <x v="20"/>
    </i>
    <i r="1">
      <x v="23"/>
    </i>
    <i r="1">
      <x v="25"/>
    </i>
    <i r="1">
      <x v="31"/>
    </i>
    <i r="1">
      <x v="37"/>
    </i>
    <i r="1">
      <x v="40"/>
    </i>
    <i r="1">
      <x v="46"/>
    </i>
    <i r="1">
      <x v="49"/>
    </i>
    <i r="1">
      <x v="52"/>
    </i>
    <i r="1">
      <x v="59"/>
    </i>
    <i r="1">
      <x v="60"/>
    </i>
    <i r="1">
      <x v="67"/>
    </i>
    <i r="1">
      <x v="71"/>
    </i>
    <i r="1">
      <x v="72"/>
    </i>
    <i r="1">
      <x v="74"/>
    </i>
    <i r="1">
      <x v="92"/>
    </i>
    <i r="1">
      <x v="93"/>
    </i>
    <i r="1">
      <x v="96"/>
    </i>
    <i r="1">
      <x v="98"/>
    </i>
    <i r="1">
      <x v="103"/>
    </i>
    <i r="1">
      <x v="109"/>
    </i>
    <i r="1">
      <x v="114"/>
    </i>
    <i r="1">
      <x v="115"/>
    </i>
    <i r="1">
      <x v="120"/>
    </i>
    <i r="1">
      <x v="127"/>
    </i>
    <i r="1">
      <x v="134"/>
    </i>
    <i r="1">
      <x v="138"/>
    </i>
    <i>
      <x v="12"/>
      <x v="5"/>
    </i>
    <i r="1">
      <x v="11"/>
    </i>
    <i r="1">
      <x v="65"/>
    </i>
    <i r="1">
      <x v="78"/>
    </i>
    <i r="1">
      <x v="110"/>
    </i>
    <i>
      <x v="13"/>
      <x v="100"/>
    </i>
    <i>
      <x v="14"/>
      <x v="4"/>
    </i>
    <i r="1">
      <x v="12"/>
    </i>
    <i r="1">
      <x v="44"/>
    </i>
    <i r="1">
      <x v="104"/>
    </i>
    <i r="1">
      <x v="108"/>
    </i>
    <i r="1">
      <x v="111"/>
    </i>
    <i r="1">
      <x v="116"/>
    </i>
    <i r="1">
      <x v="123"/>
    </i>
    <i r="1">
      <x v="138"/>
    </i>
    <i>
      <x v="15"/>
      <x v="54"/>
    </i>
    <i r="1">
      <x v="81"/>
    </i>
    <i>
      <x v="16"/>
      <x v="53"/>
    </i>
    <i r="1">
      <x v="89"/>
    </i>
    <i>
      <x v="17"/>
      <x v="57"/>
    </i>
    <i r="1">
      <x v="79"/>
    </i>
    <i r="1">
      <x v="135"/>
    </i>
    <i>
      <x v="18"/>
      <x v="14"/>
    </i>
    <i r="1">
      <x v="77"/>
    </i>
    <i r="1">
      <x v="99"/>
    </i>
    <i r="1">
      <x v="130"/>
    </i>
    <i r="1">
      <x v="139"/>
    </i>
    <i>
      <x v="19"/>
      <x v="1"/>
    </i>
    <i>
      <x v="20"/>
      <x v="39"/>
    </i>
    <i>
      <x v="21"/>
      <x v="35"/>
    </i>
    <i r="1">
      <x v="138"/>
    </i>
    <i>
      <x v="22"/>
      <x v="26"/>
    </i>
    <i r="1">
      <x v="33"/>
    </i>
    <i r="1">
      <x v="38"/>
    </i>
    <i r="1">
      <x v="42"/>
    </i>
    <i r="1">
      <x v="43"/>
    </i>
    <i r="1">
      <x v="73"/>
    </i>
    <i r="1">
      <x v="101"/>
    </i>
    <i r="1">
      <x v="112"/>
    </i>
    <i r="1">
      <x v="113"/>
    </i>
    <i r="1">
      <x v="119"/>
    </i>
    <i r="1">
      <x v="128"/>
    </i>
    <i r="1">
      <x v="132"/>
    </i>
    <i r="1">
      <x v="138"/>
    </i>
    <i r="1">
      <x v="140"/>
    </i>
    <i>
      <x v="23"/>
      <x v="9"/>
    </i>
    <i>
      <x v="24"/>
      <x v="56"/>
    </i>
    <i>
      <x v="25"/>
      <x v="138"/>
    </i>
    <i>
      <x v="26"/>
      <x v="15"/>
    </i>
    <i r="1">
      <x v="21"/>
    </i>
    <i r="1">
      <x v="27"/>
    </i>
    <i r="1">
      <x v="45"/>
    </i>
    <i r="1">
      <x v="50"/>
    </i>
    <i r="1">
      <x v="51"/>
    </i>
    <i r="1">
      <x v="64"/>
    </i>
    <i r="1">
      <x v="66"/>
    </i>
    <i r="1">
      <x v="68"/>
    </i>
    <i r="1">
      <x v="70"/>
    </i>
    <i r="1">
      <x v="80"/>
    </i>
    <i r="1">
      <x v="83"/>
    </i>
    <i r="1">
      <x v="84"/>
    </i>
    <i r="1">
      <x v="95"/>
    </i>
    <i r="1">
      <x v="102"/>
    </i>
    <i r="1">
      <x v="105"/>
    </i>
    <i r="1">
      <x v="118"/>
    </i>
    <i r="1">
      <x v="124"/>
    </i>
    <i r="1">
      <x v="126"/>
    </i>
    <i r="1">
      <x v="138"/>
    </i>
    <i r="1">
      <x v="142"/>
    </i>
    <i r="1">
      <x v="143"/>
    </i>
    <i>
      <x v="27"/>
      <x/>
    </i>
    <i r="1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ase Rate per Comp Study" fld="7" baseField="6" baseItem="106"/>
    <dataField name="Sum of Rate Increase" fld="9" baseField="6" baseItem="77" numFmtId="9"/>
  </dataFields>
  <formats count="290">
    <format dxfId="2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0">
      <pivotArea type="topRight" dataOnly="0" labelOnly="1" outline="0" fieldPosition="0"/>
    </format>
    <format dxfId="28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8">
      <pivotArea outline="0" collapsedLevelsAreSubtotals="1" fieldPosition="0">
        <references count="2">
          <reference field="3" count="1" selected="0">
            <x v="18"/>
          </reference>
          <reference field="6" count="5" selected="0">
            <x v="14"/>
            <x v="77"/>
            <x v="99"/>
            <x v="130"/>
            <x v="139"/>
          </reference>
        </references>
      </pivotArea>
    </format>
    <format dxfId="287">
      <pivotArea dataOnly="0" labelOnly="1" outline="0" fieldPosition="0">
        <references count="1">
          <reference field="3" count="1">
            <x v="18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18"/>
          </reference>
          <reference field="6" count="5">
            <x v="14"/>
            <x v="77"/>
            <x v="99"/>
            <x v="130"/>
            <x v="139"/>
          </reference>
        </references>
      </pivotArea>
    </format>
    <format dxfId="285">
      <pivotArea outline="0" collapsedLevelsAreSubtotals="1" fieldPosition="0">
        <references count="2">
          <reference field="3" count="1" selected="0">
            <x v="17"/>
          </reference>
          <reference field="6" count="3" selected="0">
            <x v="57"/>
            <x v="79"/>
            <x v="135"/>
          </reference>
        </references>
      </pivotArea>
    </format>
    <format dxfId="284">
      <pivotArea dataOnly="0" labelOnly="1" outline="0" fieldPosition="0">
        <references count="1">
          <reference field="3" count="1">
            <x v="17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17"/>
          </reference>
          <reference field="6" count="3">
            <x v="57"/>
            <x v="79"/>
            <x v="135"/>
          </reference>
        </references>
      </pivotArea>
    </format>
    <format dxfId="282">
      <pivotArea outline="0" collapsedLevelsAreSubtotals="1" fieldPosition="0">
        <references count="2">
          <reference field="3" count="1" selected="0">
            <x v="23"/>
          </reference>
          <reference field="6" count="1" selected="0">
            <x v="9"/>
          </reference>
        </references>
      </pivotArea>
    </format>
    <format dxfId="281">
      <pivotArea dataOnly="0" labelOnly="1" outline="0" fieldPosition="0">
        <references count="1">
          <reference field="3" count="1">
            <x v="23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3"/>
          </reference>
          <reference field="6" count="1">
            <x v="9"/>
          </reference>
        </references>
      </pivotArea>
    </format>
    <format dxfId="279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91"/>
          </reference>
        </references>
      </pivotArea>
    </format>
    <format dxfId="278">
      <pivotArea dataOnly="0" labelOnly="1" outline="0" offset="IV256" fieldPosition="0">
        <references count="1">
          <reference field="3" count="1">
            <x v="3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3"/>
          </reference>
          <reference field="6" count="1">
            <x v="91"/>
          </reference>
        </references>
      </pivotArea>
    </format>
    <format dxfId="276">
      <pivotArea outline="0" collapsedLevelsAreSubtotals="1" fieldPosition="0">
        <references count="2">
          <reference field="3" count="1" selected="0">
            <x v="1"/>
          </reference>
          <reference field="6" count="5" selected="0">
            <x v="87"/>
            <x v="122"/>
            <x v="131"/>
            <x v="136"/>
            <x v="141"/>
          </reference>
        </references>
      </pivotArea>
    </format>
    <format dxfId="275">
      <pivotArea dataOnly="0" labelOnly="1" outline="0" fieldPosition="0">
        <references count="1">
          <reference field="3" count="1">
            <x v="1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1"/>
          </reference>
          <reference field="6" count="5">
            <x v="87"/>
            <x v="122"/>
            <x v="131"/>
            <x v="136"/>
            <x v="141"/>
          </reference>
        </references>
      </pivotArea>
    </format>
    <format dxfId="273">
      <pivotArea outline="0" collapsedLevelsAreSubtotals="1" fieldPosition="0">
        <references count="2">
          <reference field="3" count="1" selected="0">
            <x v="19"/>
          </reference>
          <reference field="6" count="1" selected="0">
            <x v="1"/>
          </reference>
        </references>
      </pivotArea>
    </format>
    <format dxfId="272">
      <pivotArea dataOnly="0" labelOnly="1" outline="0" fieldPosition="0">
        <references count="1">
          <reference field="3" count="1">
            <x v="19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19"/>
          </reference>
          <reference field="6" count="1">
            <x v="1"/>
          </reference>
        </references>
      </pivotArea>
    </format>
    <format dxfId="270">
      <pivotArea outline="0" collapsedLevelsAreSubtotals="1" fieldPosition="0">
        <references count="2">
          <reference field="3" count="1" selected="0">
            <x v="5"/>
          </reference>
          <reference field="6" count="1" selected="0">
            <x v="63"/>
          </reference>
        </references>
      </pivotArea>
    </format>
    <format dxfId="269">
      <pivotArea dataOnly="0" labelOnly="1" outline="0" fieldPosition="0">
        <references count="1">
          <reference field="3" count="1">
            <x v="5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5"/>
          </reference>
          <reference field="6" count="1">
            <x v="63"/>
          </reference>
        </references>
      </pivotArea>
    </format>
    <format dxfId="267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27"/>
          </reference>
          <reference field="6" count="1" selected="0">
            <x v="10"/>
          </reference>
        </references>
      </pivotArea>
    </format>
    <format dxfId="266">
      <pivotArea outline="0" collapsedLevelsAreSubtotals="1" fieldPosition="0">
        <references count="3">
          <reference field="4294967294" count="1" selected="0">
            <x v="0"/>
          </reference>
          <reference field="3" count="1" selected="0">
            <x v="27"/>
          </reference>
          <reference field="6" count="1" selected="0">
            <x v="10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7"/>
          </reference>
          <reference field="6" count="1">
            <x v="10"/>
          </reference>
        </references>
      </pivotArea>
    </format>
    <format dxfId="264">
      <pivotArea outline="0" collapsedLevelsAreSubtotals="1" fieldPosition="0">
        <references count="2">
          <reference field="3" count="1" selected="0">
            <x v="4"/>
          </reference>
          <reference field="6" count="1" selected="0">
            <x v="18"/>
          </reference>
        </references>
      </pivotArea>
    </format>
    <format dxfId="263">
      <pivotArea dataOnly="0" labelOnly="1" outline="0" fieldPosition="0">
        <references count="1">
          <reference field="3" count="1">
            <x v="4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4"/>
          </reference>
          <reference field="6" count="1">
            <x v="18"/>
          </reference>
        </references>
      </pivotArea>
    </format>
    <format dxfId="261">
      <pivotArea outline="0" collapsedLevelsAreSubtotals="1" fieldPosition="0">
        <references count="2">
          <reference field="3" count="1" selected="0">
            <x v="0"/>
          </reference>
          <reference field="6" count="9" selected="0">
            <x v="6"/>
            <x v="47"/>
            <x v="58"/>
            <x v="75"/>
            <x v="76"/>
            <x v="85"/>
            <x v="90"/>
            <x v="94"/>
            <x v="106"/>
          </reference>
        </references>
      </pivotArea>
    </format>
    <format dxfId="260">
      <pivotArea dataOnly="0" labelOnly="1" outline="0" offset="IV1:IV9" fieldPosition="0">
        <references count="1">
          <reference field="3" count="1">
            <x v="0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0"/>
          </reference>
          <reference field="6" count="9">
            <x v="6"/>
            <x v="47"/>
            <x v="58"/>
            <x v="75"/>
            <x v="76"/>
            <x v="85"/>
            <x v="90"/>
            <x v="94"/>
            <x v="106"/>
          </reference>
        </references>
      </pivotArea>
    </format>
    <format dxfId="258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21"/>
          </reference>
        </references>
      </pivotArea>
    </format>
    <format dxfId="257">
      <pivotArea dataOnly="0" labelOnly="1" outline="0" offset="IV11" fieldPosition="0">
        <references count="1">
          <reference field="3" count="1">
            <x v="0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0"/>
          </reference>
          <reference field="6" count="1">
            <x v="121"/>
          </reference>
        </references>
      </pivotArea>
    </format>
    <format dxfId="255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38"/>
          </reference>
        </references>
      </pivotArea>
    </format>
    <format dxfId="254">
      <pivotArea dataOnly="0" labelOnly="1" outline="0" offset="IV256" fieldPosition="0">
        <references count="1">
          <reference field="3" count="1">
            <x v="0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0"/>
          </reference>
          <reference field="6" count="1">
            <x v="138"/>
          </reference>
        </references>
      </pivotArea>
    </format>
    <format dxfId="252">
      <pivotArea outline="0" collapsedLevelsAreSubtotals="1" fieldPosition="0">
        <references count="2">
          <reference field="3" count="1" selected="0">
            <x v="21"/>
          </reference>
          <reference field="6" count="1" selected="0">
            <x v="35"/>
          </reference>
        </references>
      </pivotArea>
    </format>
    <format dxfId="251">
      <pivotArea dataOnly="0" labelOnly="1" outline="0" offset="IV1" fieldPosition="0">
        <references count="1">
          <reference field="3" count="1">
            <x v="21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1"/>
          </reference>
          <reference field="6" count="1">
            <x v="35"/>
          </reference>
        </references>
      </pivotArea>
    </format>
    <format dxfId="249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34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10"/>
          </reference>
          <reference field="6" count="1">
            <x v="34"/>
          </reference>
        </references>
      </pivotArea>
    </format>
    <format dxfId="247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36"/>
          </reference>
        </references>
      </pivotArea>
    </format>
    <format dxfId="246">
      <pivotArea dataOnly="0" labelOnly="1" outline="0" fieldPosition="0">
        <references count="2">
          <reference field="3" count="1" selected="0">
            <x v="10"/>
          </reference>
          <reference field="6" count="1">
            <x v="36"/>
          </reference>
        </references>
      </pivotArea>
    </format>
    <format dxfId="245">
      <pivotArea outline="0" collapsedLevelsAreSubtotals="1" fieldPosition="0">
        <references count="2">
          <reference field="3" count="1" selected="0">
            <x v="10"/>
          </reference>
          <reference field="6" count="2" selected="0">
            <x v="61"/>
            <x v="138"/>
          </reference>
        </references>
      </pivotArea>
    </format>
    <format dxfId="244">
      <pivotArea dataOnly="0" labelOnly="1" outline="0" fieldPosition="0">
        <references count="2">
          <reference field="3" count="1" selected="0">
            <x v="10"/>
          </reference>
          <reference field="6" count="2">
            <x v="61"/>
            <x v="138"/>
          </reference>
        </references>
      </pivotArea>
    </format>
    <format dxfId="243">
      <pivotArea outline="0" collapsedLevelsAreSubtotals="1" fieldPosition="0">
        <references count="2">
          <reference field="3" count="1" selected="0">
            <x v="10"/>
          </reference>
          <reference field="6" count="3" selected="0">
            <x v="13"/>
            <x v="22"/>
            <x v="32"/>
          </reference>
        </references>
      </pivotArea>
    </format>
    <format dxfId="242">
      <pivotArea dataOnly="0" labelOnly="1" outline="0" fieldPosition="0">
        <references count="2">
          <reference field="3" count="1" selected="0">
            <x v="10"/>
          </reference>
          <reference field="6" count="3">
            <x v="13"/>
            <x v="22"/>
            <x v="32"/>
          </reference>
        </references>
      </pivotArea>
    </format>
    <format dxfId="241">
      <pivotArea outline="0" collapsedLevelsAreSubtotals="1" fieldPosition="0">
        <references count="2">
          <reference field="3" count="1" selected="0">
            <x v="10"/>
          </reference>
          <reference field="6" count="2" selected="0">
            <x v="41"/>
            <x v="55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10"/>
          </reference>
          <reference field="6" count="2">
            <x v="41"/>
            <x v="55"/>
          </reference>
        </references>
      </pivotArea>
    </format>
    <format dxfId="239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36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10"/>
          </reference>
          <reference field="6" count="1">
            <x v="36"/>
          </reference>
        </references>
      </pivotArea>
    </format>
    <format dxfId="237">
      <pivotArea outline="0" collapsedLevelsAreSubtotals="1" fieldPosition="0">
        <references count="2">
          <reference field="3" count="1" selected="0">
            <x v="8"/>
          </reference>
          <reference field="6" count="1" selected="0">
            <x v="7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8"/>
          </reference>
          <reference field="6" count="1">
            <x v="7"/>
          </reference>
        </references>
      </pivotArea>
    </format>
    <format dxfId="235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28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9"/>
          </reference>
          <reference field="6" count="1">
            <x v="28"/>
          </reference>
        </references>
      </pivotArea>
    </format>
    <format dxfId="233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2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9"/>
          </reference>
          <reference field="6" count="1">
            <x v="2"/>
          </reference>
        </references>
      </pivotArea>
    </format>
    <format dxfId="231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9"/>
          </reference>
          <reference field="6" count="1">
            <x v="16"/>
          </reference>
        </references>
      </pivotArea>
    </format>
    <format dxfId="229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48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9"/>
          </reference>
          <reference field="6" count="1">
            <x v="48"/>
          </reference>
        </references>
      </pivotArea>
    </format>
    <format dxfId="227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24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9"/>
          </reference>
          <reference field="6" count="1">
            <x v="24"/>
          </reference>
        </references>
      </pivotArea>
    </format>
    <format dxfId="225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86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9"/>
          </reference>
          <reference field="6" count="1">
            <x v="86"/>
          </reference>
        </references>
      </pivotArea>
    </format>
    <format dxfId="223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117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9"/>
          </reference>
          <reference field="6" count="1">
            <x v="117"/>
          </reference>
        </references>
      </pivotArea>
    </format>
    <format dxfId="221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19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9"/>
          </reference>
          <reference field="6" count="1">
            <x v="19"/>
          </reference>
        </references>
      </pivotArea>
    </format>
    <format dxfId="219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125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9"/>
          </reference>
          <reference field="6" count="1">
            <x v="125"/>
          </reference>
        </references>
      </pivotArea>
    </format>
    <format dxfId="217">
      <pivotArea outline="0" collapsedLevelsAreSubtotals="1" fieldPosition="0">
        <references count="2">
          <reference field="3" count="1" selected="0">
            <x v="15"/>
          </reference>
          <reference field="6" count="1" selected="0">
            <x v="54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15"/>
          </reference>
          <reference field="6" count="1">
            <x v="54"/>
          </reference>
        </references>
      </pivotArea>
    </format>
    <format dxfId="215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24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6"/>
          </reference>
          <reference field="6" count="1">
            <x v="124"/>
          </reference>
        </references>
      </pivotArea>
    </format>
    <format dxfId="213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02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6"/>
          </reference>
          <reference field="6" count="1">
            <x v="102"/>
          </reference>
        </references>
      </pivotArea>
    </format>
    <format dxfId="211">
      <pivotArea outline="0" collapsedLevelsAreSubtotals="1" fieldPosition="0">
        <references count="2">
          <reference field="3" count="1" selected="0">
            <x v="16"/>
          </reference>
          <reference field="6" count="1" selected="0">
            <x v="53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16"/>
          </reference>
          <reference field="6" count="1">
            <x v="53"/>
          </reference>
        </references>
      </pivotArea>
    </format>
    <format dxfId="209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6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26"/>
          </reference>
          <reference field="6" count="1">
            <x v="68"/>
          </reference>
        </references>
      </pivotArea>
    </format>
    <format dxfId="207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70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26"/>
          </reference>
          <reference field="6" count="1">
            <x v="70"/>
          </reference>
        </references>
      </pivotArea>
    </format>
    <format dxfId="205">
      <pivotArea outline="0" collapsedLevelsAreSubtotals="1" fieldPosition="0">
        <references count="2">
          <reference field="3" count="1" selected="0">
            <x v="16"/>
          </reference>
          <reference field="6" count="1" selected="0">
            <x v="89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16"/>
          </reference>
          <reference field="6" count="1">
            <x v="89"/>
          </reference>
        </references>
      </pivotArea>
    </format>
    <format dxfId="203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51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26"/>
          </reference>
          <reference field="6" count="1">
            <x v="51"/>
          </reference>
        </references>
      </pivotArea>
    </format>
    <format dxfId="201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88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3"/>
          </reference>
          <reference field="6" count="1">
            <x v="88"/>
          </reference>
        </references>
      </pivotArea>
    </format>
    <format dxfId="199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62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3"/>
          </reference>
          <reference field="6" count="1">
            <x v="62"/>
          </reference>
        </references>
      </pivotArea>
    </format>
    <format dxfId="197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42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22"/>
          </reference>
          <reference field="6" count="1">
            <x v="42"/>
          </reference>
        </references>
      </pivotArea>
    </format>
    <format dxfId="195">
      <pivotArea outline="0" collapsedLevelsAreSubtotals="1" fieldPosition="0">
        <references count="2">
          <reference field="3" count="1" selected="0">
            <x v="2"/>
          </reference>
          <reference field="6" count="1" selected="0">
            <x v="69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2"/>
          </reference>
          <reference field="6" count="1">
            <x v="69"/>
          </reference>
        </references>
      </pivotArea>
    </format>
    <format dxfId="193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43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22"/>
          </reference>
          <reference field="6" count="1">
            <x v="43"/>
          </reference>
        </references>
      </pivotArea>
    </format>
    <format dxfId="191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73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22"/>
          </reference>
          <reference field="6" count="1">
            <x v="73"/>
          </reference>
        </references>
      </pivotArea>
    </format>
    <format dxfId="189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33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22"/>
          </reference>
          <reference field="6" count="1">
            <x v="33"/>
          </reference>
        </references>
      </pivotArea>
    </format>
    <format dxfId="187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28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22"/>
          </reference>
          <reference field="6" count="1">
            <x v="128"/>
          </reference>
        </references>
      </pivotArea>
    </format>
    <format dxfId="185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13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22"/>
          </reference>
          <reference field="6" count="1">
            <x v="113"/>
          </reference>
        </references>
      </pivotArea>
    </format>
    <format dxfId="183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38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22"/>
          </reference>
          <reference field="6" count="1">
            <x v="38"/>
          </reference>
        </references>
      </pivotArea>
    </format>
    <format dxfId="181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40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22"/>
          </reference>
          <reference field="6" count="1">
            <x v="140"/>
          </reference>
        </references>
      </pivotArea>
    </format>
    <format dxfId="179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01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22"/>
          </reference>
          <reference field="6" count="1">
            <x v="101"/>
          </reference>
        </references>
      </pivotArea>
    </format>
    <format dxfId="177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19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22"/>
          </reference>
          <reference field="6" count="1">
            <x v="119"/>
          </reference>
        </references>
      </pivotArea>
    </format>
    <format dxfId="175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32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22"/>
          </reference>
          <reference field="6" count="1">
            <x v="132"/>
          </reference>
        </references>
      </pivotArea>
    </format>
    <format dxfId="173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26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22"/>
          </reference>
          <reference field="6" count="1">
            <x v="26"/>
          </reference>
        </references>
      </pivotArea>
    </format>
    <format dxfId="171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43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26"/>
          </reference>
          <reference field="6" count="1">
            <x v="143"/>
          </reference>
        </references>
      </pivotArea>
    </format>
    <format dxfId="169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21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26"/>
          </reference>
          <reference field="6" count="1">
            <x v="21"/>
          </reference>
        </references>
      </pivotArea>
    </format>
    <format dxfId="167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50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26"/>
          </reference>
          <reference field="6" count="1">
            <x v="50"/>
          </reference>
        </references>
      </pivotArea>
    </format>
    <format dxfId="165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64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26"/>
          </reference>
          <reference field="6" count="1">
            <x v="64"/>
          </reference>
        </references>
      </pivotArea>
    </format>
    <format dxfId="163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42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26"/>
          </reference>
          <reference field="6" count="1">
            <x v="142"/>
          </reference>
        </references>
      </pivotArea>
    </format>
    <format dxfId="161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05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26"/>
          </reference>
          <reference field="6" count="1">
            <x v="105"/>
          </reference>
        </references>
      </pivotArea>
    </format>
    <format dxfId="159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45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26"/>
          </reference>
          <reference field="6" count="1">
            <x v="45"/>
          </reference>
        </references>
      </pivotArea>
    </format>
    <format dxfId="157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5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26"/>
          </reference>
          <reference field="6" count="1">
            <x v="15"/>
          </reference>
        </references>
      </pivotArea>
    </format>
    <format dxfId="155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26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26"/>
          </reference>
          <reference field="6" count="1">
            <x v="126"/>
          </reference>
        </references>
      </pivotArea>
    </format>
    <format dxfId="153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9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26"/>
          </reference>
          <reference field="6" count="1">
            <x v="95"/>
          </reference>
        </references>
      </pivotArea>
    </format>
    <format dxfId="151">
      <pivotArea outline="0" collapsedLevelsAreSubtotals="1" fieldPosition="0">
        <references count="2">
          <reference field="3" count="1" selected="0">
            <x v="7"/>
          </reference>
          <reference field="6" count="1" selected="0">
            <x v="82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7"/>
          </reference>
          <reference field="6" count="1">
            <x v="82"/>
          </reference>
        </references>
      </pivotArea>
    </format>
    <format dxfId="149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27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26"/>
          </reference>
          <reference field="6" count="1">
            <x v="27"/>
          </reference>
        </references>
      </pivotArea>
    </format>
    <format dxfId="147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66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26"/>
          </reference>
          <reference field="6" count="1">
            <x v="66"/>
          </reference>
        </references>
      </pivotArea>
    </format>
    <format dxfId="145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83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26"/>
          </reference>
          <reference field="6" count="1">
            <x v="83"/>
          </reference>
        </references>
      </pivotArea>
    </format>
    <format dxfId="143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80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26"/>
          </reference>
          <reference field="6" count="1">
            <x v="80"/>
          </reference>
        </references>
      </pivotArea>
    </format>
    <format dxfId="141">
      <pivotArea outline="0" collapsedLevelsAreSubtotals="1" fieldPosition="0">
        <references count="2">
          <reference field="3" count="1" selected="0">
            <x v="7"/>
          </reference>
          <reference field="6" count="1" selected="0">
            <x v="9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7"/>
          </reference>
          <reference field="6" count="1">
            <x v="97"/>
          </reference>
        </references>
      </pivotArea>
    </format>
    <format dxfId="139">
      <pivotArea outline="0" collapsedLevelsAreSubtotals="1" fieldPosition="0">
        <references count="2">
          <reference field="3" count="1" selected="0">
            <x v="20"/>
          </reference>
          <reference field="6" count="1" selected="0">
            <x v="39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20"/>
          </reference>
          <reference field="6" count="1">
            <x v="39"/>
          </reference>
        </references>
      </pivotArea>
    </format>
    <format dxfId="137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118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26"/>
          </reference>
          <reference field="6" count="1">
            <x v="118"/>
          </reference>
        </references>
      </pivotArea>
    </format>
    <format dxfId="135">
      <pivotArea outline="0" collapsedLevelsAreSubtotals="1" fieldPosition="0">
        <references count="2">
          <reference field="3" count="1" selected="0">
            <x v="26"/>
          </reference>
          <reference field="6" count="1" selected="0">
            <x v="84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26"/>
          </reference>
          <reference field="6" count="1">
            <x v="84"/>
          </reference>
        </references>
      </pivotArea>
    </format>
    <format dxfId="133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46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"/>
          </reference>
          <reference field="6" count="1">
            <x v="46"/>
          </reference>
        </references>
      </pivotArea>
    </format>
    <format dxfId="131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15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"/>
          </reference>
          <reference field="6" count="1">
            <x v="115"/>
          </reference>
        </references>
      </pivotArea>
    </format>
    <format dxfId="129">
      <pivotArea outline="0" collapsedLevelsAreSubtotals="1" fieldPosition="0">
        <references count="2">
          <reference field="3" count="1" selected="0">
            <x v="12"/>
          </reference>
          <reference field="6" count="1" selected="0">
            <x v="110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2"/>
          </reference>
          <reference field="6" count="1">
            <x v="110"/>
          </reference>
        </references>
      </pivotArea>
    </format>
    <format dxfId="12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09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"/>
          </reference>
          <reference field="6" count="1">
            <x v="109"/>
          </reference>
        </references>
      </pivotArea>
    </format>
    <format dxfId="125">
      <pivotArea outline="0" collapsedLevelsAreSubtotals="1" fieldPosition="0">
        <references count="2">
          <reference field="3" count="1" selected="0">
            <x v="12"/>
          </reference>
          <reference field="6" count="1" selected="0">
            <x v="65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"/>
          </reference>
          <reference field="6" count="1">
            <x v="65"/>
          </reference>
        </references>
      </pivotArea>
    </format>
    <format dxfId="123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20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1"/>
          </reference>
          <reference field="6" count="1">
            <x v="20"/>
          </reference>
        </references>
      </pivotArea>
    </format>
    <format dxfId="121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34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1"/>
          </reference>
          <reference field="6" count="1">
            <x v="134"/>
          </reference>
        </references>
      </pivotArea>
    </format>
    <format dxfId="119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6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1"/>
          </reference>
          <reference field="6" count="1">
            <x v="60"/>
          </reference>
        </references>
      </pivotArea>
    </format>
    <format dxfId="11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71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1"/>
          </reference>
          <reference field="6" count="1">
            <x v="71"/>
          </reference>
        </references>
      </pivotArea>
    </format>
    <format dxfId="115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7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1"/>
          </reference>
          <reference field="6" count="1">
            <x v="17"/>
          </reference>
        </references>
      </pivotArea>
    </format>
    <format dxfId="113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2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4"/>
          </reference>
          <reference field="6" count="1">
            <x v="12"/>
          </reference>
        </references>
      </pivotArea>
    </format>
    <format dxfId="111">
      <pivotArea outline="0" collapsedLevelsAreSubtotals="1" fieldPosition="0">
        <references count="2">
          <reference field="3" count="1" selected="0">
            <x v="13"/>
          </reference>
          <reference field="6" count="1" selected="0">
            <x v="10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"/>
          </reference>
          <reference field="6" count="1">
            <x v="100"/>
          </reference>
        </references>
      </pivotArea>
    </format>
    <format dxfId="109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03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1"/>
          </reference>
          <reference field="6" count="1">
            <x v="103"/>
          </reference>
        </references>
      </pivotArea>
    </format>
    <format dxfId="10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1"/>
          </reference>
          <reference field="6" count="1">
            <x v="37"/>
          </reference>
        </references>
      </pivotArea>
    </format>
    <format dxfId="105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40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1"/>
          </reference>
          <reference field="6" count="1">
            <x v="40"/>
          </reference>
        </references>
      </pivotArea>
    </format>
    <format dxfId="103">
      <pivotArea outline="0" collapsedLevelsAreSubtotals="1" fieldPosition="0">
        <references count="2">
          <reference field="3" count="1" selected="0">
            <x v="12"/>
          </reference>
          <reference field="6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2"/>
          </reference>
          <reference field="6" count="1">
            <x v="5"/>
          </reference>
        </references>
      </pivotArea>
    </format>
    <format dxfId="101">
      <pivotArea outline="0" collapsedLevelsAreSubtotals="1" fieldPosition="0">
        <references count="2">
          <reference field="3" count="1" selected="0">
            <x v="12"/>
          </reference>
          <reference field="6" count="1" selected="0">
            <x v="78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2"/>
          </reference>
          <reference field="6" count="1">
            <x v="78"/>
          </reference>
        </references>
      </pivotArea>
    </format>
    <format dxfId="99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93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1"/>
          </reference>
          <reference field="6" count="1">
            <x v="93"/>
          </reference>
        </references>
      </pivotArea>
    </format>
    <format dxfId="9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31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1"/>
          </reference>
          <reference field="6" count="1">
            <x v="31"/>
          </reference>
        </references>
      </pivotArea>
    </format>
    <format dxfId="95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96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1"/>
          </reference>
          <reference field="6" count="1">
            <x v="96"/>
          </reference>
        </references>
      </pivotArea>
    </format>
    <format dxfId="93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14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1"/>
          </reference>
          <reference field="6" count="1">
            <x v="114"/>
          </reference>
        </references>
      </pivotArea>
    </format>
    <format dxfId="91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25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1"/>
          </reference>
          <reference field="6" count="1">
            <x v="25"/>
          </reference>
        </references>
      </pivotArea>
    </format>
    <format dxfId="89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59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1"/>
          </reference>
          <reference field="6" count="1">
            <x v="59"/>
          </reference>
        </references>
      </pivotArea>
    </format>
    <format dxfId="8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49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1"/>
          </reference>
          <reference field="6" count="1">
            <x v="49"/>
          </reference>
        </references>
      </pivotArea>
    </format>
    <format dxfId="85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74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1"/>
          </reference>
          <reference field="6" count="1">
            <x v="74"/>
          </reference>
        </references>
      </pivotArea>
    </format>
    <format dxfId="83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74"/>
          </reference>
        </references>
      </pivotArea>
    </format>
    <format dxfId="82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72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1"/>
          </reference>
          <reference field="6" count="1">
            <x v="72"/>
          </reference>
        </references>
      </pivotArea>
    </format>
    <format dxfId="80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27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1"/>
          </reference>
          <reference field="6" count="1">
            <x v="127"/>
          </reference>
        </references>
      </pivotArea>
    </format>
    <format dxfId="78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92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1"/>
          </reference>
          <reference field="6" count="1">
            <x v="92"/>
          </reference>
        </references>
      </pivotArea>
    </format>
    <format dxfId="76">
      <pivotArea outline="0" collapsedLevelsAreSubtotals="1" fieldPosition="0">
        <references count="2">
          <reference field="3" count="1" selected="0">
            <x v="12"/>
          </reference>
          <reference field="6" count="1" selected="0">
            <x v="11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2"/>
          </reference>
          <reference field="6" count="1">
            <x v="11"/>
          </reference>
        </references>
      </pivotArea>
    </format>
    <format dxfId="74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04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4"/>
          </reference>
          <reference field="6" count="1">
            <x v="104"/>
          </reference>
        </references>
      </pivotArea>
    </format>
    <format dxfId="72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08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4"/>
          </reference>
          <reference field="6" count="1">
            <x v="108"/>
          </reference>
        </references>
      </pivotArea>
    </format>
    <format dxfId="70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16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4"/>
          </reference>
          <reference field="6" count="1">
            <x v="116"/>
          </reference>
        </references>
      </pivotArea>
    </format>
    <format dxfId="68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44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4"/>
          </reference>
          <reference field="6" count="1">
            <x v="44"/>
          </reference>
        </references>
      </pivotArea>
    </format>
    <format dxfId="66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23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4"/>
          </reference>
          <reference field="6" count="1">
            <x v="123"/>
          </reference>
        </references>
      </pivotArea>
    </format>
    <format dxfId="64">
      <pivotArea outline="0" collapsedLevelsAreSubtotals="1" fieldPosition="0">
        <references count="2">
          <reference field="3" count="1" selected="0">
            <x v="15"/>
          </reference>
          <reference field="6" count="1" selected="0">
            <x v="81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5"/>
          </reference>
          <reference field="6" count="1">
            <x v="81"/>
          </reference>
        </references>
      </pivotArea>
    </format>
    <format dxfId="62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4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4"/>
          </reference>
          <reference field="6" count="1">
            <x v="4"/>
          </reference>
        </references>
      </pivotArea>
    </format>
    <format dxfId="60">
      <pivotArea outline="0" collapsedLevelsAreSubtotals="1" fieldPosition="0">
        <references count="2">
          <reference field="3" count="1" selected="0">
            <x v="6"/>
          </reference>
          <reference field="6" count="1" selected="0">
            <x v="129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6"/>
          </reference>
          <reference field="6" count="1">
            <x v="129"/>
          </reference>
        </references>
      </pivotArea>
    </format>
    <format dxfId="58">
      <pivotArea outline="0" collapsedLevelsAreSubtotals="1" fieldPosition="0">
        <references count="2">
          <reference field="3" count="1" selected="0">
            <x v="24"/>
          </reference>
          <reference field="6" count="1" selected="0">
            <x v="56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24"/>
          </reference>
          <reference field="6" count="1">
            <x v="56"/>
          </reference>
        </references>
      </pivotArea>
    </format>
    <format dxfId="56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3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3"/>
          </reference>
          <reference field="6" count="1">
            <x v="3"/>
          </reference>
        </references>
      </pivotArea>
    </format>
    <format dxfId="54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30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3"/>
          </reference>
          <reference field="6" count="1">
            <x v="30"/>
          </reference>
        </references>
      </pivotArea>
    </format>
    <format dxfId="52">
      <pivotArea outline="0" collapsedLevelsAreSubtotals="1" fieldPosition="0">
        <references count="2">
          <reference field="3" count="1" selected="0">
            <x v="14"/>
          </reference>
          <reference field="6" count="1" selected="0">
            <x v="111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4"/>
          </reference>
          <reference field="6" count="1">
            <x v="111"/>
          </reference>
        </references>
      </pivotArea>
    </format>
    <format dxfId="50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120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1"/>
          </reference>
          <reference field="6" count="1">
            <x v="120"/>
          </reference>
        </references>
      </pivotArea>
    </format>
    <format dxfId="48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37"/>
          </reference>
        </references>
      </pivotArea>
    </format>
    <format dxfId="47">
      <pivotArea outline="0" collapsedLevelsAreSubtotals="1" fieldPosition="0">
        <references count="2">
          <reference field="3" count="1" selected="0">
            <x v="9"/>
          </reference>
          <reference field="6" count="1" selected="0">
            <x v="133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9"/>
          </reference>
          <reference field="6" count="1">
            <x v="133"/>
          </reference>
        </references>
      </pivotArea>
    </format>
    <format dxfId="45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34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10"/>
          </reference>
          <reference field="6" count="1">
            <x v="34"/>
          </reference>
        </references>
      </pivotArea>
    </format>
    <format dxfId="43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8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11"/>
          </reference>
          <reference field="6" count="1">
            <x v="8"/>
          </reference>
        </references>
      </pivotArea>
    </format>
    <format dxfId="41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23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11"/>
          </reference>
          <reference field="6" count="1">
            <x v="23"/>
          </reference>
        </references>
      </pivotArea>
    </format>
    <format dxfId="39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52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11"/>
          </reference>
          <reference field="6" count="1">
            <x v="52"/>
          </reference>
        </references>
      </pivotArea>
    </format>
    <format dxfId="37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67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11"/>
          </reference>
          <reference field="6" count="1">
            <x v="67"/>
          </reference>
        </references>
      </pivotArea>
    </format>
    <format dxfId="35">
      <pivotArea outline="0" collapsedLevelsAreSubtotals="1" fieldPosition="0">
        <references count="2">
          <reference field="3" count="1" selected="0">
            <x v="11"/>
          </reference>
          <reference field="6" count="1" selected="0">
            <x v="98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11"/>
          </reference>
          <reference field="6" count="1">
            <x v="98"/>
          </reference>
        </references>
      </pivotArea>
    </format>
    <format dxfId="33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138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10"/>
          </reference>
          <reference field="6" count="1">
            <x v="138"/>
          </reference>
        </references>
      </pivotArea>
    </format>
    <format dxfId="31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138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10"/>
          </reference>
          <reference field="6" count="1">
            <x v="138"/>
          </reference>
        </references>
      </pivotArea>
    </format>
    <format dxfId="29">
      <pivotArea outline="0" collapsedLevelsAreSubtotals="1" fieldPosition="0">
        <references count="2">
          <reference field="3" count="1" selected="0">
            <x v="10"/>
          </reference>
          <reference field="6" count="1" selected="0">
            <x v="61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10"/>
          </reference>
          <reference field="6" count="1">
            <x v="61"/>
          </reference>
        </references>
      </pivotArea>
    </format>
    <format dxfId="27">
      <pivotArea outline="0" collapsedLevelsAreSubtotals="1" fieldPosition="0">
        <references count="3">
          <reference field="4294967294" count="1" selected="0">
            <x v="0"/>
          </reference>
          <reference field="3" count="1" selected="0">
            <x v="11"/>
          </reference>
          <reference field="6" count="1" selected="0">
            <x v="74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11"/>
          </reference>
          <reference field="6" count="1">
            <x v="74"/>
          </reference>
        </references>
      </pivotArea>
    </format>
    <format dxfId="25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11"/>
          </reference>
          <reference field="6" count="1" selected="0">
            <x v="74"/>
          </reference>
        </references>
      </pivotArea>
    </format>
    <format dxfId="24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07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0"/>
          </reference>
          <reference field="6" count="1">
            <x v="107"/>
          </reference>
        </references>
      </pivotArea>
    </format>
    <format dxfId="22">
      <pivotArea outline="0" collapsedLevelsAreSubtotals="1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6" count="1" selected="0">
            <x v="137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0"/>
          </reference>
          <reference field="6" count="1">
            <x v="137"/>
          </reference>
        </references>
      </pivotArea>
    </format>
    <format dxfId="20">
      <pivotArea outline="0" collapsedLevelsAreSubtotals="1" fieldPosition="0">
        <references count="2">
          <reference field="3" count="1" selected="0">
            <x v="3"/>
          </reference>
          <reference field="6" count="1" selected="0">
            <x v="29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3"/>
          </reference>
          <reference field="6" count="1">
            <x v="29"/>
          </reference>
        </references>
      </pivotArea>
    </format>
    <format dxfId="18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6" count="1" selected="0">
            <x v="137"/>
          </reference>
        </references>
      </pivotArea>
    </format>
    <format dxfId="17">
      <pivotArea outline="0" collapsedLevelsAreSubtotals="1" fieldPosition="0">
        <references count="2">
          <reference field="3" count="1" selected="0">
            <x v="4"/>
          </reference>
          <reference field="6" count="1" selected="0">
            <x v="18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4"/>
          </reference>
          <reference field="6" count="1">
            <x v="18"/>
          </reference>
        </references>
      </pivotArea>
    </format>
    <format dxfId="15">
      <pivotArea outline="0" collapsedLevelsAreSubtotals="1" fieldPosition="0">
        <references count="2">
          <reference field="3" count="1" selected="0">
            <x v="0"/>
          </reference>
          <reference field="6" count="9" selected="0">
            <x v="6"/>
            <x v="47"/>
            <x v="58"/>
            <x v="75"/>
            <x v="76"/>
            <x v="85"/>
            <x v="90"/>
            <x v="94"/>
            <x v="106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0"/>
          </reference>
          <reference field="6" count="9">
            <x v="6"/>
            <x v="47"/>
            <x v="58"/>
            <x v="75"/>
            <x v="76"/>
            <x v="85"/>
            <x v="90"/>
            <x v="94"/>
            <x v="106"/>
          </reference>
        </references>
      </pivotArea>
    </format>
    <format dxfId="13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21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0"/>
          </reference>
          <reference field="6" count="1">
            <x v="121"/>
          </reference>
        </references>
      </pivotArea>
    </format>
    <format dxfId="11">
      <pivotArea outline="0" collapsedLevelsAreSubtotals="1" fieldPosition="0">
        <references count="2">
          <reference field="3" count="1" selected="0">
            <x v="0"/>
          </reference>
          <reference field="6" count="1" selected="0">
            <x v="138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0"/>
          </reference>
          <reference field="6" count="1">
            <x v="138"/>
          </reference>
        </references>
      </pivotArea>
    </format>
    <format dxfId="9">
      <pivotArea outline="0" collapsedLevelsAreSubtotals="1" fieldPosition="0">
        <references count="2">
          <reference field="3" count="1" selected="0">
            <x v="10"/>
          </reference>
          <reference field="6" count="3" selected="0">
            <x v="13"/>
            <x v="22"/>
            <x v="32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10"/>
          </reference>
          <reference field="6" count="3">
            <x v="13"/>
            <x v="22"/>
            <x v="32"/>
          </reference>
        </references>
      </pivotArea>
    </format>
    <format dxfId="7">
      <pivotArea outline="0" collapsedLevelsAreSubtotals="1" fieldPosition="0">
        <references count="2">
          <reference field="3" count="1" selected="0">
            <x v="10"/>
          </reference>
          <reference field="6" count="2" selected="0">
            <x v="41"/>
            <x v="55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10"/>
          </reference>
          <reference field="6" count="2">
            <x v="41"/>
            <x v="55"/>
          </reference>
        </references>
      </pivotArea>
    </format>
    <format dxfId="5">
      <pivotArea outline="0" collapsedLevelsAreSubtotals="1" fieldPosition="0">
        <references count="2">
          <reference field="3" count="1" selected="0">
            <x v="22"/>
          </reference>
          <reference field="6" count="1" selected="0">
            <x v="11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2"/>
          </reference>
          <reference field="6" count="1">
            <x v="112"/>
          </reference>
        </references>
      </pivotArea>
    </format>
    <format dxfId="3">
      <pivotArea outline="0" collapsedLevelsAreSubtotals="1" fieldPosition="0">
        <references count="3">
          <reference field="4294967294" count="1" selected="0">
            <x v="0"/>
          </reference>
          <reference field="3" count="1" selected="0">
            <x v="27"/>
          </reference>
          <reference field="6" count="1" selected="0">
            <x v="10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7"/>
          </reference>
          <reference field="6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coln4benefits.com/JPFEBILL/JPFMemberDetail.asp?m=8d8d58568edb41d78fa84830&amp;e=08-01-2018" TargetMode="External"/><Relationship Id="rId21" Type="http://schemas.openxmlformats.org/officeDocument/2006/relationships/hyperlink" Target="https://www.lincoln4benefits.com/JPFEBILL/JPFMemberDetail.asp?m=c4cfab4e17b59a82555efcb6&amp;e=08-01-2018" TargetMode="External"/><Relationship Id="rId42" Type="http://schemas.openxmlformats.org/officeDocument/2006/relationships/hyperlink" Target="https://www.lincoln4benefits.com/JPFEBILL/JPFMemberDetail.asp?m=34c55739ea2411803c839a31&amp;e=08-01-2018" TargetMode="External"/><Relationship Id="rId63" Type="http://schemas.openxmlformats.org/officeDocument/2006/relationships/hyperlink" Target="https://www.lincoln4benefits.com/JPFEBILL/JPFMemberDetail.asp?m=c0eb71d2567ef4264cbf24bd&amp;e=08-01-2018" TargetMode="External"/><Relationship Id="rId84" Type="http://schemas.openxmlformats.org/officeDocument/2006/relationships/hyperlink" Target="https://www.lincoln4benefits.com/JPFEBILL/JPFMemberDetail.asp?m=9bceee9073d68ba6ad46e12c&amp;e=08-01-2018" TargetMode="External"/><Relationship Id="rId138" Type="http://schemas.openxmlformats.org/officeDocument/2006/relationships/hyperlink" Target="https://www.lincoln4benefits.com/JPFEBILL/JPFMemberDetail.asp?m=9f82566a2848d9b8908e2f21313021&amp;e=08-01-2018" TargetMode="External"/><Relationship Id="rId159" Type="http://schemas.openxmlformats.org/officeDocument/2006/relationships/hyperlink" Target="https://www.lincoln4benefits.com/JPFEBILL/JPFMemberDetail.asp?m=4bf253d683aa213334216e02f4e624&amp;e=08-01-2018" TargetMode="External"/><Relationship Id="rId170" Type="http://schemas.openxmlformats.org/officeDocument/2006/relationships/hyperlink" Target="https://www.lincoln4benefits.com/JPFEBILL/JPFMemberDetail.asp?m=05213921be8e20f3b5ddecc145e0&amp;e=08-01-2018" TargetMode="External"/><Relationship Id="rId191" Type="http://schemas.openxmlformats.org/officeDocument/2006/relationships/hyperlink" Target="https://www.lincoln4benefits.com/JPFEBILL/JPFMemberDetail.asp?m=5ad8e86f213133212ca9744ad1804b&amp;e=08-01-2018" TargetMode="External"/><Relationship Id="rId205" Type="http://schemas.openxmlformats.org/officeDocument/2006/relationships/hyperlink" Target="https://www.lincoln4benefits.com/JPFEBILL/JPFMemberDetail.asp?m=8a107878a1847d8a0e7c8a60&amp;e=08-01-2018" TargetMode="External"/><Relationship Id="rId226" Type="http://schemas.openxmlformats.org/officeDocument/2006/relationships/hyperlink" Target="https://www.lincoln4benefits.com/JPFEBILL/JPFMemberDetail.asp?m=d346e884fa5c7cf495d34ecd&amp;e=08-01-2018" TargetMode="External"/><Relationship Id="rId107" Type="http://schemas.openxmlformats.org/officeDocument/2006/relationships/hyperlink" Target="https://www.lincoln4benefits.com/JPFEBILL/JPFMemberDetail.asp?m=10322130212b213334214d2539e82c5148&amp;e=08-01-2018" TargetMode="External"/><Relationship Id="rId11" Type="http://schemas.openxmlformats.org/officeDocument/2006/relationships/hyperlink" Target="https://www.lincoln4benefits.com/JPFEBILL/JPFMemberDetail.asp?m=1f38a1213133218c213921bda784e99521313221&amp;e=08-01-2018" TargetMode="External"/><Relationship Id="rId32" Type="http://schemas.openxmlformats.org/officeDocument/2006/relationships/hyperlink" Target="https://www.lincoln4benefits.com/JPFEBILL/JPFMemberDetail.asp?m=f39f6cf82133392184baab5bdfcfaf&amp;e=08-01-2018" TargetMode="External"/><Relationship Id="rId53" Type="http://schemas.openxmlformats.org/officeDocument/2006/relationships/hyperlink" Target="https://www.lincoln4benefits.com/JPFEBILL/JPFMemberDetail.asp?m=8dec07a90f2139212532c194e4fc&amp;e=08-01-2018" TargetMode="External"/><Relationship Id="rId74" Type="http://schemas.openxmlformats.org/officeDocument/2006/relationships/hyperlink" Target="https://www.lincoln4benefits.com/JPFEBILL/JPFMemberDetail.asp?m=3e5104dc25ecce21392103b050d0&amp;e=08-01-2018" TargetMode="External"/><Relationship Id="rId128" Type="http://schemas.openxmlformats.org/officeDocument/2006/relationships/hyperlink" Target="https://www.lincoln4benefits.com/JPFEBILL/JPFMemberDetail.asp?m=8c9503711a988e6e989a94c4&amp;e=08-01-2018" TargetMode="External"/><Relationship Id="rId149" Type="http://schemas.openxmlformats.org/officeDocument/2006/relationships/hyperlink" Target="https://www.lincoln4benefits.com/JPFEBILL/JPFMemberDetail.asp?m=67ec1f83e27486072131363021f17f52&amp;e=08-01-2018" TargetMode="External"/><Relationship Id="rId5" Type="http://schemas.openxmlformats.org/officeDocument/2006/relationships/hyperlink" Target="https://www.lincoln4benefits.com/JPFEBILL/JPFMemberDetail.asp?m=06a221313221f31a7e1121392142a1b93a&amp;e=08-01-2018" TargetMode="External"/><Relationship Id="rId95" Type="http://schemas.openxmlformats.org/officeDocument/2006/relationships/hyperlink" Target="https://www.lincoln4benefits.com/JPFEBILL/JPFMemberDetail.asp?m=dae144c0648a645b5c505b38&amp;e=08-01-2018" TargetMode="External"/><Relationship Id="rId160" Type="http://schemas.openxmlformats.org/officeDocument/2006/relationships/hyperlink" Target="https://www.lincoln4benefits.com/JPFEBILL/JPFMemberDetail.asp?m=9ede6645e9aee44ec235a9213921&amp;e=08-01-2018" TargetMode="External"/><Relationship Id="rId181" Type="http://schemas.openxmlformats.org/officeDocument/2006/relationships/hyperlink" Target="https://www.lincoln4benefits.com/JPFEBILL/JPFMemberDetail.asp?m=eb9b579eda21313121329c73a8deea&amp;e=08-01-2018" TargetMode="External"/><Relationship Id="rId216" Type="http://schemas.openxmlformats.org/officeDocument/2006/relationships/hyperlink" Target="https://www.lincoln4benefits.com/JPFEBILL/JPFMemberDetail.asp?m=ef20082e6e42ebbda2213021b4e7&amp;e=08-01-2018" TargetMode="External"/><Relationship Id="rId22" Type="http://schemas.openxmlformats.org/officeDocument/2006/relationships/hyperlink" Target="https://www.lincoln4benefits.com/JPFEBILL/JPFMemberDetail.asp?m=6872c7f103649b2f213021eb16cb&amp;e=08-01-2018" TargetMode="External"/><Relationship Id="rId43" Type="http://schemas.openxmlformats.org/officeDocument/2006/relationships/hyperlink" Target="https://www.lincoln4benefits.com/JPFEBILL/JPFMemberDetail.asp?m=05213921be8e20f3b5ddecc145e0&amp;e=08-01-2018" TargetMode="External"/><Relationship Id="rId64" Type="http://schemas.openxmlformats.org/officeDocument/2006/relationships/hyperlink" Target="https://www.lincoln4benefits.com/JPFEBILL/JPFMemberDetail.asp?m=ec1aca032945c540df0f7b1a&amp;e=08-01-2018" TargetMode="External"/><Relationship Id="rId118" Type="http://schemas.openxmlformats.org/officeDocument/2006/relationships/hyperlink" Target="https://www.lincoln4benefits.com/JPFEBILL/JPFMemberDetail.asp?m=01cee7ba13e39c641ba68958&amp;e=08-01-2018" TargetMode="External"/><Relationship Id="rId139" Type="http://schemas.openxmlformats.org/officeDocument/2006/relationships/hyperlink" Target="https://www.lincoln4benefits.com/JPFEBILL/JPFMemberDetail.asp?m=a202ea7401eb2139216affd74965&amp;e=08-01-2018" TargetMode="External"/><Relationship Id="rId85" Type="http://schemas.openxmlformats.org/officeDocument/2006/relationships/hyperlink" Target="https://www.lincoln4benefits.com/JPFEBILL/JPFMemberDetail.asp?m=605bf9f843ddc660bb0730fe&amp;e=08-01-2018" TargetMode="External"/><Relationship Id="rId150" Type="http://schemas.openxmlformats.org/officeDocument/2006/relationships/hyperlink" Target="https://www.lincoln4benefits.com/JPFEBILL/JPFMemberDetail.asp?m=afeb5d9c026fc8269f632e86&amp;e=08-01-2018" TargetMode="External"/><Relationship Id="rId171" Type="http://schemas.openxmlformats.org/officeDocument/2006/relationships/hyperlink" Target="https://www.lincoln4benefits.com/JPFEBILL/JPFMemberDetail.asp?m=3246b9825d6b6948725ed9b9&amp;e=08-01-2018" TargetMode="External"/><Relationship Id="rId192" Type="http://schemas.openxmlformats.org/officeDocument/2006/relationships/hyperlink" Target="https://www.lincoln4benefits.com/JPFEBILL/JPFMemberDetail.asp?m=213131218797cc50d644d370dff56b&amp;e=08-01-2018" TargetMode="External"/><Relationship Id="rId206" Type="http://schemas.openxmlformats.org/officeDocument/2006/relationships/hyperlink" Target="https://www.lincoln4benefits.com/JPFEBILL/JPFMemberDetail.asp?m=169e972521313630215644e0ec230507&amp;e=08-01-2018" TargetMode="External"/><Relationship Id="rId227" Type="http://schemas.openxmlformats.org/officeDocument/2006/relationships/vmlDrawing" Target="../drawings/vmlDrawing3.vml"/><Relationship Id="rId12" Type="http://schemas.openxmlformats.org/officeDocument/2006/relationships/hyperlink" Target="https://www.lincoln4benefits.com/JPFEBILL/JPFMemberDetail.asp?m=b95bfe213334214271eac267dc904e&amp;e=08-01-2018" TargetMode="External"/><Relationship Id="rId33" Type="http://schemas.openxmlformats.org/officeDocument/2006/relationships/hyperlink" Target="https://www.lincoln4benefits.com/JPFEBILL/JPFMemberDetail.asp?m=02269d4c4f0e376e68c4f302&amp;e=08-01-2018" TargetMode="External"/><Relationship Id="rId108" Type="http://schemas.openxmlformats.org/officeDocument/2006/relationships/hyperlink" Target="https://www.lincoln4benefits.com/JPFEBILL/JPFMemberDetail.asp?m=21333421ed8ec0066b7270997a7c3a&amp;e=08-01-2018" TargetMode="External"/><Relationship Id="rId129" Type="http://schemas.openxmlformats.org/officeDocument/2006/relationships/hyperlink" Target="https://www.lincoln4benefits.com/JPFEBILL/JPFMemberDetail.asp?m=57fb43871142879873cc1c4c&amp;e=08-01-2018" TargetMode="External"/><Relationship Id="rId54" Type="http://schemas.openxmlformats.org/officeDocument/2006/relationships/hyperlink" Target="https://www.lincoln4benefits.com/JPFEBILL/JPFMemberDetail.asp?m=a1c1fa160f042d3a24bf6ada&amp;e=08-01-2018" TargetMode="External"/><Relationship Id="rId75" Type="http://schemas.openxmlformats.org/officeDocument/2006/relationships/hyperlink" Target="https://www.lincoln4benefits.com/JPFEBILL/JPFMemberDetail.asp?m=38ee558211ea7d21313121d5a10253&amp;e=08-01-2018" TargetMode="External"/><Relationship Id="rId96" Type="http://schemas.openxmlformats.org/officeDocument/2006/relationships/hyperlink" Target="https://www.lincoln4benefits.com/JPFEBILL/JPFMemberDetail.asp?m=786acf42a69b545196f47c213921&amp;e=08-01-2018" TargetMode="External"/><Relationship Id="rId140" Type="http://schemas.openxmlformats.org/officeDocument/2006/relationships/hyperlink" Target="https://www.lincoln4benefits.com/JPFEBILL/JPFMemberDetail.asp?m=84384471069e563745213921dc46&amp;e=08-01-2018" TargetMode="External"/><Relationship Id="rId161" Type="http://schemas.openxmlformats.org/officeDocument/2006/relationships/hyperlink" Target="https://www.lincoln4benefits.com/JPFEBILL/JPFMemberDetail.asp?m=f39f6cf82133392184baab5bdfcfaf&amp;e=08-01-2018" TargetMode="External"/><Relationship Id="rId182" Type="http://schemas.openxmlformats.org/officeDocument/2006/relationships/hyperlink" Target="https://www.lincoln4benefits.com/JPFEBILL/JPFMemberDetail.asp?m=c4c79b1a1cebc9901eea576c&amp;e=08-01-2018" TargetMode="External"/><Relationship Id="rId217" Type="http://schemas.openxmlformats.org/officeDocument/2006/relationships/hyperlink" Target="https://www.lincoln4benefits.com/JPFEBILL/JPFMemberDetail.asp?m=12d9939b1caf18c90e0e4321333421&amp;e=08-01-2018" TargetMode="External"/><Relationship Id="rId6" Type="http://schemas.openxmlformats.org/officeDocument/2006/relationships/hyperlink" Target="https://www.lincoln4benefits.com/JPFEBILL/JPFMemberDetail.asp?m=66f0437d7c57c42891b246b9&amp;e=08-01-2018" TargetMode="External"/><Relationship Id="rId23" Type="http://schemas.openxmlformats.org/officeDocument/2006/relationships/hyperlink" Target="https://www.lincoln4benefits.com/JPFEBILL/JPFMemberDetail.asp?m=8bdc61dad57cbcb81e2131363021a7c6&amp;e=08-01-2018" TargetMode="External"/><Relationship Id="rId119" Type="http://schemas.openxmlformats.org/officeDocument/2006/relationships/hyperlink" Target="https://www.lincoln4benefits.com/JPFEBILL/JPFMemberDetail.asp?m=24634a4724785d24a88996b1&amp;e=08-01-2018" TargetMode="External"/><Relationship Id="rId44" Type="http://schemas.openxmlformats.org/officeDocument/2006/relationships/hyperlink" Target="https://www.lincoln4benefits.com/JPFEBILL/JPFMemberDetail.asp?m=b3f6919ff4d65cd0c97b640f&amp;e=08-01-2018" TargetMode="External"/><Relationship Id="rId65" Type="http://schemas.openxmlformats.org/officeDocument/2006/relationships/hyperlink" Target="https://www.lincoln4benefits.com/JPFEBILL/JPFMemberDetail.asp?m=e9908a5477d32e5b6f21313221ab83&amp;e=08-01-2018" TargetMode="External"/><Relationship Id="rId86" Type="http://schemas.openxmlformats.org/officeDocument/2006/relationships/hyperlink" Target="https://www.lincoln4benefits.com/JPFEBILL/JPFMemberDetail.asp?m=3c9626e049795c3378abbbe0&amp;e=08-01-2018" TargetMode="External"/><Relationship Id="rId130" Type="http://schemas.openxmlformats.org/officeDocument/2006/relationships/hyperlink" Target="https://www.lincoln4benefits.com/JPFEBILL/JPFMemberDetail.asp?m=e22f7e8f947d3b1c423ee698&amp;e=08-01-2018" TargetMode="External"/><Relationship Id="rId151" Type="http://schemas.openxmlformats.org/officeDocument/2006/relationships/hyperlink" Target="https://www.lincoln4benefits.com/JPFEBILL/JPFMemberDetail.asp?m=eb5b80cee2a1608b90ded916&amp;e=08-01-2018" TargetMode="External"/><Relationship Id="rId172" Type="http://schemas.openxmlformats.org/officeDocument/2006/relationships/hyperlink" Target="https://www.lincoln4benefits.com/JPFEBILL/JPFMemberDetail.asp?m=17f1e9dd771fab658d542b35&amp;e=08-01-2018" TargetMode="External"/><Relationship Id="rId193" Type="http://schemas.openxmlformats.org/officeDocument/2006/relationships/hyperlink" Target="https://www.lincoln4benefits.com/JPFEBILL/JPFMemberDetail.asp?m=91692e23d3e3c904c46b0eb1&amp;e=08-01-2018" TargetMode="External"/><Relationship Id="rId207" Type="http://schemas.openxmlformats.org/officeDocument/2006/relationships/hyperlink" Target="https://www.lincoln4benefits.com/JPFEBILL/JPFMemberDetail.asp?m=592f9e156dea34021b6eb9ea&amp;e=08-01-2018" TargetMode="External"/><Relationship Id="rId228" Type="http://schemas.openxmlformats.org/officeDocument/2006/relationships/comments" Target="../comments3.xml"/><Relationship Id="rId13" Type="http://schemas.openxmlformats.org/officeDocument/2006/relationships/hyperlink" Target="https://www.lincoln4benefits.com/JPFEBILL/JPFMemberDetail.asp?m=35716c9d9ed2dff843ab5859&amp;e=08-01-2018" TargetMode="External"/><Relationship Id="rId109" Type="http://schemas.openxmlformats.org/officeDocument/2006/relationships/hyperlink" Target="https://www.lincoln4benefits.com/JPFEBILL/JPFMemberDetail.asp?m=08b55da141a9213133214850f35703&amp;e=08-01-2018" TargetMode="External"/><Relationship Id="rId34" Type="http://schemas.openxmlformats.org/officeDocument/2006/relationships/hyperlink" Target="https://www.lincoln4benefits.com/JPFEBILL/JPFMemberDetail.asp?m=8415a35ad979d9939087e76f&amp;e=08-01-2018" TargetMode="External"/><Relationship Id="rId55" Type="http://schemas.openxmlformats.org/officeDocument/2006/relationships/hyperlink" Target="https://www.lincoln4benefits.com/JPFEBILL/JPFMemberDetail.asp?m=6d5cfe9deb781cbae02cfb67&amp;e=08-01-2018" TargetMode="External"/><Relationship Id="rId76" Type="http://schemas.openxmlformats.org/officeDocument/2006/relationships/hyperlink" Target="https://www.lincoln4benefits.com/JPFEBILL/JPFMemberDetail.asp?m=5ad8e86f213133212ca9744ad1804b&amp;e=08-01-2018" TargetMode="External"/><Relationship Id="rId97" Type="http://schemas.openxmlformats.org/officeDocument/2006/relationships/hyperlink" Target="https://www.lincoln4benefits.com/JPFEBILL/JPFMemberDetail.asp?m=3043cbd378ebc7976c31d94d&amp;e=08-01-2018" TargetMode="External"/><Relationship Id="rId120" Type="http://schemas.openxmlformats.org/officeDocument/2006/relationships/hyperlink" Target="https://www.lincoln4benefits.com/JPFEBILL/JPFMemberDetail.asp?m=eeee63c21cc663339b424def&amp;e=08-01-2018" TargetMode="External"/><Relationship Id="rId141" Type="http://schemas.openxmlformats.org/officeDocument/2006/relationships/hyperlink" Target="https://www.lincoln4benefits.com/JPFEBILL/JPFMemberDetail.asp?m=2568cdc0a8f9cc0191e35e12&amp;e=08-01-2018" TargetMode="External"/><Relationship Id="rId7" Type="http://schemas.openxmlformats.org/officeDocument/2006/relationships/hyperlink" Target="https://www.lincoln4benefits.com/JPFEBILL/JPFMemberDetail.asp?m=e54eca99cd3641f10444aa51&amp;e=08-01-2018" TargetMode="External"/><Relationship Id="rId162" Type="http://schemas.openxmlformats.org/officeDocument/2006/relationships/hyperlink" Target="https://www.lincoln4benefits.com/JPFEBILL/JPFMemberDetail.asp?m=02269d4c4f0e376e68c4f302&amp;e=08-01-2018" TargetMode="External"/><Relationship Id="rId183" Type="http://schemas.openxmlformats.org/officeDocument/2006/relationships/hyperlink" Target="https://www.lincoln4benefits.com/JPFEBILL/JPFMemberDetail.asp?m=9bcf761bff53812e6b7e4a1e&amp;e=08-01-2018" TargetMode="External"/><Relationship Id="rId218" Type="http://schemas.openxmlformats.org/officeDocument/2006/relationships/hyperlink" Target="https://www.lincoln4benefits.com/JPFEBILL/JPFMemberDetail.asp?m=57fb43871142879873cc1c4c&amp;e=08-01-2018" TargetMode="External"/><Relationship Id="rId24" Type="http://schemas.openxmlformats.org/officeDocument/2006/relationships/hyperlink" Target="https://www.lincoln4benefits.com/JPFEBILL/JPFMemberDetail.asp?m=21333921cf869e8f5bbeefd272820e&amp;e=08-01-2018" TargetMode="External"/><Relationship Id="rId45" Type="http://schemas.openxmlformats.org/officeDocument/2006/relationships/hyperlink" Target="https://www.lincoln4benefits.com/JPFEBILL/JPFMemberDetail.asp?m=e351606a5f999259a2a36dc2&amp;e=08-01-2018" TargetMode="External"/><Relationship Id="rId66" Type="http://schemas.openxmlformats.org/officeDocument/2006/relationships/hyperlink" Target="https://www.lincoln4benefits.com/JPFEBILL/JPFMemberDetail.asp?m=ca9944d3ce80ee59f4c55963&amp;e=08-01-2018" TargetMode="External"/><Relationship Id="rId87" Type="http://schemas.openxmlformats.org/officeDocument/2006/relationships/hyperlink" Target="https://www.lincoln4benefits.com/JPFEBILL/JPFMemberDetail.asp?m=d3f491010465efe579883a6c&amp;e=08-01-2018" TargetMode="External"/><Relationship Id="rId110" Type="http://schemas.openxmlformats.org/officeDocument/2006/relationships/hyperlink" Target="https://www.lincoln4benefits.com/JPFEBILL/JPFMemberDetail.asp?m=a3316f19f3a55f1e861887b8&amp;e=08-01-2018" TargetMode="External"/><Relationship Id="rId131" Type="http://schemas.openxmlformats.org/officeDocument/2006/relationships/hyperlink" Target="https://www.lincoln4benefits.com/JPFEBILL/JPFMemberDetail.asp?m=3a6c213339212e93051ba27d213333214bc0&amp;e=08-01-2018" TargetMode="External"/><Relationship Id="rId152" Type="http://schemas.openxmlformats.org/officeDocument/2006/relationships/hyperlink" Target="https://www.lincoln4benefits.com/JPFEBILL/JPFMemberDetail.asp?m=5d1268eb599798c7f6688582&amp;e=08-01-2018" TargetMode="External"/><Relationship Id="rId173" Type="http://schemas.openxmlformats.org/officeDocument/2006/relationships/hyperlink" Target="https://www.lincoln4benefits.com/JPFEBILL/JPFMemberDetail.asp?m=3448aaaef7438e656de985b8&amp;e=08-01-2018" TargetMode="External"/><Relationship Id="rId194" Type="http://schemas.openxmlformats.org/officeDocument/2006/relationships/hyperlink" Target="https://www.lincoln4benefits.com/JPFEBILL/JPFMemberDetail.asp?m=4494701af1eb61e070f525e3&amp;e=08-01-2018" TargetMode="External"/><Relationship Id="rId208" Type="http://schemas.openxmlformats.org/officeDocument/2006/relationships/hyperlink" Target="https://www.lincoln4benefits.com/JPFEBILL/JPFMemberDetail.asp?m=21333421ed8ec0066b7270997a7c3a&amp;e=08-01-2018" TargetMode="External"/><Relationship Id="rId14" Type="http://schemas.openxmlformats.org/officeDocument/2006/relationships/hyperlink" Target="https://www.lincoln4benefits.com/JPFEBILL/JPFMemberDetail.asp?m=67ec1f83e27486072131363021f17f52&amp;e=08-01-2018" TargetMode="External"/><Relationship Id="rId35" Type="http://schemas.openxmlformats.org/officeDocument/2006/relationships/hyperlink" Target="https://www.lincoln4benefits.com/JPFEBILL/JPFMemberDetail.asp?m=2ed8e73ead61ee6a65968190&amp;e=08-01-2018" TargetMode="External"/><Relationship Id="rId56" Type="http://schemas.openxmlformats.org/officeDocument/2006/relationships/hyperlink" Target="https://www.lincoln4benefits.com/JPFEBILL/JPFMemberDetail.asp?m=e11cf9ce889c2de3c0b408c0&amp;e=08-01-2018" TargetMode="External"/><Relationship Id="rId77" Type="http://schemas.openxmlformats.org/officeDocument/2006/relationships/hyperlink" Target="https://www.lincoln4benefits.com/JPFEBILL/JPFMemberDetail.asp?m=f9d6bc17b4d026b207efef57&amp;e=08-01-2018" TargetMode="External"/><Relationship Id="rId100" Type="http://schemas.openxmlformats.org/officeDocument/2006/relationships/hyperlink" Target="https://www.lincoln4benefits.com/JPFEBILL/JPFMemberDetail.asp?m=2d119796e3df8cf664552133342125&amp;e=08-01-2018" TargetMode="External"/><Relationship Id="rId8" Type="http://schemas.openxmlformats.org/officeDocument/2006/relationships/hyperlink" Target="https://www.lincoln4benefits.com/JPFEBILL/JPFMemberDetail.asp?m=724ff7726f75b1eeeb707c3f&amp;e=08-01-2018" TargetMode="External"/><Relationship Id="rId98" Type="http://schemas.openxmlformats.org/officeDocument/2006/relationships/hyperlink" Target="https://www.lincoln4benefits.com/JPFEBILL/JPFMemberDetail.asp?m=9d386971f5fb41e446d47186&amp;e=08-01-2018" TargetMode="External"/><Relationship Id="rId121" Type="http://schemas.openxmlformats.org/officeDocument/2006/relationships/hyperlink" Target="https://www.lincoln4benefits.com/JPFEBILL/JPFMemberDetail.asp?m=d54d07f8e0402dc044dcd507&amp;e=08-01-2018" TargetMode="External"/><Relationship Id="rId142" Type="http://schemas.openxmlformats.org/officeDocument/2006/relationships/hyperlink" Target="https://www.lincoln4benefits.com/JPFEBILL/JPFMemberDetail.asp?m=d346e884fa5c7cf495d34ecd&amp;e=08-01-2018" TargetMode="External"/><Relationship Id="rId163" Type="http://schemas.openxmlformats.org/officeDocument/2006/relationships/hyperlink" Target="https://www.lincoln4benefits.com/JPFEBILL/JPFMemberDetail.asp?m=8415a35ad979d9939087e76f&amp;e=08-01-2018" TargetMode="External"/><Relationship Id="rId184" Type="http://schemas.openxmlformats.org/officeDocument/2006/relationships/hyperlink" Target="https://www.lincoln4benefits.com/JPFEBILL/JPFMemberDetail.asp?m=cc6e70b518de9e417561444b&amp;e=08-01-2018" TargetMode="External"/><Relationship Id="rId219" Type="http://schemas.openxmlformats.org/officeDocument/2006/relationships/hyperlink" Target="https://www.lincoln4benefits.com/JPFEBILL/JPFMemberDetail.asp?m=e22f7e8f947d3b1c423ee698&amp;e=08-01-2018" TargetMode="External"/><Relationship Id="rId3" Type="http://schemas.openxmlformats.org/officeDocument/2006/relationships/hyperlink" Target="https://www.lincoln4benefits.com/JPFEBILL/JPFMemberDetail.asp?m=c45f0835faa8ef6eea0ee4d2&amp;e=08-01-2018" TargetMode="External"/><Relationship Id="rId214" Type="http://schemas.openxmlformats.org/officeDocument/2006/relationships/hyperlink" Target="https://www.lincoln4benefits.com/JPFEBILL/JPFMemberDetail.asp?m=21313321f649f95d28a5213021655d21313221ae&amp;e=08-01-2018" TargetMode="External"/><Relationship Id="rId25" Type="http://schemas.openxmlformats.org/officeDocument/2006/relationships/hyperlink" Target="https://www.lincoln4benefits.com/JPFEBILL/JPFMemberDetail.asp?m=2be7c57d137e6184d2502fb2&amp;e=08-01-2018" TargetMode="External"/><Relationship Id="rId46" Type="http://schemas.openxmlformats.org/officeDocument/2006/relationships/hyperlink" Target="https://www.lincoln4benefits.com/JPFEBILL/JPFMemberDetail.asp?m=1ba62e95fa19fc791d3a9d5b&amp;e=08-01-2018" TargetMode="External"/><Relationship Id="rId67" Type="http://schemas.openxmlformats.org/officeDocument/2006/relationships/hyperlink" Target="https://www.lincoln4benefits.com/JPFEBILL/JPFMemberDetail.asp?m=544a87cf78b9bbf4c102de9e&amp;e=08-01-2018" TargetMode="External"/><Relationship Id="rId116" Type="http://schemas.openxmlformats.org/officeDocument/2006/relationships/hyperlink" Target="https://www.lincoln4benefits.com/JPFEBILL/JPFMemberDetail.asp?m=21313321f649f95d28a5213021655d21313221ae&amp;e=08-01-2018" TargetMode="External"/><Relationship Id="rId137" Type="http://schemas.openxmlformats.org/officeDocument/2006/relationships/hyperlink" Target="https://www.lincoln4benefits.com/JPFEBILL/JPFMemberDetail.asp?m=213339219f213132213db067bda677ecdb9b&amp;e=08-01-2018" TargetMode="External"/><Relationship Id="rId158" Type="http://schemas.openxmlformats.org/officeDocument/2006/relationships/hyperlink" Target="https://www.lincoln4benefits.com/JPFEBILL/JPFMemberDetail.asp?m=2be7c57d137e6184d2502fb2&amp;e=08-01-2018" TargetMode="External"/><Relationship Id="rId20" Type="http://schemas.openxmlformats.org/officeDocument/2006/relationships/hyperlink" Target="https://www.lincoln4benefits.com/JPFEBILL/JPFMemberDetail.asp?m=5e4d655d7e4ab20411fa5ce4&amp;e=08-01-2018" TargetMode="External"/><Relationship Id="rId41" Type="http://schemas.openxmlformats.org/officeDocument/2006/relationships/hyperlink" Target="https://www.lincoln4benefits.com/JPFEBILL/JPFMemberDetail.asp?m=4587e01087a17dda4a8dc50f&amp;e=08-01-2018" TargetMode="External"/><Relationship Id="rId62" Type="http://schemas.openxmlformats.org/officeDocument/2006/relationships/hyperlink" Target="https://www.lincoln4benefits.com/JPFEBILL/JPFMemberDetail.asp?m=cc6e70b518de9e417561444b&amp;e=08-01-2018" TargetMode="External"/><Relationship Id="rId83" Type="http://schemas.openxmlformats.org/officeDocument/2006/relationships/hyperlink" Target="https://www.lincoln4benefits.com/JPFEBILL/JPFMemberDetail.asp?m=23adda4f879c08e4cf04ace0&amp;e=08-01-2018" TargetMode="External"/><Relationship Id="rId88" Type="http://schemas.openxmlformats.org/officeDocument/2006/relationships/hyperlink" Target="https://www.lincoln4benefits.com/JPFEBILL/JPFMemberDetail.asp?m=154d738e31ec911c8bb19ae8&amp;e=08-01-2018" TargetMode="External"/><Relationship Id="rId111" Type="http://schemas.openxmlformats.org/officeDocument/2006/relationships/hyperlink" Target="https://www.lincoln4benefits.com/JPFEBILL/JPFMemberDetail.asp?m=a87f8ee270c3cc79f4c6bc63&amp;e=08-01-2018" TargetMode="External"/><Relationship Id="rId132" Type="http://schemas.openxmlformats.org/officeDocument/2006/relationships/hyperlink" Target="https://www.lincoln4benefits.com/JPFEBILL/JPFMemberDetail.asp?m=3dc52b3bcaa85184ce93f2a8&amp;e=08-01-2018" TargetMode="External"/><Relationship Id="rId153" Type="http://schemas.openxmlformats.org/officeDocument/2006/relationships/hyperlink" Target="https://www.lincoln4benefits.com/JPFEBILL/JPFMemberDetail.asp?m=0f8541213339218e8437955c24d071&amp;e=08-01-2018" TargetMode="External"/><Relationship Id="rId174" Type="http://schemas.openxmlformats.org/officeDocument/2006/relationships/hyperlink" Target="https://www.lincoln4benefits.com/JPFEBILL/JPFMemberDetail.asp?m=41169c0e115eb02131322196c23dd5&amp;e=08-01-2018" TargetMode="External"/><Relationship Id="rId179" Type="http://schemas.openxmlformats.org/officeDocument/2006/relationships/hyperlink" Target="https://www.lincoln4benefits.com/JPFEBILL/JPFMemberDetail.asp?m=b1c9e09b29563630a79b4cac&amp;e=08-01-2018" TargetMode="External"/><Relationship Id="rId195" Type="http://schemas.openxmlformats.org/officeDocument/2006/relationships/hyperlink" Target="https://www.lincoln4benefits.com/JPFEBILL/JPFMemberDetail.asp?m=d3f491010465efe579883a6c&amp;e=08-01-2018" TargetMode="External"/><Relationship Id="rId209" Type="http://schemas.openxmlformats.org/officeDocument/2006/relationships/hyperlink" Target="https://www.lincoln4benefits.com/JPFEBILL/JPFMemberDetail.asp?m=08b55da141a9213133214850f35703&amp;e=08-01-2018" TargetMode="External"/><Relationship Id="rId190" Type="http://schemas.openxmlformats.org/officeDocument/2006/relationships/hyperlink" Target="https://www.lincoln4benefits.com/JPFEBILL/JPFMemberDetail.asp?m=38ee558211ea7d21313121d5a10253&amp;e=08-01-2018" TargetMode="External"/><Relationship Id="rId204" Type="http://schemas.openxmlformats.org/officeDocument/2006/relationships/hyperlink" Target="https://www.lincoln4benefits.com/JPFEBILL/JPFMemberDetail.asp?m=bdb0822ddff9969962ad1901&amp;e=08-01-2018" TargetMode="External"/><Relationship Id="rId220" Type="http://schemas.openxmlformats.org/officeDocument/2006/relationships/hyperlink" Target="https://www.lincoln4benefits.com/JPFEBILL/JPFMemberDetail.asp?m=3a6c213339212e93051ba27d213333214bc0&amp;e=08-01-2018" TargetMode="External"/><Relationship Id="rId225" Type="http://schemas.openxmlformats.org/officeDocument/2006/relationships/hyperlink" Target="https://www.lincoln4benefits.com/JPFEBILL/JPFMemberDetail.asp?m=2568cdc0a8f9cc0191e35e12&amp;e=08-01-2018" TargetMode="External"/><Relationship Id="rId15" Type="http://schemas.openxmlformats.org/officeDocument/2006/relationships/hyperlink" Target="https://www.lincoln4benefits.com/JPFEBILL/JPFMemberDetail.asp?m=afeb5d9c026fc8269f632e86&amp;e=08-01-2018" TargetMode="External"/><Relationship Id="rId36" Type="http://schemas.openxmlformats.org/officeDocument/2006/relationships/hyperlink" Target="https://www.lincoln4benefits.com/JPFEBILL/JPFMemberDetail.asp?m=c2c733c13308b384bc13d3d1&amp;e=08-01-2018" TargetMode="External"/><Relationship Id="rId57" Type="http://schemas.openxmlformats.org/officeDocument/2006/relationships/hyperlink" Target="https://www.lincoln4benefits.com/JPFEBILL/JPFMemberDetail.asp?m=b1c9e09b29563630a79b4cac&amp;e=08-01-2018" TargetMode="External"/><Relationship Id="rId106" Type="http://schemas.openxmlformats.org/officeDocument/2006/relationships/hyperlink" Target="https://www.lincoln4benefits.com/JPFEBILL/JPFMemberDetail.asp?m=592f9e156dea34021b6eb9ea&amp;e=08-01-2018" TargetMode="External"/><Relationship Id="rId127" Type="http://schemas.openxmlformats.org/officeDocument/2006/relationships/hyperlink" Target="https://www.lincoln4benefits.com/JPFEBILL/JPFMemberDetail.asp?m=12d9939b1caf18c90e0e4321333421&amp;e=08-01-2018" TargetMode="External"/><Relationship Id="rId10" Type="http://schemas.openxmlformats.org/officeDocument/2006/relationships/hyperlink" Target="https://www.lincoln4benefits.com/JPFEBILL/JPFMemberDetail.asp?m=4ac39f088da2dc0783316b1a&amp;e=08-01-2018" TargetMode="External"/><Relationship Id="rId31" Type="http://schemas.openxmlformats.org/officeDocument/2006/relationships/hyperlink" Target="https://www.lincoln4benefits.com/JPFEBILL/JPFMemberDetail.asp?m=9ede6645e9aee44ec235a9213921&amp;e=08-01-2018" TargetMode="External"/><Relationship Id="rId52" Type="http://schemas.openxmlformats.org/officeDocument/2006/relationships/hyperlink" Target="https://www.lincoln4benefits.com/JPFEBILL/JPFMemberDetail.asp?m=f44d98d9679c4015f299f2f4&amp;e=08-01-2018" TargetMode="External"/><Relationship Id="rId73" Type="http://schemas.openxmlformats.org/officeDocument/2006/relationships/hyperlink" Target="https://www.lincoln4benefits.com/JPFEBILL/JPFMemberDetail.asp?m=a74e1bc93c1384325fc69de8&amp;e=08-01-2018" TargetMode="External"/><Relationship Id="rId78" Type="http://schemas.openxmlformats.org/officeDocument/2006/relationships/hyperlink" Target="https://www.lincoln4benefits.com/JPFEBILL/JPFMemberDetail.asp?m=213131218797cc50d644d370dff56b&amp;e=08-01-2018" TargetMode="External"/><Relationship Id="rId94" Type="http://schemas.openxmlformats.org/officeDocument/2006/relationships/hyperlink" Target="https://www.lincoln4benefits.com/JPFEBILL/JPFMemberDetail.asp?m=aeeaec7ba3e7b584258e4ee8&amp;e=08-01-2018" TargetMode="External"/><Relationship Id="rId99" Type="http://schemas.openxmlformats.org/officeDocument/2006/relationships/hyperlink" Target="https://www.lincoln4benefits.com/JPFEBILL/JPFMemberDetail.asp?m=e7e2e170f8aabd147b3938fc&amp;e=08-01-2018" TargetMode="External"/><Relationship Id="rId101" Type="http://schemas.openxmlformats.org/officeDocument/2006/relationships/hyperlink" Target="https://www.lincoln4benefits.com/JPFEBILL/JPFMemberDetail.asp?m=bd9396b7c455b30e8ae8f825&amp;e=08-01-2018" TargetMode="External"/><Relationship Id="rId122" Type="http://schemas.openxmlformats.org/officeDocument/2006/relationships/hyperlink" Target="https://www.lincoln4benefits.com/JPFEBILL/JPFMemberDetail.asp?m=8e6833bc4c4921313221b89b9f21313630218c&amp;e=08-01-2018" TargetMode="External"/><Relationship Id="rId143" Type="http://schemas.openxmlformats.org/officeDocument/2006/relationships/hyperlink" Target="https://www.lincoln4benefits.com/JPFEBILL/JPFMemberDetail.asp?m=3f5eb5ff21313021cee0ef2f763119&amp;e=08-01-2018" TargetMode="External"/><Relationship Id="rId148" Type="http://schemas.openxmlformats.org/officeDocument/2006/relationships/hyperlink" Target="https://www.lincoln4benefits.com/JPFEBILL/JPFMemberDetail.asp?m=35716c9d9ed2dff843ab5859&amp;e=08-01-2018" TargetMode="External"/><Relationship Id="rId164" Type="http://schemas.openxmlformats.org/officeDocument/2006/relationships/hyperlink" Target="https://www.lincoln4benefits.com/JPFEBILL/JPFMemberDetail.asp?m=2ed8e73ead61ee6a65968190&amp;e=08-01-2018" TargetMode="External"/><Relationship Id="rId169" Type="http://schemas.openxmlformats.org/officeDocument/2006/relationships/hyperlink" Target="https://www.lincoln4benefits.com/JPFEBILL/JPFMemberDetail.asp?m=34c55739ea2411803c839a31&amp;e=08-01-2018" TargetMode="External"/><Relationship Id="rId185" Type="http://schemas.openxmlformats.org/officeDocument/2006/relationships/hyperlink" Target="https://www.lincoln4benefits.com/JPFEBILL/JPFMemberDetail.asp?m=e9908a5477d32e5b6f21313221ab83&amp;e=08-01-2018" TargetMode="External"/><Relationship Id="rId4" Type="http://schemas.openxmlformats.org/officeDocument/2006/relationships/hyperlink" Target="https://www.lincoln4benefits.com/JPFEBILL/JPFMemberDetail.asp?m=63a7497f4eeae7d5e253337c&amp;e=08-01-2018" TargetMode="External"/><Relationship Id="rId9" Type="http://schemas.openxmlformats.org/officeDocument/2006/relationships/hyperlink" Target="https://www.lincoln4benefits.com/JPFEBILL/JPFMemberDetail.asp?m=775537d5f99ce1213132216df6bbc7&amp;e=08-01-2018" TargetMode="External"/><Relationship Id="rId180" Type="http://schemas.openxmlformats.org/officeDocument/2006/relationships/hyperlink" Target="https://www.lincoln4benefits.com/JPFEBILL/JPFMemberDetail.asp?m=c431d98320bd7ef5b8237aac&amp;e=08-01-2018" TargetMode="External"/><Relationship Id="rId210" Type="http://schemas.openxmlformats.org/officeDocument/2006/relationships/hyperlink" Target="https://www.lincoln4benefits.com/JPFEBILL/JPFMemberDetail.asp?m=fcef4dab729c6ce570e9c08b&amp;e=08-01-2018" TargetMode="External"/><Relationship Id="rId215" Type="http://schemas.openxmlformats.org/officeDocument/2006/relationships/hyperlink" Target="https://www.lincoln4benefits.com/JPFEBILL/JPFMemberDetail.asp?m=24634a4724785d24a88996b1&amp;e=08-01-2018" TargetMode="External"/><Relationship Id="rId26" Type="http://schemas.openxmlformats.org/officeDocument/2006/relationships/hyperlink" Target="https://www.lincoln4benefits.com/JPFEBILL/JPFMemberDetail.asp?m=4bf253d683aa213334216e02f4e624&amp;e=08-01-2018" TargetMode="External"/><Relationship Id="rId47" Type="http://schemas.openxmlformats.org/officeDocument/2006/relationships/hyperlink" Target="https://www.lincoln4benefits.com/JPFEBILL/JPFMemberDetail.asp?m=742130212133342190e5eeda3b4ed22f13&amp;e=08-01-2018" TargetMode="External"/><Relationship Id="rId68" Type="http://schemas.openxmlformats.org/officeDocument/2006/relationships/hyperlink" Target="https://www.lincoln4benefits.com/JPFEBILL/JPFMemberDetail.asp?m=35f02f4e213333211dc5b230169251&amp;e=08-01-2018" TargetMode="External"/><Relationship Id="rId89" Type="http://schemas.openxmlformats.org/officeDocument/2006/relationships/hyperlink" Target="https://www.lincoln4benefits.com/JPFEBILL/JPFMemberDetail.asp?m=7f57de8c508cbdf31360e74c&amp;e=08-01-2018" TargetMode="External"/><Relationship Id="rId112" Type="http://schemas.openxmlformats.org/officeDocument/2006/relationships/hyperlink" Target="https://www.lincoln4benefits.com/JPFEBILL/JPFMemberDetail.asp?m=fcef4dab729c6ce570e9c08b&amp;e=08-01-2018" TargetMode="External"/><Relationship Id="rId133" Type="http://schemas.openxmlformats.org/officeDocument/2006/relationships/hyperlink" Target="https://www.lincoln4benefits.com/JPFEBILL/JPFMemberDetail.asp?m=b0f0a9810359d221333921dfff0421313221&amp;e=08-01-2018" TargetMode="External"/><Relationship Id="rId154" Type="http://schemas.openxmlformats.org/officeDocument/2006/relationships/hyperlink" Target="https://www.lincoln4benefits.com/JPFEBILL/JPFMemberDetail.asp?m=e39c02ec2139217c3e2ac483ed94&amp;e=08-01-2018" TargetMode="External"/><Relationship Id="rId175" Type="http://schemas.openxmlformats.org/officeDocument/2006/relationships/hyperlink" Target="https://www.lincoln4benefits.com/JPFEBILL/JPFMemberDetail.asp?m=f44d98d9679c4015f299f2f4&amp;e=08-01-2018" TargetMode="External"/><Relationship Id="rId196" Type="http://schemas.openxmlformats.org/officeDocument/2006/relationships/hyperlink" Target="https://www.lincoln4benefits.com/JPFEBILL/JPFMemberDetail.asp?m=154d738e31ec911c8bb19ae8&amp;e=08-01-2018" TargetMode="External"/><Relationship Id="rId200" Type="http://schemas.openxmlformats.org/officeDocument/2006/relationships/hyperlink" Target="https://www.lincoln4benefits.com/JPFEBILL/JPFMemberDetail.asp?m=3043cbd378ebc7976c31d94d&amp;e=08-01-2018" TargetMode="External"/><Relationship Id="rId16" Type="http://schemas.openxmlformats.org/officeDocument/2006/relationships/hyperlink" Target="https://www.lincoln4benefits.com/JPFEBILL/JPFMemberDetail.asp?m=eb5b80cee2a1608b90ded916&amp;e=08-01-2018" TargetMode="External"/><Relationship Id="rId221" Type="http://schemas.openxmlformats.org/officeDocument/2006/relationships/hyperlink" Target="https://www.lincoln4benefits.com/JPFEBILL/JPFMemberDetail.asp?m=213339219f213132213db067bda677ecdb9b&amp;e=08-01-2018" TargetMode="External"/><Relationship Id="rId37" Type="http://schemas.openxmlformats.org/officeDocument/2006/relationships/hyperlink" Target="https://www.lincoln4benefits.com/JPFEBILL/JPFMemberDetail.asp?m=69a2739ea8a7e8bd21333421519328&amp;e=08-01-2018" TargetMode="External"/><Relationship Id="rId58" Type="http://schemas.openxmlformats.org/officeDocument/2006/relationships/hyperlink" Target="https://www.lincoln4benefits.com/JPFEBILL/JPFMemberDetail.asp?m=c431d98320bd7ef5b8237aac&amp;e=08-01-2018" TargetMode="External"/><Relationship Id="rId79" Type="http://schemas.openxmlformats.org/officeDocument/2006/relationships/hyperlink" Target="https://www.lincoln4benefits.com/JPFEBILL/JPFMemberDetail.asp?m=91692e23d3e3c904c46b0eb1&amp;e=08-01-2018" TargetMode="External"/><Relationship Id="rId102" Type="http://schemas.openxmlformats.org/officeDocument/2006/relationships/hyperlink" Target="https://www.lincoln4benefits.com/JPFEBILL/JPFMemberDetail.asp?m=bdb0822ddff9969962ad1901&amp;e=08-01-2018" TargetMode="External"/><Relationship Id="rId123" Type="http://schemas.openxmlformats.org/officeDocument/2006/relationships/hyperlink" Target="https://www.lincoln4benefits.com/JPFEBILL/JPFMemberDetail.asp?m=ebed3afbcff002c253188cd8&amp;e=08-01-2018" TargetMode="External"/><Relationship Id="rId144" Type="http://schemas.openxmlformats.org/officeDocument/2006/relationships/hyperlink" Target="https://www.lincoln4benefits.com/JPFEBILL/JPFMemberDetail.asp?m=66f0437d7c57c42891b246b9&amp;e=08-01-2018" TargetMode="External"/><Relationship Id="rId90" Type="http://schemas.openxmlformats.org/officeDocument/2006/relationships/hyperlink" Target="https://www.lincoln4benefits.com/JPFEBILL/JPFMemberDetail.asp?m=c06c35849eb487d921392121313221d3e8&amp;e=08-01-2018" TargetMode="External"/><Relationship Id="rId165" Type="http://schemas.openxmlformats.org/officeDocument/2006/relationships/hyperlink" Target="https://www.lincoln4benefits.com/JPFEBILL/JPFMemberDetail.asp?m=a92bb842a7a4409df6736b13&amp;e=08-01-2018" TargetMode="External"/><Relationship Id="rId186" Type="http://schemas.openxmlformats.org/officeDocument/2006/relationships/hyperlink" Target="https://www.lincoln4benefits.com/JPFEBILL/JPFMemberDetail.asp?m=ca9944d3ce80ee59f4c55963&amp;e=08-01-2018" TargetMode="External"/><Relationship Id="rId211" Type="http://schemas.openxmlformats.org/officeDocument/2006/relationships/hyperlink" Target="https://www.lincoln4benefits.com/JPFEBILL/JPFMemberDetail.asp?m=94f230829758e25386ef1d15&amp;e=08-01-2018" TargetMode="External"/><Relationship Id="rId27" Type="http://schemas.openxmlformats.org/officeDocument/2006/relationships/hyperlink" Target="https://www.lincoln4benefits.com/JPFEBILL/JPFMemberDetail.asp?m=262131363021902add9d20128d7f9860&amp;e=08-01-2018" TargetMode="External"/><Relationship Id="rId48" Type="http://schemas.openxmlformats.org/officeDocument/2006/relationships/hyperlink" Target="https://www.lincoln4benefits.com/JPFEBILL/JPFMemberDetail.asp?m=3246b9825d6b6948725ed9b9&amp;e=08-01-2018" TargetMode="External"/><Relationship Id="rId69" Type="http://schemas.openxmlformats.org/officeDocument/2006/relationships/hyperlink" Target="https://www.lincoln4benefits.com/JPFEBILL/JPFMemberDetail.asp?m=44e1296d9d96ae341657affa&amp;e=08-01-2018" TargetMode="External"/><Relationship Id="rId113" Type="http://schemas.openxmlformats.org/officeDocument/2006/relationships/hyperlink" Target="https://www.lincoln4benefits.com/JPFEBILL/JPFMemberDetail.asp?m=94f230829758e25386ef1d15&amp;e=08-01-2018" TargetMode="External"/><Relationship Id="rId134" Type="http://schemas.openxmlformats.org/officeDocument/2006/relationships/hyperlink" Target="https://www.lincoln4benefits.com/JPFEBILL/JPFMemberDetail.asp?m=9756ce913f61232eee34c730&amp;e=08-01-2018" TargetMode="External"/><Relationship Id="rId80" Type="http://schemas.openxmlformats.org/officeDocument/2006/relationships/hyperlink" Target="https://www.lincoln4benefits.com/JPFEBILL/JPFMemberDetail.asp?m=49ca9e8e33bbc82139214cc0e4c5&amp;e=08-01-2018" TargetMode="External"/><Relationship Id="rId155" Type="http://schemas.openxmlformats.org/officeDocument/2006/relationships/hyperlink" Target="https://www.lincoln4benefits.com/JPFEBILL/JPFMemberDetail.asp?m=8df4de89dc4c4af2a92c5853&amp;e=08-01-2018" TargetMode="External"/><Relationship Id="rId176" Type="http://schemas.openxmlformats.org/officeDocument/2006/relationships/hyperlink" Target="https://www.lincoln4benefits.com/JPFEBILL/JPFMemberDetail.asp?m=8dec07a90f2139212532c194e4fc&amp;e=08-01-2018" TargetMode="External"/><Relationship Id="rId197" Type="http://schemas.openxmlformats.org/officeDocument/2006/relationships/hyperlink" Target="https://www.lincoln4benefits.com/JPFEBILL/JPFMemberDetail.asp?m=7f57de8c508cbdf31360e74c&amp;e=08-01-2018" TargetMode="External"/><Relationship Id="rId201" Type="http://schemas.openxmlformats.org/officeDocument/2006/relationships/hyperlink" Target="https://www.lincoln4benefits.com/JPFEBILL/JPFMemberDetail.asp?m=9d386971f5fb41e446d47186&amp;e=08-01-2018" TargetMode="External"/><Relationship Id="rId222" Type="http://schemas.openxmlformats.org/officeDocument/2006/relationships/hyperlink" Target="https://www.lincoln4benefits.com/JPFEBILL/JPFMemberDetail.asp?m=9f82566a2848d9b8908e2f21313021&amp;e=08-01-2018" TargetMode="External"/><Relationship Id="rId17" Type="http://schemas.openxmlformats.org/officeDocument/2006/relationships/hyperlink" Target="https://www.lincoln4benefits.com/JPFEBILL/JPFMemberDetail.asp?m=5d1268eb599798c7f6688582&amp;e=08-01-2018" TargetMode="External"/><Relationship Id="rId38" Type="http://schemas.openxmlformats.org/officeDocument/2006/relationships/hyperlink" Target="https://www.lincoln4benefits.com/JPFEBILL/JPFMemberDetail.asp?m=a92bb842a7a4409df6736b13&amp;e=08-01-2018" TargetMode="External"/><Relationship Id="rId59" Type="http://schemas.openxmlformats.org/officeDocument/2006/relationships/hyperlink" Target="https://www.lincoln4benefits.com/JPFEBILL/JPFMemberDetail.asp?m=eb9b579eda21313121329c73a8deea&amp;e=08-01-2018" TargetMode="External"/><Relationship Id="rId103" Type="http://schemas.openxmlformats.org/officeDocument/2006/relationships/hyperlink" Target="https://www.lincoln4benefits.com/JPFEBILL/JPFMemberDetail.asp?m=ad7da194fdf321313121c88e758ebe&amp;e=08-01-2018" TargetMode="External"/><Relationship Id="rId124" Type="http://schemas.openxmlformats.org/officeDocument/2006/relationships/hyperlink" Target="https://www.lincoln4benefits.com/JPFEBILL/JPFMemberDetail.asp?m=21302140026795e539d15a213132211854&amp;e=08-01-2018" TargetMode="External"/><Relationship Id="rId70" Type="http://schemas.openxmlformats.org/officeDocument/2006/relationships/hyperlink" Target="https://www.lincoln4benefits.com/JPFEBILL/JPFMemberDetail.asp?m=d79d30d90f5217951723a864&amp;e=08-01-2018" TargetMode="External"/><Relationship Id="rId91" Type="http://schemas.openxmlformats.org/officeDocument/2006/relationships/hyperlink" Target="https://www.lincoln4benefits.com/JPFEBILL/JPFMemberDetail.asp?m=dd851db788468b8310ce4d2d&amp;e=08-01-2018" TargetMode="External"/><Relationship Id="rId145" Type="http://schemas.openxmlformats.org/officeDocument/2006/relationships/hyperlink" Target="https://www.lincoln4benefits.com/JPFEBILL/JPFMemberDetail.asp?m=e54eca99cd3641f10444aa51&amp;e=08-01-2018" TargetMode="External"/><Relationship Id="rId166" Type="http://schemas.openxmlformats.org/officeDocument/2006/relationships/hyperlink" Target="https://www.lincoln4benefits.com/JPFEBILL/JPFMemberDetail.asp?m=2ad38d691ca13eb7e60e3efb&amp;e=08-01-2018" TargetMode="External"/><Relationship Id="rId187" Type="http://schemas.openxmlformats.org/officeDocument/2006/relationships/hyperlink" Target="https://www.lincoln4benefits.com/JPFEBILL/JPFMemberDetail.asp?m=494eebb663203834b5980f3e&amp;e=08-01-2018" TargetMode="External"/><Relationship Id="rId1" Type="http://schemas.openxmlformats.org/officeDocument/2006/relationships/hyperlink" Target="https://www.lincoln4benefits.com/JPFEBILL/JPFMemberDetail.asp?m=45326b63ec072139213761836e24&amp;e=08-01-2018" TargetMode="External"/><Relationship Id="rId212" Type="http://schemas.openxmlformats.org/officeDocument/2006/relationships/hyperlink" Target="https://www.lincoln4benefits.com/JPFEBILL/JPFMemberDetail.asp?m=f0213021ef11ebb155c1c2c6199c&amp;e=08-01-2018" TargetMode="External"/><Relationship Id="rId28" Type="http://schemas.openxmlformats.org/officeDocument/2006/relationships/hyperlink" Target="https://www.lincoln4benefits.com/JPFEBILL/JPFMemberDetail.asp?m=84d256213339215b903ef6f0459d1f&amp;e=08-01-2018" TargetMode="External"/><Relationship Id="rId49" Type="http://schemas.openxmlformats.org/officeDocument/2006/relationships/hyperlink" Target="https://www.lincoln4benefits.com/JPFEBILL/JPFMemberDetail.asp?m=17f1e9dd771fab658d542b35&amp;e=08-01-2018" TargetMode="External"/><Relationship Id="rId114" Type="http://schemas.openxmlformats.org/officeDocument/2006/relationships/hyperlink" Target="https://www.lincoln4benefits.com/JPFEBILL/JPFMemberDetail.asp?m=f0213021ef11ebb155c1c2c6199c&amp;e=08-01-2018" TargetMode="External"/><Relationship Id="rId60" Type="http://schemas.openxmlformats.org/officeDocument/2006/relationships/hyperlink" Target="https://www.lincoln4benefits.com/JPFEBILL/JPFMemberDetail.asp?m=c4c79b1a1cebc9901eea576c&amp;e=08-01-2018" TargetMode="External"/><Relationship Id="rId81" Type="http://schemas.openxmlformats.org/officeDocument/2006/relationships/hyperlink" Target="https://www.lincoln4benefits.com/JPFEBILL/JPFMemberDetail.asp?m=40d01cbf7b01e4213132212eff60cc&amp;e=08-01-2018" TargetMode="External"/><Relationship Id="rId135" Type="http://schemas.openxmlformats.org/officeDocument/2006/relationships/hyperlink" Target="https://www.lincoln4benefits.com/JPFEBILL/JPFMemberDetail.asp?m=5a01d6cffa874c59023e4345&amp;e=08-01-2018" TargetMode="External"/><Relationship Id="rId156" Type="http://schemas.openxmlformats.org/officeDocument/2006/relationships/hyperlink" Target="https://www.lincoln4benefits.com/JPFEBILL/JPFMemberDetail.asp?m=c4cfab4e17b59a82555efcb6&amp;e=08-01-2018" TargetMode="External"/><Relationship Id="rId177" Type="http://schemas.openxmlformats.org/officeDocument/2006/relationships/hyperlink" Target="https://www.lincoln4benefits.com/JPFEBILL/JPFMemberDetail.asp?m=6d5cfe9deb781cbae02cfb67&amp;e=08-01-2018" TargetMode="External"/><Relationship Id="rId198" Type="http://schemas.openxmlformats.org/officeDocument/2006/relationships/hyperlink" Target="https://www.lincoln4benefits.com/JPFEBILL/JPFMemberDetail.asp?m=dae144c0648a645b5c505b38&amp;e=08-01-2018" TargetMode="External"/><Relationship Id="rId202" Type="http://schemas.openxmlformats.org/officeDocument/2006/relationships/hyperlink" Target="https://www.lincoln4benefits.com/JPFEBILL/JPFMemberDetail.asp?m=2d119796e3df8cf664552133342125&amp;e=08-01-2018" TargetMode="External"/><Relationship Id="rId223" Type="http://schemas.openxmlformats.org/officeDocument/2006/relationships/hyperlink" Target="https://www.lincoln4benefits.com/JPFEBILL/JPFMemberDetail.asp?m=a202ea7401eb2139216affd74965&amp;e=08-01-2018" TargetMode="External"/><Relationship Id="rId18" Type="http://schemas.openxmlformats.org/officeDocument/2006/relationships/hyperlink" Target="https://www.lincoln4benefits.com/JPFEBILL/JPFMemberDetail.asp?m=e39c02ec2139217c3e2ac483ed94&amp;e=08-01-2018" TargetMode="External"/><Relationship Id="rId39" Type="http://schemas.openxmlformats.org/officeDocument/2006/relationships/hyperlink" Target="https://www.lincoln4benefits.com/JPFEBILL/JPFMemberDetail.asp?m=2ad38d691ca13eb7e60e3efb&amp;e=08-01-2018" TargetMode="External"/><Relationship Id="rId50" Type="http://schemas.openxmlformats.org/officeDocument/2006/relationships/hyperlink" Target="https://www.lincoln4benefits.com/JPFEBILL/JPFMemberDetail.asp?m=3448aaaef7438e656de985b8&amp;e=08-01-2018" TargetMode="External"/><Relationship Id="rId104" Type="http://schemas.openxmlformats.org/officeDocument/2006/relationships/hyperlink" Target="https://www.lincoln4benefits.com/JPFEBILL/JPFMemberDetail.asp?m=8a107878a1847d8a0e7c8a60&amp;e=08-01-2018" TargetMode="External"/><Relationship Id="rId125" Type="http://schemas.openxmlformats.org/officeDocument/2006/relationships/hyperlink" Target="https://www.lincoln4benefits.com/JPFEBILL/JPFMemberDetail.asp?m=34acb4c9751bbfc136dad087&amp;e=08-01-2018" TargetMode="External"/><Relationship Id="rId146" Type="http://schemas.openxmlformats.org/officeDocument/2006/relationships/hyperlink" Target="https://www.lincoln4benefits.com/JPFEBILL/JPFMemberDetail.asp?m=724ff7726f75b1eeeb707c3f&amp;e=08-01-2018" TargetMode="External"/><Relationship Id="rId167" Type="http://schemas.openxmlformats.org/officeDocument/2006/relationships/hyperlink" Target="https://www.lincoln4benefits.com/JPFEBILL/JPFMemberDetail.asp?m=67b63d76491544d2607ef9dd&amp;e=08-01-2018" TargetMode="External"/><Relationship Id="rId188" Type="http://schemas.openxmlformats.org/officeDocument/2006/relationships/hyperlink" Target="https://www.lincoln4benefits.com/JPFEBILL/JPFMemberDetail.asp?m=ae816bcd9148cd9a3ff14308&amp;e=08-01-2018" TargetMode="External"/><Relationship Id="rId71" Type="http://schemas.openxmlformats.org/officeDocument/2006/relationships/hyperlink" Target="https://www.lincoln4benefits.com/JPFEBILL/JPFMemberDetail.asp?m=73cf0e693a6683e8801df23f&amp;e=08-01-2018" TargetMode="External"/><Relationship Id="rId92" Type="http://schemas.openxmlformats.org/officeDocument/2006/relationships/hyperlink" Target="https://www.lincoln4benefits.com/JPFEBILL/JPFMemberDetail.asp?m=bd52f76ad51077383c74c14d&amp;e=08-01-2018" TargetMode="External"/><Relationship Id="rId213" Type="http://schemas.openxmlformats.org/officeDocument/2006/relationships/hyperlink" Target="https://www.lincoln4benefits.com/JPFEBILL/JPFMemberDetail.asp?m=7174b92ac5cfced794721e9b&amp;e=08-01-2018" TargetMode="External"/><Relationship Id="rId2" Type="http://schemas.openxmlformats.org/officeDocument/2006/relationships/hyperlink" Target="https://www.lincoln4benefits.com/JPFEBILL/JPFMemberDetail.asp?m=3f5eb5ff21313021cee0ef2f763119&amp;e=08-01-2018" TargetMode="External"/><Relationship Id="rId29" Type="http://schemas.openxmlformats.org/officeDocument/2006/relationships/hyperlink" Target="https://www.lincoln4benefits.com/JPFEBILL/JPFMemberDetail.asp?m=10191ab5c863e4d183f4725f&amp;e=08-01-2018" TargetMode="External"/><Relationship Id="rId40" Type="http://schemas.openxmlformats.org/officeDocument/2006/relationships/hyperlink" Target="https://www.lincoln4benefits.com/JPFEBILL/JPFMemberDetail.asp?m=67b63d76491544d2607ef9dd&amp;e=08-01-2018" TargetMode="External"/><Relationship Id="rId115" Type="http://schemas.openxmlformats.org/officeDocument/2006/relationships/hyperlink" Target="https://www.lincoln4benefits.com/JPFEBILL/JPFMemberDetail.asp?m=7174b92ac5cfced794721e9b&amp;e=08-01-2018" TargetMode="External"/><Relationship Id="rId136" Type="http://schemas.openxmlformats.org/officeDocument/2006/relationships/hyperlink" Target="https://www.lincoln4benefits.com/JPFEBILL/JPFMemberDetail.asp?m=48a754901dec21333321ad63a32441&amp;e=08-01-2018" TargetMode="External"/><Relationship Id="rId157" Type="http://schemas.openxmlformats.org/officeDocument/2006/relationships/hyperlink" Target="https://www.lincoln4benefits.com/JPFEBILL/JPFMemberDetail.asp?m=8bdc61dad57cbcb81e2131363021a7c6&amp;e=08-01-2018" TargetMode="External"/><Relationship Id="rId178" Type="http://schemas.openxmlformats.org/officeDocument/2006/relationships/hyperlink" Target="https://www.lincoln4benefits.com/JPFEBILL/JPFMemberDetail.asp?m=e11cf9ce889c2de3c0b408c0&amp;e=08-01-2018" TargetMode="External"/><Relationship Id="rId61" Type="http://schemas.openxmlformats.org/officeDocument/2006/relationships/hyperlink" Target="https://www.lincoln4benefits.com/JPFEBILL/JPFMemberDetail.asp?m=9bcf761bff53812e6b7e4a1e&amp;e=08-01-2018" TargetMode="External"/><Relationship Id="rId82" Type="http://schemas.openxmlformats.org/officeDocument/2006/relationships/hyperlink" Target="https://www.lincoln4benefits.com/JPFEBILL/JPFMemberDetail.asp?m=4494701af1eb61e070f525e3&amp;e=08-01-2018" TargetMode="External"/><Relationship Id="rId199" Type="http://schemas.openxmlformats.org/officeDocument/2006/relationships/hyperlink" Target="https://www.lincoln4benefits.com/JPFEBILL/JPFMemberDetail.asp?m=786acf42a69b545196f47c213921&amp;e=08-01-2018" TargetMode="External"/><Relationship Id="rId203" Type="http://schemas.openxmlformats.org/officeDocument/2006/relationships/hyperlink" Target="https://www.lincoln4benefits.com/JPFEBILL/JPFMemberDetail.asp?m=bd9396b7c455b30e8ae8f825&amp;e=08-01-2018" TargetMode="External"/><Relationship Id="rId19" Type="http://schemas.openxmlformats.org/officeDocument/2006/relationships/hyperlink" Target="https://www.lincoln4benefits.com/JPFEBILL/JPFMemberDetail.asp?m=8df4de89dc4c4af2a92c5853&amp;e=08-01-2018" TargetMode="External"/><Relationship Id="rId224" Type="http://schemas.openxmlformats.org/officeDocument/2006/relationships/hyperlink" Target="https://www.lincoln4benefits.com/JPFEBILL/JPFMemberDetail.asp?m=84384471069e563745213921dc46&amp;e=08-01-2018" TargetMode="External"/><Relationship Id="rId30" Type="http://schemas.openxmlformats.org/officeDocument/2006/relationships/hyperlink" Target="https://www.lincoln4benefits.com/JPFEBILL/JPFMemberDetail.asp?m=acbb1b3d2eb9ecddeddcb44e&amp;e=08-01-2018" TargetMode="External"/><Relationship Id="rId105" Type="http://schemas.openxmlformats.org/officeDocument/2006/relationships/hyperlink" Target="https://www.lincoln4benefits.com/JPFEBILL/JPFMemberDetail.asp?m=169e972521313630215644e0ec230507&amp;e=08-01-2018" TargetMode="External"/><Relationship Id="rId126" Type="http://schemas.openxmlformats.org/officeDocument/2006/relationships/hyperlink" Target="https://www.lincoln4benefits.com/JPFEBILL/JPFMemberDetail.asp?m=ef20082e6e42ebbda2213021b4e7&amp;e=08-01-2018" TargetMode="External"/><Relationship Id="rId147" Type="http://schemas.openxmlformats.org/officeDocument/2006/relationships/hyperlink" Target="https://www.lincoln4benefits.com/JPFEBILL/JPFMemberDetail.asp?m=775537d5f99ce1213132216df6bbc7&amp;e=08-01-2018" TargetMode="External"/><Relationship Id="rId168" Type="http://schemas.openxmlformats.org/officeDocument/2006/relationships/hyperlink" Target="https://www.lincoln4benefits.com/JPFEBILL/JPFMemberDetail.asp?m=4587e01087a17dda4a8dc50f&amp;e=08-01-2018" TargetMode="External"/><Relationship Id="rId51" Type="http://schemas.openxmlformats.org/officeDocument/2006/relationships/hyperlink" Target="https://www.lincoln4benefits.com/JPFEBILL/JPFMemberDetail.asp?m=41169c0e115eb02131322196c23dd5&amp;e=08-01-2018" TargetMode="External"/><Relationship Id="rId72" Type="http://schemas.openxmlformats.org/officeDocument/2006/relationships/hyperlink" Target="https://www.lincoln4benefits.com/JPFEBILL/JPFMemberDetail.asp?m=ae816bcd9148cd9a3ff14308&amp;e=08-01-2018" TargetMode="External"/><Relationship Id="rId93" Type="http://schemas.openxmlformats.org/officeDocument/2006/relationships/hyperlink" Target="https://www.lincoln4benefits.com/JPFEBILL/JPFMemberDetail.asp?m=fda7fb5c6fb3f4e22dd0d334&amp;e=08-01-2018" TargetMode="External"/><Relationship Id="rId189" Type="http://schemas.openxmlformats.org/officeDocument/2006/relationships/hyperlink" Target="https://www.lincoln4benefits.com/JPFEBILL/JPFMemberDetail.asp?m=3e5104dc25ecce21392103b050d0&amp;e=08-01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2"/>
  <sheetViews>
    <sheetView tabSelected="1" zoomScale="80" zoomScaleNormal="80" zoomScaleSheetLayoutView="100" workbookViewId="0">
      <selection activeCell="B14" sqref="B14"/>
    </sheetView>
  </sheetViews>
  <sheetFormatPr defaultRowHeight="15" x14ac:dyDescent="0.25"/>
  <cols>
    <col min="1" max="1" width="20.7109375" style="67" customWidth="1"/>
    <col min="2" max="2" width="58.85546875" customWidth="1"/>
    <col min="3" max="7" width="20.28515625" customWidth="1"/>
    <col min="8" max="8" width="20.28515625" style="17" customWidth="1"/>
    <col min="9" max="17" width="20.28515625" customWidth="1"/>
    <col min="18" max="18" width="20.28515625" style="17" customWidth="1"/>
    <col min="19" max="19" width="22.140625" customWidth="1"/>
  </cols>
  <sheetData>
    <row r="1" spans="1:18" x14ac:dyDescent="0.25">
      <c r="A1" s="6" t="s">
        <v>0</v>
      </c>
      <c r="B1" s="141"/>
    </row>
    <row r="2" spans="1:18" x14ac:dyDescent="0.25">
      <c r="A2" s="6" t="s">
        <v>1190</v>
      </c>
      <c r="B2" s="141"/>
    </row>
    <row r="3" spans="1:18" x14ac:dyDescent="0.25">
      <c r="A3" s="6" t="s">
        <v>1176</v>
      </c>
      <c r="B3" s="14"/>
    </row>
    <row r="4" spans="1:18" x14ac:dyDescent="0.25">
      <c r="A4" s="6" t="s">
        <v>1191</v>
      </c>
      <c r="L4" s="14"/>
      <c r="M4" s="14"/>
      <c r="N4" s="14"/>
      <c r="O4" s="14"/>
      <c r="P4" s="194"/>
    </row>
    <row r="5" spans="1:18" x14ac:dyDescent="0.25">
      <c r="A5" s="16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5"/>
      <c r="Q5" s="53"/>
      <c r="R5" s="154"/>
    </row>
    <row r="6" spans="1:18" s="176" customFormat="1" ht="30" customHeight="1" x14ac:dyDescent="0.25">
      <c r="A6" s="173"/>
      <c r="B6" s="174"/>
      <c r="C6" s="183" t="s">
        <v>1183</v>
      </c>
      <c r="D6" s="185"/>
      <c r="E6" s="184"/>
      <c r="F6" s="186" t="s">
        <v>1186</v>
      </c>
      <c r="G6" s="182"/>
      <c r="H6" s="186" t="s">
        <v>1187</v>
      </c>
      <c r="I6" s="182"/>
      <c r="J6" s="183" t="s">
        <v>1188</v>
      </c>
      <c r="K6" s="184"/>
      <c r="L6" s="185" t="s">
        <v>1154</v>
      </c>
      <c r="M6" s="184"/>
      <c r="N6" s="183" t="s">
        <v>1155</v>
      </c>
      <c r="O6" s="184"/>
      <c r="P6" s="186" t="s">
        <v>6</v>
      </c>
      <c r="Q6" s="182"/>
      <c r="R6" s="175"/>
    </row>
    <row r="7" spans="1:18" s="176" customFormat="1" ht="45" customHeight="1" x14ac:dyDescent="0.25">
      <c r="A7" s="177" t="s">
        <v>1177</v>
      </c>
      <c r="B7" s="160" t="s">
        <v>2</v>
      </c>
      <c r="C7" s="160" t="s">
        <v>3</v>
      </c>
      <c r="D7" s="160" t="s">
        <v>1185</v>
      </c>
      <c r="E7" s="160" t="s">
        <v>1189</v>
      </c>
      <c r="F7" s="160" t="s">
        <v>4</v>
      </c>
      <c r="G7" s="160" t="s">
        <v>303</v>
      </c>
      <c r="H7" s="162" t="s">
        <v>4</v>
      </c>
      <c r="I7" s="160" t="s">
        <v>303</v>
      </c>
      <c r="J7" s="160" t="s">
        <v>4</v>
      </c>
      <c r="K7" s="160" t="s">
        <v>303</v>
      </c>
      <c r="L7" s="159" t="s">
        <v>4</v>
      </c>
      <c r="M7" s="159" t="s">
        <v>5</v>
      </c>
      <c r="N7" s="159" t="s">
        <v>4</v>
      </c>
      <c r="O7" s="159" t="s">
        <v>5</v>
      </c>
      <c r="P7" s="159" t="s">
        <v>4</v>
      </c>
      <c r="Q7" s="159" t="s">
        <v>5</v>
      </c>
      <c r="R7" s="162" t="s">
        <v>353</v>
      </c>
    </row>
    <row r="8" spans="1:18" x14ac:dyDescent="0.25">
      <c r="A8" s="137" t="s">
        <v>1184</v>
      </c>
      <c r="B8" s="137" t="s">
        <v>296</v>
      </c>
      <c r="C8" s="2">
        <v>316992.63999999996</v>
      </c>
      <c r="D8" s="166">
        <v>34859.71</v>
      </c>
      <c r="E8" s="178">
        <f t="shared" ref="E8:E38" si="0">C8+D8</f>
        <v>351852.35</v>
      </c>
      <c r="F8" s="10">
        <v>19352.760000000002</v>
      </c>
      <c r="G8" s="10">
        <v>2126.2799999999997</v>
      </c>
      <c r="H8" s="138">
        <v>582.32000000000005</v>
      </c>
      <c r="I8" s="153">
        <v>55.64</v>
      </c>
      <c r="J8" s="170">
        <v>0</v>
      </c>
      <c r="K8" s="138">
        <v>167.96</v>
      </c>
      <c r="L8" s="11">
        <v>4201</v>
      </c>
      <c r="M8" s="138">
        <v>397.8</v>
      </c>
      <c r="N8" s="138">
        <v>4069.53</v>
      </c>
      <c r="O8" s="138">
        <v>3670.8</v>
      </c>
      <c r="P8" s="140">
        <v>74209.960000000006</v>
      </c>
      <c r="Q8" s="140">
        <v>14418.64</v>
      </c>
      <c r="R8" s="138">
        <v>13904.01</v>
      </c>
    </row>
    <row r="9" spans="1:18" x14ac:dyDescent="0.25">
      <c r="A9" s="137" t="s">
        <v>1184</v>
      </c>
      <c r="B9" s="137" t="s">
        <v>32</v>
      </c>
      <c r="C9" s="2">
        <v>156796.29</v>
      </c>
      <c r="D9" s="166">
        <v>3144.59</v>
      </c>
      <c r="E9" s="178">
        <f t="shared" si="0"/>
        <v>159940.88</v>
      </c>
      <c r="F9" s="10">
        <v>17790.600000000006</v>
      </c>
      <c r="G9" s="10">
        <v>1735.8000000000002</v>
      </c>
      <c r="H9" s="138">
        <v>300.60000000000002</v>
      </c>
      <c r="I9" s="153">
        <v>52</v>
      </c>
      <c r="J9" s="170">
        <v>0</v>
      </c>
      <c r="K9" s="138">
        <v>176.8</v>
      </c>
      <c r="L9" s="11">
        <v>244.92</v>
      </c>
      <c r="M9" s="138">
        <v>0</v>
      </c>
      <c r="N9" s="138">
        <v>2161.2199999999998</v>
      </c>
      <c r="O9" s="138">
        <v>0</v>
      </c>
      <c r="P9" s="140">
        <v>40004.22</v>
      </c>
      <c r="Q9" s="140">
        <v>7825.06</v>
      </c>
      <c r="R9" s="138">
        <v>11118.16</v>
      </c>
    </row>
    <row r="10" spans="1:18" x14ac:dyDescent="0.25">
      <c r="A10" s="137" t="s">
        <v>1184</v>
      </c>
      <c r="B10" s="137" t="s">
        <v>43</v>
      </c>
      <c r="C10" s="2">
        <v>152148.95000000001</v>
      </c>
      <c r="D10" s="166">
        <v>6519.3</v>
      </c>
      <c r="E10" s="178">
        <f t="shared" si="0"/>
        <v>158668.25</v>
      </c>
      <c r="F10" s="10">
        <v>29939.759999999991</v>
      </c>
      <c r="G10" s="10">
        <v>4773.12</v>
      </c>
      <c r="H10" s="138">
        <v>587.64</v>
      </c>
      <c r="I10" s="153">
        <v>81.12</v>
      </c>
      <c r="J10" s="170">
        <v>0</v>
      </c>
      <c r="K10" s="138">
        <v>260</v>
      </c>
      <c r="L10" s="11">
        <v>234.78000000000003</v>
      </c>
      <c r="M10" s="138">
        <v>0</v>
      </c>
      <c r="N10" s="138">
        <v>1608.52</v>
      </c>
      <c r="O10" s="138">
        <v>0</v>
      </c>
      <c r="P10" s="140">
        <v>38937.43</v>
      </c>
      <c r="Q10" s="140">
        <v>9122.3700000000008</v>
      </c>
      <c r="R10" s="138">
        <v>10967.78</v>
      </c>
    </row>
    <row r="11" spans="1:18" x14ac:dyDescent="0.25">
      <c r="A11" s="165" t="s">
        <v>1182</v>
      </c>
      <c r="B11" s="165" t="s">
        <v>1008</v>
      </c>
      <c r="C11" s="166">
        <v>131575.9</v>
      </c>
      <c r="D11" s="166">
        <v>5096.76</v>
      </c>
      <c r="E11" s="178">
        <f>C11+D11</f>
        <v>136672.66</v>
      </c>
      <c r="F11" s="167">
        <v>10305.48</v>
      </c>
      <c r="G11" s="167">
        <v>542.40000000000009</v>
      </c>
      <c r="H11" s="168">
        <v>289.68</v>
      </c>
      <c r="I11" s="169">
        <v>27.56</v>
      </c>
      <c r="J11" s="170">
        <v>0</v>
      </c>
      <c r="K11" s="168">
        <v>88.4</v>
      </c>
      <c r="L11" s="171">
        <v>205.92</v>
      </c>
      <c r="M11" s="168">
        <v>0</v>
      </c>
      <c r="N11" s="168">
        <v>1640.36</v>
      </c>
      <c r="O11" s="168">
        <v>0</v>
      </c>
      <c r="P11" s="172">
        <v>33575.11</v>
      </c>
      <c r="Q11" s="172">
        <v>6567.5</v>
      </c>
      <c r="R11" s="168">
        <v>10214.85</v>
      </c>
    </row>
    <row r="12" spans="1:18" x14ac:dyDescent="0.25">
      <c r="A12" s="137" t="s">
        <v>1179</v>
      </c>
      <c r="B12" s="137" t="s">
        <v>38</v>
      </c>
      <c r="C12" s="2">
        <v>90572</v>
      </c>
      <c r="D12" s="166">
        <v>3847.3</v>
      </c>
      <c r="E12" s="178">
        <f t="shared" si="0"/>
        <v>94419.3</v>
      </c>
      <c r="F12" s="10">
        <v>29939.759999999991</v>
      </c>
      <c r="G12" s="10">
        <v>4773.12</v>
      </c>
      <c r="H12" s="138">
        <v>5472.12</v>
      </c>
      <c r="I12" s="153">
        <v>81.12</v>
      </c>
      <c r="J12" s="170">
        <v>0</v>
      </c>
      <c r="K12" s="138">
        <v>260</v>
      </c>
      <c r="L12" s="11">
        <v>141.96</v>
      </c>
      <c r="M12" s="138">
        <v>76.44</v>
      </c>
      <c r="N12" s="138">
        <v>635.23689999999999</v>
      </c>
      <c r="O12" s="138">
        <v>0</v>
      </c>
      <c r="P12" s="140">
        <v>23122.94</v>
      </c>
      <c r="Q12" s="140">
        <v>4522.9399999999996</v>
      </c>
      <c r="R12" s="138">
        <v>6621.54</v>
      </c>
    </row>
    <row r="13" spans="1:18" x14ac:dyDescent="0.25">
      <c r="A13" s="137" t="s">
        <v>1179</v>
      </c>
      <c r="B13" s="137" t="s">
        <v>29</v>
      </c>
      <c r="C13" s="2">
        <v>77345.06</v>
      </c>
      <c r="D13" s="166">
        <v>3223.7999999999997</v>
      </c>
      <c r="E13" s="178">
        <f t="shared" si="0"/>
        <v>80568.86</v>
      </c>
      <c r="F13" s="10">
        <v>19352.760000000002</v>
      </c>
      <c r="G13" s="10">
        <v>2126.2799999999997</v>
      </c>
      <c r="H13" s="138">
        <v>4771.16</v>
      </c>
      <c r="I13" s="153">
        <v>55.64</v>
      </c>
      <c r="J13" s="170">
        <v>0</v>
      </c>
      <c r="K13" s="138">
        <v>167.96</v>
      </c>
      <c r="L13" s="11">
        <v>121.68</v>
      </c>
      <c r="M13" s="138">
        <v>0</v>
      </c>
      <c r="N13" s="138">
        <v>542.19740000000002</v>
      </c>
      <c r="O13" s="138">
        <v>0</v>
      </c>
      <c r="P13" s="140">
        <v>19733.86</v>
      </c>
      <c r="Q13" s="140">
        <v>3860.04</v>
      </c>
      <c r="R13" s="138">
        <v>5844.6900000000005</v>
      </c>
    </row>
    <row r="14" spans="1:18" x14ac:dyDescent="0.25">
      <c r="A14" s="137" t="s">
        <v>1179</v>
      </c>
      <c r="B14" s="137" t="s">
        <v>19</v>
      </c>
      <c r="C14" s="2">
        <v>89780.24</v>
      </c>
      <c r="D14" s="166">
        <v>3542.4599999999996</v>
      </c>
      <c r="E14" s="178">
        <f t="shared" si="0"/>
        <v>93322.700000000012</v>
      </c>
      <c r="F14" s="10">
        <v>10305.48</v>
      </c>
      <c r="G14" s="10">
        <v>542.40000000000009</v>
      </c>
      <c r="H14" s="138">
        <v>23.44</v>
      </c>
      <c r="I14" s="153">
        <v>27.56</v>
      </c>
      <c r="J14" s="170">
        <v>0</v>
      </c>
      <c r="K14" s="138">
        <v>88.4</v>
      </c>
      <c r="L14" s="11">
        <v>140.4</v>
      </c>
      <c r="M14" s="138">
        <v>0</v>
      </c>
      <c r="N14" s="138">
        <v>628.84410000000003</v>
      </c>
      <c r="O14" s="138">
        <v>0</v>
      </c>
      <c r="P14" s="140">
        <v>22896.01</v>
      </c>
      <c r="Q14" s="140">
        <v>4478.7</v>
      </c>
      <c r="R14" s="138">
        <v>7049.3099999999995</v>
      </c>
    </row>
    <row r="15" spans="1:18" x14ac:dyDescent="0.25">
      <c r="A15" s="137" t="s">
        <v>1179</v>
      </c>
      <c r="B15" s="137" t="s">
        <v>29</v>
      </c>
      <c r="C15" s="2">
        <v>60043.119999999995</v>
      </c>
      <c r="D15" s="166">
        <v>2351.96</v>
      </c>
      <c r="E15" s="178">
        <f t="shared" si="0"/>
        <v>62395.079999999994</v>
      </c>
      <c r="F15" s="10">
        <v>10305.48</v>
      </c>
      <c r="G15" s="10">
        <v>542.40000000000009</v>
      </c>
      <c r="H15" s="138">
        <v>195.04</v>
      </c>
      <c r="I15" s="153">
        <v>27.56</v>
      </c>
      <c r="J15" s="170">
        <v>0</v>
      </c>
      <c r="K15" s="138">
        <v>88.4</v>
      </c>
      <c r="L15" s="11">
        <v>95.160000000000025</v>
      </c>
      <c r="M15" s="138">
        <v>0</v>
      </c>
      <c r="N15" s="138">
        <v>421.7398</v>
      </c>
      <c r="O15" s="138">
        <v>0</v>
      </c>
      <c r="P15" s="140">
        <v>15344.98</v>
      </c>
      <c r="Q15" s="140">
        <v>3601.77</v>
      </c>
      <c r="R15" s="138">
        <v>4662.96</v>
      </c>
    </row>
    <row r="16" spans="1:18" x14ac:dyDescent="0.25">
      <c r="A16" s="137" t="s">
        <v>1179</v>
      </c>
      <c r="B16" s="137" t="s">
        <v>998</v>
      </c>
      <c r="C16" s="2">
        <v>73242.59</v>
      </c>
      <c r="D16" s="166">
        <v>5026.5899999999992</v>
      </c>
      <c r="E16" s="178">
        <f t="shared" si="0"/>
        <v>78269.179999999993</v>
      </c>
      <c r="F16" s="10">
        <v>29939.759999999991</v>
      </c>
      <c r="G16" s="10">
        <v>4773.12</v>
      </c>
      <c r="H16" s="138">
        <v>4522.8200000000006</v>
      </c>
      <c r="I16" s="153">
        <v>81.11999999999999</v>
      </c>
      <c r="J16" s="170">
        <v>0</v>
      </c>
      <c r="K16" s="138">
        <v>0</v>
      </c>
      <c r="L16" s="11">
        <v>114.66000000000003</v>
      </c>
      <c r="M16" s="138">
        <v>0</v>
      </c>
      <c r="N16" s="138">
        <v>512.46029999999996</v>
      </c>
      <c r="O16" s="163">
        <v>0</v>
      </c>
      <c r="P16" s="140">
        <v>19161.050000000003</v>
      </c>
      <c r="Q16" s="140">
        <v>4502.6899999999996</v>
      </c>
      <c r="R16" s="138">
        <v>5616.36</v>
      </c>
    </row>
    <row r="17" spans="1:18" x14ac:dyDescent="0.25">
      <c r="A17" s="137" t="s">
        <v>1179</v>
      </c>
      <c r="B17" s="137" t="s">
        <v>29</v>
      </c>
      <c r="C17" s="2">
        <v>56756.4</v>
      </c>
      <c r="D17" s="166">
        <v>8285.51</v>
      </c>
      <c r="E17" s="178">
        <f t="shared" si="0"/>
        <v>65041.91</v>
      </c>
      <c r="F17" s="10">
        <v>19352.760000000002</v>
      </c>
      <c r="G17" s="10">
        <v>2126.2799999999997</v>
      </c>
      <c r="H17" s="138">
        <v>1498.04</v>
      </c>
      <c r="I17" s="153">
        <v>55.64</v>
      </c>
      <c r="J17" s="170">
        <v>0</v>
      </c>
      <c r="K17" s="138">
        <v>167.96</v>
      </c>
      <c r="L17" s="11">
        <v>90.480000000000018</v>
      </c>
      <c r="M17" s="138">
        <v>0</v>
      </c>
      <c r="N17" s="138">
        <v>401.67040000000003</v>
      </c>
      <c r="O17" s="138">
        <v>0</v>
      </c>
      <c r="P17" s="140">
        <v>14499.79</v>
      </c>
      <c r="Q17" s="140">
        <v>3404.71</v>
      </c>
      <c r="R17" s="138">
        <v>4795.6899999999996</v>
      </c>
    </row>
    <row r="18" spans="1:18" x14ac:dyDescent="0.25">
      <c r="A18" s="137" t="s">
        <v>1179</v>
      </c>
      <c r="B18" s="137" t="s">
        <v>29</v>
      </c>
      <c r="C18" s="2">
        <v>47832.649999999994</v>
      </c>
      <c r="D18" s="166">
        <v>474.72</v>
      </c>
      <c r="E18" s="178">
        <f t="shared" si="0"/>
        <v>48307.369999999995</v>
      </c>
      <c r="F18" s="10">
        <v>19352.760000000002</v>
      </c>
      <c r="G18" s="10">
        <v>2126.2799999999997</v>
      </c>
      <c r="H18" s="138">
        <v>487.15999999999997</v>
      </c>
      <c r="I18" s="153">
        <v>55.64</v>
      </c>
      <c r="J18" s="170">
        <v>0</v>
      </c>
      <c r="K18" s="138">
        <v>167.96</v>
      </c>
      <c r="L18" s="11">
        <v>70.2</v>
      </c>
      <c r="M18" s="138">
        <v>16.12</v>
      </c>
      <c r="N18" s="138">
        <v>312.22039999999998</v>
      </c>
      <c r="O18" s="138">
        <v>0</v>
      </c>
      <c r="P18" s="140">
        <v>12385.95</v>
      </c>
      <c r="Q18" s="140">
        <v>2896.03</v>
      </c>
      <c r="R18" s="138">
        <v>3515.97</v>
      </c>
    </row>
    <row r="19" spans="1:18" x14ac:dyDescent="0.25">
      <c r="A19" s="137" t="s">
        <v>1179</v>
      </c>
      <c r="B19" s="137" t="s">
        <v>23</v>
      </c>
      <c r="C19" s="2">
        <v>85214.489999999991</v>
      </c>
      <c r="D19" s="166">
        <v>132.99</v>
      </c>
      <c r="E19" s="178">
        <f t="shared" si="0"/>
        <v>85347.48</v>
      </c>
      <c r="F19" s="10">
        <v>17790.600000000006</v>
      </c>
      <c r="G19" s="10">
        <v>1735.8000000000002</v>
      </c>
      <c r="H19" s="138">
        <v>434.76</v>
      </c>
      <c r="I19" s="153">
        <v>52</v>
      </c>
      <c r="J19" s="170">
        <v>0</v>
      </c>
      <c r="K19" s="138">
        <v>260</v>
      </c>
      <c r="L19" s="11">
        <v>131.82000000000002</v>
      </c>
      <c r="M19" s="138">
        <v>0</v>
      </c>
      <c r="N19" s="138">
        <v>589.39549999999997</v>
      </c>
      <c r="O19" s="138">
        <v>0</v>
      </c>
      <c r="P19" s="140">
        <v>21767.51</v>
      </c>
      <c r="Q19" s="140">
        <v>5107.01</v>
      </c>
      <c r="R19" s="138">
        <v>6372.32</v>
      </c>
    </row>
    <row r="20" spans="1:18" x14ac:dyDescent="0.25">
      <c r="A20" s="137" t="s">
        <v>1179</v>
      </c>
      <c r="B20" s="137" t="s">
        <v>16</v>
      </c>
      <c r="C20" s="2">
        <v>27063.449999999997</v>
      </c>
      <c r="D20" s="166">
        <v>7646.66</v>
      </c>
      <c r="E20" s="178">
        <f t="shared" si="0"/>
        <v>34710.11</v>
      </c>
      <c r="F20" s="10">
        <v>9676.380000000001</v>
      </c>
      <c r="G20" s="10">
        <v>1063.1399999999999</v>
      </c>
      <c r="H20" s="138">
        <v>293.7</v>
      </c>
      <c r="I20" s="153">
        <v>23.54</v>
      </c>
      <c r="J20" s="170">
        <v>0</v>
      </c>
      <c r="K20" s="138">
        <v>71.06</v>
      </c>
      <c r="L20" s="11">
        <v>51.48</v>
      </c>
      <c r="M20" s="138">
        <v>0</v>
      </c>
      <c r="N20" s="138">
        <v>228.99199999999999</v>
      </c>
      <c r="O20" s="138">
        <v>0</v>
      </c>
      <c r="P20" s="140">
        <v>6510.34</v>
      </c>
      <c r="Q20" s="140">
        <v>1623.44</v>
      </c>
      <c r="R20" s="138">
        <v>2579.2400000000002</v>
      </c>
    </row>
    <row r="21" spans="1:18" x14ac:dyDescent="0.25">
      <c r="A21" s="137" t="s">
        <v>1179</v>
      </c>
      <c r="B21" s="137" t="s">
        <v>29</v>
      </c>
      <c r="C21" s="2">
        <v>30665.05</v>
      </c>
      <c r="D21" s="166">
        <v>5414.47</v>
      </c>
      <c r="E21" s="178">
        <f t="shared" si="0"/>
        <v>36079.519999999997</v>
      </c>
      <c r="F21" s="10">
        <v>6011.53</v>
      </c>
      <c r="G21" s="10">
        <v>316.40000000000003</v>
      </c>
      <c r="H21" s="138">
        <v>36.159999999999997</v>
      </c>
      <c r="I21" s="153">
        <v>14.84</v>
      </c>
      <c r="J21" s="170">
        <v>0</v>
      </c>
      <c r="K21" s="138">
        <v>47.6</v>
      </c>
      <c r="L21" s="11">
        <v>52.78</v>
      </c>
      <c r="M21" s="138">
        <v>0</v>
      </c>
      <c r="N21" s="138">
        <v>233.53330000000003</v>
      </c>
      <c r="O21" s="138">
        <v>0</v>
      </c>
      <c r="P21" s="140">
        <v>7472.24</v>
      </c>
      <c r="Q21" s="140">
        <v>1839.61</v>
      </c>
      <c r="R21" s="138">
        <v>2733.12</v>
      </c>
    </row>
    <row r="22" spans="1:18" x14ac:dyDescent="0.25">
      <c r="A22" s="137" t="s">
        <v>1179</v>
      </c>
      <c r="B22" s="137" t="s">
        <v>1050</v>
      </c>
      <c r="C22" s="2">
        <v>54119.040000000001</v>
      </c>
      <c r="D22" s="166">
        <v>5.59</v>
      </c>
      <c r="E22" s="178">
        <f t="shared" si="0"/>
        <v>54124.63</v>
      </c>
      <c r="F22" s="10">
        <v>10305.48</v>
      </c>
      <c r="G22" s="10">
        <v>542.40000000000009</v>
      </c>
      <c r="H22" s="138">
        <v>23.44</v>
      </c>
      <c r="I22" s="153">
        <v>27.56</v>
      </c>
      <c r="J22" s="170">
        <v>0</v>
      </c>
      <c r="K22" s="138">
        <v>88.4</v>
      </c>
      <c r="L22" s="11">
        <v>84.629999999999981</v>
      </c>
      <c r="M22" s="138">
        <v>0</v>
      </c>
      <c r="N22" s="138">
        <v>377.83589999999992</v>
      </c>
      <c r="O22" s="138">
        <v>0</v>
      </c>
      <c r="P22" s="140">
        <v>13835.66</v>
      </c>
      <c r="Q22" s="140">
        <v>3246.88</v>
      </c>
      <c r="R22" s="138">
        <v>4089.91</v>
      </c>
    </row>
    <row r="23" spans="1:18" x14ac:dyDescent="0.25">
      <c r="A23" s="155" t="s">
        <v>1179</v>
      </c>
      <c r="B23" s="137" t="s">
        <v>1065</v>
      </c>
      <c r="C23" s="2">
        <v>35251.53</v>
      </c>
      <c r="D23" s="166">
        <v>0</v>
      </c>
      <c r="E23" s="178">
        <f t="shared" si="0"/>
        <v>35251.53</v>
      </c>
      <c r="F23" s="157">
        <v>6870.3199999999988</v>
      </c>
      <c r="G23" s="157">
        <v>361.6</v>
      </c>
      <c r="H23" s="156">
        <v>149.22</v>
      </c>
      <c r="I23" s="164">
        <v>17.489999999999998</v>
      </c>
      <c r="J23" s="170">
        <v>0</v>
      </c>
      <c r="K23" s="156">
        <v>56.1</v>
      </c>
      <c r="L23" s="135">
        <v>35.75</v>
      </c>
      <c r="M23" s="156">
        <v>0</v>
      </c>
      <c r="N23" s="138">
        <v>160.19479999999999</v>
      </c>
      <c r="O23" s="156">
        <v>0</v>
      </c>
      <c r="P23" s="158">
        <v>9317.0400000000009</v>
      </c>
      <c r="Q23" s="158">
        <v>2115.0300000000002</v>
      </c>
      <c r="R23" s="156">
        <v>2634.31</v>
      </c>
    </row>
    <row r="24" spans="1:18" x14ac:dyDescent="0.25">
      <c r="A24" s="155" t="s">
        <v>1179</v>
      </c>
      <c r="B24" s="137" t="s">
        <v>16</v>
      </c>
      <c r="C24" s="2">
        <v>23246.51</v>
      </c>
      <c r="D24" s="166">
        <v>1490.36</v>
      </c>
      <c r="E24" s="178">
        <f t="shared" si="0"/>
        <v>24736.87</v>
      </c>
      <c r="F24" s="157">
        <v>5152.74</v>
      </c>
      <c r="G24" s="157">
        <v>271.20000000000005</v>
      </c>
      <c r="H24" s="156">
        <v>8.5299999999999994</v>
      </c>
      <c r="I24" s="164">
        <v>12.72</v>
      </c>
      <c r="J24" s="170">
        <v>0</v>
      </c>
      <c r="K24" s="156">
        <v>40.799999999999997</v>
      </c>
      <c r="L24" s="135">
        <v>32.24</v>
      </c>
      <c r="M24" s="156">
        <v>0</v>
      </c>
      <c r="N24" s="138">
        <v>144.63999999999999</v>
      </c>
      <c r="O24" s="156">
        <v>0</v>
      </c>
      <c r="P24" s="158">
        <v>6665.58</v>
      </c>
      <c r="Q24" s="158">
        <v>1483.9</v>
      </c>
      <c r="R24" s="156">
        <v>1869.1399999999999</v>
      </c>
    </row>
    <row r="25" spans="1:18" x14ac:dyDescent="0.25">
      <c r="A25" s="137" t="s">
        <v>1180</v>
      </c>
      <c r="B25" s="137" t="s">
        <v>1056</v>
      </c>
      <c r="C25" s="2">
        <v>13975.470000000001</v>
      </c>
      <c r="D25" s="166">
        <v>8421.08</v>
      </c>
      <c r="E25" s="178">
        <f t="shared" si="0"/>
        <v>22396.550000000003</v>
      </c>
      <c r="F25" s="10">
        <v>4989.9599999999991</v>
      </c>
      <c r="G25" s="10">
        <v>795.52</v>
      </c>
      <c r="H25" s="138">
        <v>1758</v>
      </c>
      <c r="I25" s="153">
        <v>9.36</v>
      </c>
      <c r="J25" s="170">
        <v>0</v>
      </c>
      <c r="K25" s="138">
        <v>0</v>
      </c>
      <c r="L25" s="11">
        <v>31.72</v>
      </c>
      <c r="M25" s="138">
        <v>3.24</v>
      </c>
      <c r="N25" s="138">
        <v>131.83540000000002</v>
      </c>
      <c r="O25" s="138">
        <v>0</v>
      </c>
      <c r="P25" s="140">
        <v>3360.14</v>
      </c>
      <c r="Q25" s="140">
        <v>698.28</v>
      </c>
      <c r="R25" s="138">
        <v>1670.46</v>
      </c>
    </row>
    <row r="26" spans="1:18" x14ac:dyDescent="0.25">
      <c r="A26" s="137" t="s">
        <v>1180</v>
      </c>
      <c r="B26" s="137" t="s">
        <v>50</v>
      </c>
      <c r="C26" s="2">
        <v>130089.12999999998</v>
      </c>
      <c r="D26" s="166">
        <v>5311.3</v>
      </c>
      <c r="E26" s="178">
        <f t="shared" si="0"/>
        <v>135400.42999999996</v>
      </c>
      <c r="F26" s="10">
        <v>29939.759999999991</v>
      </c>
      <c r="G26" s="10">
        <v>4773.12</v>
      </c>
      <c r="H26" s="138">
        <v>461.79999999999995</v>
      </c>
      <c r="I26" s="153">
        <v>81.12</v>
      </c>
      <c r="J26" s="170">
        <v>0</v>
      </c>
      <c r="K26" s="138">
        <v>260</v>
      </c>
      <c r="L26" s="11">
        <v>201.24000000000004</v>
      </c>
      <c r="M26" s="138">
        <v>0</v>
      </c>
      <c r="N26" s="138">
        <v>1708.01</v>
      </c>
      <c r="O26" s="138">
        <v>0</v>
      </c>
      <c r="P26" s="140">
        <v>32847.22</v>
      </c>
      <c r="Q26" s="140">
        <v>6425.1</v>
      </c>
      <c r="R26" s="138">
        <v>9895.07</v>
      </c>
    </row>
    <row r="27" spans="1:18" x14ac:dyDescent="0.25">
      <c r="A27" s="137" t="s">
        <v>1180</v>
      </c>
      <c r="B27" s="137" t="s">
        <v>15</v>
      </c>
      <c r="C27" s="2">
        <v>129070.08999999998</v>
      </c>
      <c r="D27" s="166">
        <v>2638.11</v>
      </c>
      <c r="E27" s="178">
        <f t="shared" si="0"/>
        <v>131708.19999999998</v>
      </c>
      <c r="F27" s="10">
        <v>19352.760000000002</v>
      </c>
      <c r="G27" s="10">
        <v>2126.2799999999997</v>
      </c>
      <c r="H27" s="138">
        <v>0</v>
      </c>
      <c r="I27" s="153">
        <v>55.64</v>
      </c>
      <c r="J27" s="170">
        <v>0</v>
      </c>
      <c r="K27" s="138">
        <v>167.96</v>
      </c>
      <c r="L27" s="11">
        <v>201.24000000000004</v>
      </c>
      <c r="M27" s="138">
        <v>59.28</v>
      </c>
      <c r="N27" s="138">
        <v>1691.78</v>
      </c>
      <c r="O27" s="138">
        <v>0</v>
      </c>
      <c r="P27" s="140">
        <v>32889.21</v>
      </c>
      <c r="Q27" s="140">
        <v>6433.64</v>
      </c>
      <c r="R27" s="138">
        <v>9842.02</v>
      </c>
    </row>
    <row r="28" spans="1:18" x14ac:dyDescent="0.25">
      <c r="A28" s="137" t="s">
        <v>1180</v>
      </c>
      <c r="B28" s="137" t="s">
        <v>993</v>
      </c>
      <c r="C28" s="2">
        <v>64920.960000000006</v>
      </c>
      <c r="D28" s="166">
        <v>2614.1099999999997</v>
      </c>
      <c r="E28" s="178">
        <f t="shared" si="0"/>
        <v>67535.070000000007</v>
      </c>
      <c r="F28" s="10">
        <v>19352.760000000002</v>
      </c>
      <c r="G28" s="10">
        <v>2126.2799999999997</v>
      </c>
      <c r="H28" s="138">
        <v>449.20000000000005</v>
      </c>
      <c r="I28" s="153">
        <v>55.64</v>
      </c>
      <c r="J28" s="170">
        <v>0</v>
      </c>
      <c r="K28" s="138">
        <v>167.96</v>
      </c>
      <c r="L28" s="11">
        <v>99.839999999999975</v>
      </c>
      <c r="M28" s="138">
        <v>354.64</v>
      </c>
      <c r="N28" s="138">
        <v>447.18330000000009</v>
      </c>
      <c r="O28" s="138">
        <v>0</v>
      </c>
      <c r="P28" s="140">
        <v>0</v>
      </c>
      <c r="Q28" s="140">
        <v>0</v>
      </c>
      <c r="R28" s="138">
        <v>4986.78</v>
      </c>
    </row>
    <row r="29" spans="1:18" x14ac:dyDescent="0.25">
      <c r="A29" s="137" t="s">
        <v>1180</v>
      </c>
      <c r="B29" s="137" t="s">
        <v>45</v>
      </c>
      <c r="C29" s="2">
        <v>100744.66</v>
      </c>
      <c r="D29" s="166">
        <v>4240.8999999999996</v>
      </c>
      <c r="E29" s="178">
        <f t="shared" si="0"/>
        <v>104985.56</v>
      </c>
      <c r="F29" s="10">
        <v>29939.759999999991</v>
      </c>
      <c r="G29" s="10">
        <v>4773.12</v>
      </c>
      <c r="H29" s="138">
        <v>2386.36</v>
      </c>
      <c r="I29" s="153">
        <v>81.12</v>
      </c>
      <c r="J29" s="170">
        <v>0</v>
      </c>
      <c r="K29" s="138">
        <v>260</v>
      </c>
      <c r="L29" s="11">
        <v>157.55999999999997</v>
      </c>
      <c r="M29" s="138">
        <v>9.8800000000000008</v>
      </c>
      <c r="N29" s="138">
        <v>704.94790000000012</v>
      </c>
      <c r="O29" s="138">
        <v>0</v>
      </c>
      <c r="P29" s="140">
        <v>25737.82</v>
      </c>
      <c r="Q29" s="140">
        <v>6041.58</v>
      </c>
      <c r="R29" s="138">
        <v>7617.09</v>
      </c>
    </row>
    <row r="30" spans="1:18" x14ac:dyDescent="0.25">
      <c r="A30" s="137" t="s">
        <v>1180</v>
      </c>
      <c r="B30" s="137" t="s">
        <v>1012</v>
      </c>
      <c r="C30" s="2">
        <v>89599.5</v>
      </c>
      <c r="D30" s="166">
        <v>365.7</v>
      </c>
      <c r="E30" s="178">
        <f t="shared" si="0"/>
        <v>89965.2</v>
      </c>
      <c r="F30" s="10">
        <v>29939.759999999991</v>
      </c>
      <c r="G30" s="10">
        <v>4773.12</v>
      </c>
      <c r="H30" s="138">
        <v>957.88</v>
      </c>
      <c r="I30" s="153">
        <v>81.12</v>
      </c>
      <c r="J30" s="170">
        <v>0</v>
      </c>
      <c r="K30" s="138">
        <v>0</v>
      </c>
      <c r="L30" s="11">
        <v>140.4</v>
      </c>
      <c r="M30" s="138">
        <v>0</v>
      </c>
      <c r="N30" s="138">
        <v>628.84410000000003</v>
      </c>
      <c r="O30" s="138">
        <v>0</v>
      </c>
      <c r="P30" s="140">
        <v>22891.77</v>
      </c>
      <c r="Q30" s="140">
        <v>5373.28</v>
      </c>
      <c r="R30" s="138">
        <v>6467.46</v>
      </c>
    </row>
    <row r="31" spans="1:18" x14ac:dyDescent="0.25">
      <c r="A31" s="137" t="s">
        <v>1180</v>
      </c>
      <c r="B31" s="137" t="s">
        <v>30</v>
      </c>
      <c r="C31" s="2">
        <v>90028.94</v>
      </c>
      <c r="D31" s="166">
        <v>2097.2999999999997</v>
      </c>
      <c r="E31" s="178">
        <f t="shared" si="0"/>
        <v>92126.24</v>
      </c>
      <c r="F31" s="10">
        <v>29939.759999999991</v>
      </c>
      <c r="G31" s="10">
        <v>4773.12</v>
      </c>
      <c r="H31" s="138">
        <v>1820.92</v>
      </c>
      <c r="I31" s="153">
        <v>81.12</v>
      </c>
      <c r="J31" s="170">
        <v>0</v>
      </c>
      <c r="K31" s="138">
        <v>0</v>
      </c>
      <c r="L31" s="11">
        <v>141.96</v>
      </c>
      <c r="M31" s="138">
        <v>59.28</v>
      </c>
      <c r="N31" s="138">
        <v>632.0652</v>
      </c>
      <c r="O31" s="138">
        <v>0</v>
      </c>
      <c r="P31" s="140">
        <v>23001.54</v>
      </c>
      <c r="Q31" s="140">
        <v>5399.29</v>
      </c>
      <c r="R31" s="138">
        <v>6676.25</v>
      </c>
    </row>
    <row r="32" spans="1:18" x14ac:dyDescent="0.25">
      <c r="A32" s="137" t="s">
        <v>1180</v>
      </c>
      <c r="B32" s="137" t="s">
        <v>1056</v>
      </c>
      <c r="C32" s="2">
        <v>118224.78</v>
      </c>
      <c r="D32" s="166">
        <v>0</v>
      </c>
      <c r="E32" s="178">
        <f t="shared" si="0"/>
        <v>118224.78</v>
      </c>
      <c r="F32" s="10">
        <v>29939.759999999991</v>
      </c>
      <c r="G32" s="10">
        <v>4773.12</v>
      </c>
      <c r="H32" s="138">
        <v>227.33</v>
      </c>
      <c r="I32" s="153">
        <v>55.59</v>
      </c>
      <c r="J32" s="170">
        <v>0</v>
      </c>
      <c r="K32" s="138">
        <v>0</v>
      </c>
      <c r="L32" s="11">
        <v>188.76</v>
      </c>
      <c r="M32" s="138">
        <v>0</v>
      </c>
      <c r="N32" s="138">
        <v>1198.96</v>
      </c>
      <c r="O32" s="138">
        <v>0</v>
      </c>
      <c r="P32" s="140">
        <v>30228.67</v>
      </c>
      <c r="Q32" s="140">
        <v>7089.15</v>
      </c>
      <c r="R32" s="138">
        <v>8681.99</v>
      </c>
    </row>
    <row r="33" spans="1:18" x14ac:dyDescent="0.25">
      <c r="A33" s="137" t="s">
        <v>1180</v>
      </c>
      <c r="B33" s="137" t="s">
        <v>1058</v>
      </c>
      <c r="C33" s="2">
        <v>87318.26</v>
      </c>
      <c r="D33" s="166">
        <v>1084.76</v>
      </c>
      <c r="E33" s="178">
        <f t="shared" si="0"/>
        <v>88403.01999999999</v>
      </c>
      <c r="F33" s="10">
        <v>0</v>
      </c>
      <c r="G33" s="10">
        <v>0</v>
      </c>
      <c r="H33" s="138">
        <v>466.85999999999996</v>
      </c>
      <c r="I33" s="153">
        <v>50.29</v>
      </c>
      <c r="J33" s="170">
        <v>0</v>
      </c>
      <c r="K33" s="138">
        <v>151.81</v>
      </c>
      <c r="L33" s="11">
        <v>140.13999999999999</v>
      </c>
      <c r="M33" s="138">
        <v>0</v>
      </c>
      <c r="N33" s="138">
        <v>624.09619999999995</v>
      </c>
      <c r="O33" s="138">
        <v>0</v>
      </c>
      <c r="P33" s="140">
        <v>22694.1</v>
      </c>
      <c r="Q33" s="140">
        <v>5291.98</v>
      </c>
      <c r="R33" s="138">
        <v>6747.2400000000007</v>
      </c>
    </row>
    <row r="34" spans="1:18" x14ac:dyDescent="0.25">
      <c r="A34" s="137" t="s">
        <v>1178</v>
      </c>
      <c r="B34" s="137" t="s">
        <v>7</v>
      </c>
      <c r="C34" s="2">
        <v>56686.71</v>
      </c>
      <c r="D34" s="166">
        <v>4714.12</v>
      </c>
      <c r="E34" s="178">
        <f t="shared" si="0"/>
        <v>61400.83</v>
      </c>
      <c r="F34" s="10">
        <v>19352.760000000002</v>
      </c>
      <c r="G34" s="10">
        <v>2126.2799999999997</v>
      </c>
      <c r="H34" s="138">
        <v>89.999999999999986</v>
      </c>
      <c r="I34" s="153">
        <v>55.64</v>
      </c>
      <c r="J34" s="170">
        <v>0</v>
      </c>
      <c r="K34" s="138">
        <v>167.95999999999998</v>
      </c>
      <c r="L34" s="11">
        <v>88.92</v>
      </c>
      <c r="M34" s="138">
        <v>130.51999999999998</v>
      </c>
      <c r="N34" s="138">
        <v>395.29179999999991</v>
      </c>
      <c r="O34" s="138">
        <v>0</v>
      </c>
      <c r="P34" s="140">
        <v>15729.300000000001</v>
      </c>
      <c r="Q34" s="140">
        <v>3679.94</v>
      </c>
      <c r="R34" s="138">
        <v>4517.3500000000004</v>
      </c>
    </row>
    <row r="35" spans="1:18" x14ac:dyDescent="0.25">
      <c r="A35" s="137" t="s">
        <v>1178</v>
      </c>
      <c r="B35" s="137" t="s">
        <v>8</v>
      </c>
      <c r="C35" s="2">
        <v>26087.190000000002</v>
      </c>
      <c r="D35" s="166">
        <v>19529.580000000002</v>
      </c>
      <c r="E35" s="178">
        <f t="shared" si="0"/>
        <v>45616.770000000004</v>
      </c>
      <c r="F35" s="10">
        <v>17790.600000000006</v>
      </c>
      <c r="G35" s="10">
        <v>1735.8000000000002</v>
      </c>
      <c r="H35" s="138">
        <v>555.96</v>
      </c>
      <c r="I35" s="153">
        <v>32</v>
      </c>
      <c r="J35" s="170">
        <v>0</v>
      </c>
      <c r="K35" s="138">
        <v>108.8</v>
      </c>
      <c r="L35" s="11">
        <v>65.780000000000015</v>
      </c>
      <c r="M35" s="138">
        <v>0</v>
      </c>
      <c r="N35" s="138">
        <v>294.99059999999997</v>
      </c>
      <c r="O35" s="138">
        <v>0</v>
      </c>
      <c r="P35" s="140">
        <v>8383.92</v>
      </c>
      <c r="Q35" s="140">
        <v>1945.1600000000003</v>
      </c>
      <c r="R35" s="138">
        <v>3397.22</v>
      </c>
    </row>
    <row r="36" spans="1:18" x14ac:dyDescent="0.25">
      <c r="A36" s="137" t="s">
        <v>1178</v>
      </c>
      <c r="B36" s="137" t="s">
        <v>10</v>
      </c>
      <c r="C36" s="2">
        <v>68698.850000000006</v>
      </c>
      <c r="D36" s="166">
        <v>24026.890000000003</v>
      </c>
      <c r="E36" s="178">
        <f t="shared" si="0"/>
        <v>92725.74</v>
      </c>
      <c r="F36" s="10">
        <v>17790.600000000006</v>
      </c>
      <c r="G36" s="10">
        <v>1735.8000000000002</v>
      </c>
      <c r="H36" s="138">
        <v>4630.3600000000006</v>
      </c>
      <c r="I36" s="153">
        <v>52</v>
      </c>
      <c r="J36" s="170">
        <v>0</v>
      </c>
      <c r="K36" s="138">
        <v>176.8</v>
      </c>
      <c r="L36" s="11">
        <v>107.64</v>
      </c>
      <c r="M36" s="138">
        <v>0</v>
      </c>
      <c r="N36" s="138">
        <v>482.20549999999992</v>
      </c>
      <c r="O36" s="138">
        <v>0</v>
      </c>
      <c r="P36" s="140">
        <v>22992.15</v>
      </c>
      <c r="Q36" s="140">
        <v>4495.79</v>
      </c>
      <c r="R36" s="138">
        <v>6943.25</v>
      </c>
    </row>
    <row r="37" spans="1:18" x14ac:dyDescent="0.25">
      <c r="A37" s="137" t="s">
        <v>1178</v>
      </c>
      <c r="B37" s="137" t="s">
        <v>17</v>
      </c>
      <c r="C37" s="2">
        <v>54050.99</v>
      </c>
      <c r="D37" s="166">
        <v>4354.6400000000003</v>
      </c>
      <c r="E37" s="178">
        <f t="shared" si="0"/>
        <v>58405.63</v>
      </c>
      <c r="F37" s="10">
        <v>29939.759999999991</v>
      </c>
      <c r="G37" s="10">
        <v>4773.12</v>
      </c>
      <c r="H37" s="138">
        <v>3248.23</v>
      </c>
      <c r="I37" s="153">
        <v>81.12</v>
      </c>
      <c r="J37" s="170">
        <v>0</v>
      </c>
      <c r="K37" s="138">
        <v>0</v>
      </c>
      <c r="L37" s="11">
        <v>85.800000000000011</v>
      </c>
      <c r="M37" s="138">
        <v>0</v>
      </c>
      <c r="N37" s="138">
        <v>379.69610000000006</v>
      </c>
      <c r="O37" s="138">
        <v>0</v>
      </c>
      <c r="P37" s="140">
        <v>14828.79</v>
      </c>
      <c r="Q37" s="140">
        <v>2901.77</v>
      </c>
      <c r="R37" s="138">
        <v>4096.71</v>
      </c>
    </row>
    <row r="38" spans="1:18" x14ac:dyDescent="0.25">
      <c r="A38" s="137" t="s">
        <v>1178</v>
      </c>
      <c r="B38" s="137" t="s">
        <v>890</v>
      </c>
      <c r="C38" s="2">
        <v>62217.500000000007</v>
      </c>
      <c r="D38" s="166">
        <v>17321.73</v>
      </c>
      <c r="E38" s="178">
        <f t="shared" si="0"/>
        <v>79539.23000000001</v>
      </c>
      <c r="F38" s="10">
        <v>29939.759999999991</v>
      </c>
      <c r="G38" s="10">
        <v>4773.12</v>
      </c>
      <c r="H38" s="138">
        <v>4104.5600000000004</v>
      </c>
      <c r="I38" s="153">
        <v>81.12</v>
      </c>
      <c r="J38" s="170">
        <v>0</v>
      </c>
      <c r="K38" s="138">
        <v>260</v>
      </c>
      <c r="L38" s="11">
        <v>99.839999999999975</v>
      </c>
      <c r="M38" s="138">
        <v>0</v>
      </c>
      <c r="N38" s="138">
        <v>444.13189999999992</v>
      </c>
      <c r="O38" s="138">
        <v>0</v>
      </c>
      <c r="P38" s="140">
        <v>19688.669999999998</v>
      </c>
      <c r="Q38" s="140">
        <v>3847.92</v>
      </c>
      <c r="R38" s="138">
        <v>5693.4400000000005</v>
      </c>
    </row>
    <row r="39" spans="1:18" x14ac:dyDescent="0.25">
      <c r="A39" s="137" t="s">
        <v>1178</v>
      </c>
      <c r="B39" s="137" t="s">
        <v>21</v>
      </c>
      <c r="C39" s="2">
        <v>58701.7</v>
      </c>
      <c r="D39" s="166">
        <v>3280.66</v>
      </c>
      <c r="E39" s="178">
        <f t="shared" ref="E39:E70" si="1">C39+D39</f>
        <v>61982.36</v>
      </c>
      <c r="F39" s="10">
        <v>17790.600000000006</v>
      </c>
      <c r="G39" s="10">
        <v>1735.8000000000002</v>
      </c>
      <c r="H39" s="138">
        <v>3898.16</v>
      </c>
      <c r="I39" s="153">
        <v>52</v>
      </c>
      <c r="J39" s="170">
        <v>0</v>
      </c>
      <c r="K39" s="138">
        <v>176.8</v>
      </c>
      <c r="L39" s="11">
        <v>92.04</v>
      </c>
      <c r="M39" s="138">
        <v>1820</v>
      </c>
      <c r="N39" s="138">
        <v>412.17590000000001</v>
      </c>
      <c r="O39" s="138">
        <v>0</v>
      </c>
      <c r="P39" s="140">
        <v>15239.41</v>
      </c>
      <c r="Q39" s="140">
        <v>2978.73</v>
      </c>
      <c r="R39" s="138">
        <v>4591.45</v>
      </c>
    </row>
    <row r="40" spans="1:18" x14ac:dyDescent="0.25">
      <c r="A40" s="137" t="s">
        <v>1178</v>
      </c>
      <c r="B40" s="137" t="s">
        <v>46</v>
      </c>
      <c r="C40" s="2">
        <v>66250.78</v>
      </c>
      <c r="D40" s="166">
        <v>46072.49</v>
      </c>
      <c r="E40" s="178">
        <f t="shared" si="1"/>
        <v>112323.26999999999</v>
      </c>
      <c r="F40" s="10">
        <v>17790.600000000006</v>
      </c>
      <c r="G40" s="10">
        <v>1735.8000000000002</v>
      </c>
      <c r="H40" s="138">
        <v>190.35999999999999</v>
      </c>
      <c r="I40" s="153">
        <v>36.4</v>
      </c>
      <c r="J40" s="170">
        <v>0</v>
      </c>
      <c r="K40" s="138">
        <v>176.8</v>
      </c>
      <c r="L40" s="11">
        <v>104.52000000000004</v>
      </c>
      <c r="M40" s="138">
        <v>0</v>
      </c>
      <c r="N40" s="138">
        <v>464.76909999999992</v>
      </c>
      <c r="O40" s="138">
        <v>0</v>
      </c>
      <c r="P40" s="140">
        <v>28085.08</v>
      </c>
      <c r="Q40" s="140">
        <v>5477.88</v>
      </c>
      <c r="R40" s="138">
        <v>8443.58</v>
      </c>
    </row>
    <row r="41" spans="1:18" x14ac:dyDescent="0.25">
      <c r="A41" s="137" t="s">
        <v>1178</v>
      </c>
      <c r="B41" s="137" t="s">
        <v>48</v>
      </c>
      <c r="C41" s="2">
        <v>395.28</v>
      </c>
      <c r="D41" s="166">
        <v>140.97999999999999</v>
      </c>
      <c r="E41" s="178">
        <f t="shared" si="1"/>
        <v>536.26</v>
      </c>
      <c r="F41" s="10">
        <v>0</v>
      </c>
      <c r="G41" s="10">
        <v>0</v>
      </c>
      <c r="H41" s="138">
        <v>0</v>
      </c>
      <c r="I41" s="153">
        <v>0</v>
      </c>
      <c r="J41" s="170">
        <v>0</v>
      </c>
      <c r="K41" s="138">
        <v>0</v>
      </c>
      <c r="L41" s="11">
        <v>0</v>
      </c>
      <c r="M41" s="138">
        <v>0</v>
      </c>
      <c r="N41" s="138">
        <v>0</v>
      </c>
      <c r="O41" s="138">
        <v>0</v>
      </c>
      <c r="P41" s="140">
        <v>0</v>
      </c>
      <c r="Q41" s="140">
        <v>0</v>
      </c>
      <c r="R41" s="138">
        <v>10.780000000000001</v>
      </c>
    </row>
    <row r="42" spans="1:18" x14ac:dyDescent="0.25">
      <c r="A42" s="137" t="s">
        <v>1178</v>
      </c>
      <c r="B42" s="137" t="s">
        <v>17</v>
      </c>
      <c r="C42" s="2">
        <v>65458.58</v>
      </c>
      <c r="D42" s="166">
        <v>2933.96</v>
      </c>
      <c r="E42" s="178">
        <f t="shared" si="1"/>
        <v>68392.540000000008</v>
      </c>
      <c r="F42" s="10">
        <v>19352.760000000002</v>
      </c>
      <c r="G42" s="10">
        <v>2126.2799999999997</v>
      </c>
      <c r="H42" s="138">
        <v>709.32</v>
      </c>
      <c r="I42" s="153">
        <v>55.64</v>
      </c>
      <c r="J42" s="170">
        <v>0</v>
      </c>
      <c r="K42" s="138">
        <v>0</v>
      </c>
      <c r="L42" s="11">
        <v>102.96</v>
      </c>
      <c r="M42" s="138">
        <v>0</v>
      </c>
      <c r="N42" s="138">
        <v>458.81840000000005</v>
      </c>
      <c r="O42" s="138">
        <v>0</v>
      </c>
      <c r="P42" s="140">
        <v>17404.759999999998</v>
      </c>
      <c r="Q42" s="140">
        <v>3405.21</v>
      </c>
      <c r="R42" s="138">
        <v>5065.0999999999995</v>
      </c>
    </row>
    <row r="43" spans="1:18" x14ac:dyDescent="0.25">
      <c r="A43" s="137" t="s">
        <v>1178</v>
      </c>
      <c r="B43" s="137" t="s">
        <v>21</v>
      </c>
      <c r="C43" s="2">
        <v>51010</v>
      </c>
      <c r="D43" s="166">
        <v>2262.4399999999996</v>
      </c>
      <c r="E43" s="178">
        <f t="shared" si="1"/>
        <v>53272.44</v>
      </c>
      <c r="F43" s="10">
        <v>10305.48</v>
      </c>
      <c r="G43" s="10">
        <v>542.40000000000009</v>
      </c>
      <c r="H43" s="138">
        <v>352.08</v>
      </c>
      <c r="I43" s="153">
        <v>27.56</v>
      </c>
      <c r="J43" s="170">
        <v>0</v>
      </c>
      <c r="K43" s="138">
        <v>0</v>
      </c>
      <c r="L43" s="11">
        <v>81.12</v>
      </c>
      <c r="M43" s="138">
        <v>0</v>
      </c>
      <c r="N43" s="138">
        <v>358.43020000000001</v>
      </c>
      <c r="O43" s="138">
        <v>0</v>
      </c>
      <c r="P43" s="140">
        <v>13102.46</v>
      </c>
      <c r="Q43" s="140">
        <v>2563.38</v>
      </c>
      <c r="R43" s="138">
        <v>4011.77</v>
      </c>
    </row>
    <row r="44" spans="1:18" x14ac:dyDescent="0.25">
      <c r="A44" s="137" t="s">
        <v>1178</v>
      </c>
      <c r="B44" s="137" t="s">
        <v>33</v>
      </c>
      <c r="C44" s="2">
        <v>59656.99</v>
      </c>
      <c r="D44" s="166">
        <v>924.77</v>
      </c>
      <c r="E44" s="178">
        <f t="shared" si="1"/>
        <v>60581.759999999995</v>
      </c>
      <c r="F44" s="10">
        <v>29939.759999999991</v>
      </c>
      <c r="G44" s="10">
        <v>4773.12</v>
      </c>
      <c r="H44" s="138">
        <v>6798.5400000000009</v>
      </c>
      <c r="I44" s="153">
        <v>81.12</v>
      </c>
      <c r="J44" s="170">
        <v>0</v>
      </c>
      <c r="K44" s="138">
        <v>0</v>
      </c>
      <c r="L44" s="11">
        <v>93.59999999999998</v>
      </c>
      <c r="M44" s="138">
        <v>0</v>
      </c>
      <c r="N44" s="138">
        <v>418.51870000000002</v>
      </c>
      <c r="O44" s="138">
        <v>0</v>
      </c>
      <c r="P44" s="140">
        <v>15379.09</v>
      </c>
      <c r="Q44" s="140">
        <v>3008.23</v>
      </c>
      <c r="R44" s="138">
        <v>4263.3999999999996</v>
      </c>
    </row>
    <row r="45" spans="1:18" x14ac:dyDescent="0.25">
      <c r="A45" s="137" t="s">
        <v>1178</v>
      </c>
      <c r="B45" s="137" t="s">
        <v>7</v>
      </c>
      <c r="C45" s="2">
        <v>69620.39</v>
      </c>
      <c r="D45" s="166">
        <v>3298.82</v>
      </c>
      <c r="E45" s="178">
        <f t="shared" si="1"/>
        <v>72919.210000000006</v>
      </c>
      <c r="F45" s="10">
        <v>29939.759999999991</v>
      </c>
      <c r="G45" s="10">
        <v>4773.12</v>
      </c>
      <c r="H45" s="138">
        <v>974.64</v>
      </c>
      <c r="I45" s="153">
        <v>81.12</v>
      </c>
      <c r="J45" s="170">
        <v>0</v>
      </c>
      <c r="K45" s="138">
        <v>260</v>
      </c>
      <c r="L45" s="11">
        <v>109.19999999999997</v>
      </c>
      <c r="M45" s="138">
        <v>0</v>
      </c>
      <c r="N45" s="138">
        <v>489.22700000000003</v>
      </c>
      <c r="O45" s="138">
        <v>0</v>
      </c>
      <c r="P45" s="140">
        <v>18566.060000000001</v>
      </c>
      <c r="Q45" s="140">
        <v>3626.59</v>
      </c>
      <c r="R45" s="138">
        <v>5156.9500000000007</v>
      </c>
    </row>
    <row r="46" spans="1:18" x14ac:dyDescent="0.25">
      <c r="A46" s="137" t="s">
        <v>1178</v>
      </c>
      <c r="B46" s="137" t="s">
        <v>913</v>
      </c>
      <c r="C46" s="2">
        <v>61496.510000000009</v>
      </c>
      <c r="D46" s="166">
        <v>4532.9100000000008</v>
      </c>
      <c r="E46" s="178">
        <f t="shared" si="1"/>
        <v>66029.420000000013</v>
      </c>
      <c r="F46" s="10">
        <v>29939.759999999991</v>
      </c>
      <c r="G46" s="10">
        <v>4773.12</v>
      </c>
      <c r="H46" s="138">
        <v>1604.78</v>
      </c>
      <c r="I46" s="153">
        <v>81.120000000000019</v>
      </c>
      <c r="J46" s="170">
        <v>0</v>
      </c>
      <c r="K46" s="138">
        <v>260</v>
      </c>
      <c r="L46" s="11">
        <v>96.720000000000013</v>
      </c>
      <c r="M46" s="138">
        <v>0</v>
      </c>
      <c r="N46" s="138">
        <v>431.90869999999995</v>
      </c>
      <c r="O46" s="138">
        <v>0</v>
      </c>
      <c r="P46" s="140">
        <v>16248.249999999998</v>
      </c>
      <c r="Q46" s="140">
        <v>3173.5800000000008</v>
      </c>
      <c r="R46" s="138">
        <v>4659.91</v>
      </c>
    </row>
    <row r="47" spans="1:18" x14ac:dyDescent="0.25">
      <c r="A47" s="137" t="s">
        <v>1178</v>
      </c>
      <c r="B47" s="137" t="s">
        <v>8</v>
      </c>
      <c r="C47" s="2">
        <v>9916.5199999999968</v>
      </c>
      <c r="D47" s="166">
        <v>13104.47</v>
      </c>
      <c r="E47" s="178">
        <f t="shared" si="1"/>
        <v>23020.989999999998</v>
      </c>
      <c r="F47" s="10">
        <v>2576.3700000000003</v>
      </c>
      <c r="G47" s="10">
        <v>135.60000000000002</v>
      </c>
      <c r="H47" s="138">
        <v>142.22999999999999</v>
      </c>
      <c r="I47" s="153">
        <v>4.7700000000000005</v>
      </c>
      <c r="J47" s="170">
        <v>0</v>
      </c>
      <c r="K47" s="138">
        <v>0</v>
      </c>
      <c r="L47" s="11">
        <v>15.08</v>
      </c>
      <c r="M47" s="138">
        <v>0</v>
      </c>
      <c r="N47" s="138">
        <v>67.224199999999996</v>
      </c>
      <c r="O47" s="138">
        <v>0</v>
      </c>
      <c r="P47" s="140">
        <v>2623.55</v>
      </c>
      <c r="Q47" s="140">
        <v>545.19000000000005</v>
      </c>
      <c r="R47" s="138">
        <v>1753.5700000000002</v>
      </c>
    </row>
    <row r="48" spans="1:18" x14ac:dyDescent="0.25">
      <c r="A48" s="137" t="s">
        <v>1178</v>
      </c>
      <c r="B48" s="137" t="s">
        <v>34</v>
      </c>
      <c r="C48" s="2">
        <v>62465.439999999995</v>
      </c>
      <c r="D48" s="166">
        <v>2743.0400000000004</v>
      </c>
      <c r="E48" s="178">
        <f t="shared" si="1"/>
        <v>65208.479999999996</v>
      </c>
      <c r="F48" s="10">
        <v>10305.48</v>
      </c>
      <c r="G48" s="10">
        <v>542.40000000000009</v>
      </c>
      <c r="H48" s="138">
        <v>807.08</v>
      </c>
      <c r="I48" s="153">
        <v>27.56</v>
      </c>
      <c r="J48" s="170">
        <v>0</v>
      </c>
      <c r="K48" s="138">
        <v>88.4</v>
      </c>
      <c r="L48" s="11">
        <v>98.279999999999987</v>
      </c>
      <c r="M48" s="138">
        <v>4550</v>
      </c>
      <c r="N48" s="138">
        <v>439.08560000000011</v>
      </c>
      <c r="O48" s="138">
        <v>0</v>
      </c>
      <c r="P48" s="140">
        <v>16316.32</v>
      </c>
      <c r="Q48" s="140">
        <v>3192.91</v>
      </c>
      <c r="R48" s="138">
        <v>4938.1499999999996</v>
      </c>
    </row>
    <row r="49" spans="1:18" x14ac:dyDescent="0.25">
      <c r="A49" s="137" t="s">
        <v>1178</v>
      </c>
      <c r="B49" s="137" t="s">
        <v>35</v>
      </c>
      <c r="C49" s="2">
        <v>0</v>
      </c>
      <c r="D49" s="166">
        <v>100.25</v>
      </c>
      <c r="E49" s="178">
        <f t="shared" si="1"/>
        <v>100.25</v>
      </c>
      <c r="F49" s="10">
        <v>0</v>
      </c>
      <c r="G49" s="10">
        <v>0</v>
      </c>
      <c r="H49" s="138">
        <v>0</v>
      </c>
      <c r="I49" s="153">
        <v>0</v>
      </c>
      <c r="J49" s="170">
        <v>0</v>
      </c>
      <c r="K49" s="138">
        <v>0</v>
      </c>
      <c r="L49" s="11">
        <v>0</v>
      </c>
      <c r="M49" s="138">
        <v>0</v>
      </c>
      <c r="N49" s="138">
        <v>0</v>
      </c>
      <c r="O49" s="138">
        <v>0</v>
      </c>
      <c r="P49" s="140">
        <v>0</v>
      </c>
      <c r="Q49" s="140">
        <v>0</v>
      </c>
      <c r="R49" s="138">
        <v>7.67</v>
      </c>
    </row>
    <row r="50" spans="1:18" x14ac:dyDescent="0.25">
      <c r="A50" s="137" t="s">
        <v>1178</v>
      </c>
      <c r="B50" s="137" t="s">
        <v>12</v>
      </c>
      <c r="C50" s="2">
        <v>55226.219999999994</v>
      </c>
      <c r="D50" s="166">
        <v>4372.75</v>
      </c>
      <c r="E50" s="178">
        <f t="shared" si="1"/>
        <v>59598.969999999994</v>
      </c>
      <c r="F50" s="10">
        <v>29939.759999999991</v>
      </c>
      <c r="G50" s="10">
        <v>4773.12</v>
      </c>
      <c r="H50" s="138">
        <v>1073.6000000000004</v>
      </c>
      <c r="I50" s="153">
        <v>81.11999999999999</v>
      </c>
      <c r="J50" s="170">
        <v>0</v>
      </c>
      <c r="K50" s="138">
        <v>260.00000000000006</v>
      </c>
      <c r="L50" s="11">
        <v>87.36</v>
      </c>
      <c r="M50" s="138">
        <v>0</v>
      </c>
      <c r="N50" s="138">
        <v>386.98389999999995</v>
      </c>
      <c r="O50" s="138">
        <v>0</v>
      </c>
      <c r="P50" s="140">
        <v>14584.869999999999</v>
      </c>
      <c r="Q50" s="140">
        <v>2854.15</v>
      </c>
      <c r="R50" s="138">
        <v>4168.0200000000004</v>
      </c>
    </row>
    <row r="51" spans="1:18" x14ac:dyDescent="0.25">
      <c r="A51" s="137" t="s">
        <v>1178</v>
      </c>
      <c r="B51" s="137" t="s">
        <v>7</v>
      </c>
      <c r="C51" s="2">
        <v>70099.72</v>
      </c>
      <c r="D51" s="166">
        <v>365.7</v>
      </c>
      <c r="E51" s="178">
        <f t="shared" si="1"/>
        <v>70465.42</v>
      </c>
      <c r="F51" s="10">
        <v>29939.759999999991</v>
      </c>
      <c r="G51" s="10">
        <v>4773.12</v>
      </c>
      <c r="H51" s="138">
        <v>287.94</v>
      </c>
      <c r="I51" s="153">
        <v>81.12</v>
      </c>
      <c r="J51" s="170">
        <v>0</v>
      </c>
      <c r="K51" s="138">
        <v>260</v>
      </c>
      <c r="L51" s="11">
        <v>110.76000000000003</v>
      </c>
      <c r="M51" s="138">
        <v>0</v>
      </c>
      <c r="N51" s="138">
        <v>492.12629999999996</v>
      </c>
      <c r="O51" s="138">
        <v>0</v>
      </c>
      <c r="P51" s="140">
        <v>17911.98</v>
      </c>
      <c r="Q51" s="140">
        <v>3503.74</v>
      </c>
      <c r="R51" s="138">
        <v>4979.3500000000004</v>
      </c>
    </row>
    <row r="52" spans="1:18" x14ac:dyDescent="0.25">
      <c r="A52" s="137" t="s">
        <v>1178</v>
      </c>
      <c r="B52" s="137" t="s">
        <v>47</v>
      </c>
      <c r="C52" s="2">
        <v>58384.470000000008</v>
      </c>
      <c r="D52" s="166">
        <v>1545.06</v>
      </c>
      <c r="E52" s="178">
        <f t="shared" si="1"/>
        <v>59929.530000000006</v>
      </c>
      <c r="F52" s="10">
        <v>29939.759999999991</v>
      </c>
      <c r="G52" s="10">
        <v>4773.12</v>
      </c>
      <c r="H52" s="138">
        <v>935.7600000000001</v>
      </c>
      <c r="I52" s="153">
        <v>81.12</v>
      </c>
      <c r="J52" s="170">
        <v>0</v>
      </c>
      <c r="K52" s="138">
        <v>260</v>
      </c>
      <c r="L52" s="11">
        <v>92.04</v>
      </c>
      <c r="M52" s="138">
        <v>84.76</v>
      </c>
      <c r="N52" s="138">
        <v>409.96410000000003</v>
      </c>
      <c r="O52" s="138">
        <v>0</v>
      </c>
      <c r="P52" s="140">
        <v>15225.47</v>
      </c>
      <c r="Q52" s="140">
        <v>2977.67</v>
      </c>
      <c r="R52" s="138">
        <v>3914.7</v>
      </c>
    </row>
    <row r="53" spans="1:18" x14ac:dyDescent="0.25">
      <c r="A53" s="137" t="s">
        <v>1178</v>
      </c>
      <c r="B53" s="137" t="s">
        <v>932</v>
      </c>
      <c r="C53" s="2">
        <v>52258.600000000006</v>
      </c>
      <c r="D53" s="166">
        <v>162.91</v>
      </c>
      <c r="E53" s="178">
        <f t="shared" si="1"/>
        <v>52421.510000000009</v>
      </c>
      <c r="F53" s="10">
        <v>19352.760000000002</v>
      </c>
      <c r="G53" s="10">
        <v>2126.2799999999997</v>
      </c>
      <c r="H53" s="138">
        <v>541.55999999999995</v>
      </c>
      <c r="I53" s="153">
        <v>55.64</v>
      </c>
      <c r="J53" s="170">
        <v>0</v>
      </c>
      <c r="K53" s="138">
        <v>0</v>
      </c>
      <c r="L53" s="11">
        <v>82.679999999999993</v>
      </c>
      <c r="M53" s="138">
        <v>0</v>
      </c>
      <c r="N53" s="138">
        <v>366.3467</v>
      </c>
      <c r="O53" s="138">
        <v>0</v>
      </c>
      <c r="P53" s="140">
        <v>13355.53</v>
      </c>
      <c r="Q53" s="140">
        <v>2612.16</v>
      </c>
      <c r="R53" s="138">
        <v>3843.3900000000003</v>
      </c>
    </row>
    <row r="54" spans="1:18" x14ac:dyDescent="0.25">
      <c r="A54" s="137" t="s">
        <v>1178</v>
      </c>
      <c r="B54" s="137" t="s">
        <v>965</v>
      </c>
      <c r="C54" s="2">
        <v>0</v>
      </c>
      <c r="D54" s="166">
        <v>7.99</v>
      </c>
      <c r="E54" s="178">
        <f t="shared" si="1"/>
        <v>7.99</v>
      </c>
      <c r="F54" s="10">
        <v>0</v>
      </c>
      <c r="G54" s="10">
        <v>0</v>
      </c>
      <c r="H54" s="138">
        <v>0</v>
      </c>
      <c r="I54" s="153">
        <v>0</v>
      </c>
      <c r="J54" s="170">
        <v>0</v>
      </c>
      <c r="K54" s="138">
        <v>0</v>
      </c>
      <c r="L54" s="11">
        <v>0</v>
      </c>
      <c r="M54" s="138">
        <v>0</v>
      </c>
      <c r="N54" s="138">
        <v>0</v>
      </c>
      <c r="O54" s="138">
        <v>0</v>
      </c>
      <c r="P54" s="140">
        <v>0</v>
      </c>
      <c r="Q54" s="140">
        <v>0</v>
      </c>
      <c r="R54" s="138">
        <v>0.62</v>
      </c>
    </row>
    <row r="55" spans="1:18" x14ac:dyDescent="0.25">
      <c r="A55" s="137" t="s">
        <v>1178</v>
      </c>
      <c r="B55" s="137" t="s">
        <v>12</v>
      </c>
      <c r="C55" s="2">
        <v>63671.420000000006</v>
      </c>
      <c r="D55" s="166">
        <v>733.02</v>
      </c>
      <c r="E55" s="178">
        <f t="shared" si="1"/>
        <v>64404.44</v>
      </c>
      <c r="F55" s="10">
        <v>29939.759999999991</v>
      </c>
      <c r="G55" s="10">
        <v>4773.12</v>
      </c>
      <c r="H55" s="138">
        <v>708.68000000000006</v>
      </c>
      <c r="I55" s="153">
        <v>81.11999999999999</v>
      </c>
      <c r="J55" s="170">
        <v>0</v>
      </c>
      <c r="K55" s="138">
        <v>167.95999999999998</v>
      </c>
      <c r="L55" s="11">
        <v>99.839999999999975</v>
      </c>
      <c r="M55" s="138">
        <v>0</v>
      </c>
      <c r="N55" s="138">
        <v>446.93180000000001</v>
      </c>
      <c r="O55" s="138">
        <v>0</v>
      </c>
      <c r="P55" s="140">
        <v>16364.61</v>
      </c>
      <c r="Q55" s="140">
        <v>3200.02</v>
      </c>
      <c r="R55" s="138">
        <v>4437.42</v>
      </c>
    </row>
    <row r="56" spans="1:18" x14ac:dyDescent="0.25">
      <c r="A56" s="137" t="s">
        <v>1178</v>
      </c>
      <c r="B56" s="137" t="s">
        <v>1174</v>
      </c>
      <c r="C56" s="2">
        <v>43164.000000000007</v>
      </c>
      <c r="D56" s="166">
        <v>325.42</v>
      </c>
      <c r="E56" s="178">
        <f t="shared" si="1"/>
        <v>43489.420000000006</v>
      </c>
      <c r="F56" s="10">
        <v>29939.759999999991</v>
      </c>
      <c r="G56" s="10">
        <v>4773.12</v>
      </c>
      <c r="H56" s="138">
        <v>9865.15</v>
      </c>
      <c r="I56" s="153">
        <v>81.12</v>
      </c>
      <c r="J56" s="170">
        <v>0</v>
      </c>
      <c r="K56" s="138">
        <v>167.96</v>
      </c>
      <c r="L56" s="11">
        <v>68.64</v>
      </c>
      <c r="M56" s="138">
        <v>149.24</v>
      </c>
      <c r="N56" s="138">
        <v>303.1574</v>
      </c>
      <c r="O56" s="138">
        <v>0</v>
      </c>
      <c r="P56" s="140">
        <v>11033.04</v>
      </c>
      <c r="Q56" s="140">
        <v>2158.1999999999998</v>
      </c>
      <c r="R56" s="138">
        <v>2942.8999999999996</v>
      </c>
    </row>
    <row r="57" spans="1:18" x14ac:dyDescent="0.25">
      <c r="A57" s="137" t="s">
        <v>1178</v>
      </c>
      <c r="B57" s="137" t="s">
        <v>890</v>
      </c>
      <c r="C57" s="2">
        <v>64691.79</v>
      </c>
      <c r="D57" s="166">
        <v>8448.84</v>
      </c>
      <c r="E57" s="178">
        <f t="shared" si="1"/>
        <v>73140.63</v>
      </c>
      <c r="F57" s="10">
        <v>29939.759999999991</v>
      </c>
      <c r="G57" s="10">
        <v>4773.12</v>
      </c>
      <c r="H57" s="138">
        <v>484.05999999999995</v>
      </c>
      <c r="I57" s="153">
        <v>81.12</v>
      </c>
      <c r="J57" s="170">
        <v>0</v>
      </c>
      <c r="K57" s="138">
        <v>0</v>
      </c>
      <c r="L57" s="11">
        <v>98.279999999999987</v>
      </c>
      <c r="M57" s="138">
        <v>0</v>
      </c>
      <c r="N57" s="138">
        <v>439.85490000000004</v>
      </c>
      <c r="O57" s="138">
        <v>0</v>
      </c>
      <c r="P57" s="140">
        <v>17981.449999999997</v>
      </c>
      <c r="Q57" s="140">
        <v>3517.47</v>
      </c>
      <c r="R57" s="138">
        <v>5223.8900000000003</v>
      </c>
    </row>
    <row r="58" spans="1:18" x14ac:dyDescent="0.25">
      <c r="A58" s="137" t="s">
        <v>1178</v>
      </c>
      <c r="B58" s="137" t="s">
        <v>25</v>
      </c>
      <c r="C58" s="2">
        <v>36112</v>
      </c>
      <c r="D58" s="166">
        <v>5981.23</v>
      </c>
      <c r="E58" s="178">
        <f t="shared" si="1"/>
        <v>42093.229999999996</v>
      </c>
      <c r="F58" s="10">
        <v>22454.819999999996</v>
      </c>
      <c r="G58" s="10">
        <v>3579.84</v>
      </c>
      <c r="H58" s="138">
        <v>267.96000000000004</v>
      </c>
      <c r="I58" s="153">
        <v>62.4</v>
      </c>
      <c r="J58" s="170">
        <v>0</v>
      </c>
      <c r="K58" s="138">
        <v>200</v>
      </c>
      <c r="L58" s="11">
        <v>56.160000000000011</v>
      </c>
      <c r="M58" s="138">
        <v>0</v>
      </c>
      <c r="N58" s="138">
        <v>248.66050000000001</v>
      </c>
      <c r="O58" s="138">
        <v>0</v>
      </c>
      <c r="P58" s="140">
        <v>9076.85</v>
      </c>
      <c r="Q58" s="140">
        <v>1805.6</v>
      </c>
      <c r="R58" s="138">
        <v>2753.91</v>
      </c>
    </row>
    <row r="59" spans="1:18" x14ac:dyDescent="0.25">
      <c r="A59" s="137" t="s">
        <v>1178</v>
      </c>
      <c r="B59" s="137" t="s">
        <v>27</v>
      </c>
      <c r="C59" s="2">
        <v>52868.590000000004</v>
      </c>
      <c r="D59" s="166">
        <v>953.3599999999999</v>
      </c>
      <c r="E59" s="178">
        <f t="shared" si="1"/>
        <v>53821.950000000004</v>
      </c>
      <c r="F59" s="10">
        <v>10305.48</v>
      </c>
      <c r="G59" s="10">
        <v>542.40000000000009</v>
      </c>
      <c r="H59" s="138">
        <v>351.64</v>
      </c>
      <c r="I59" s="153">
        <v>27.56</v>
      </c>
      <c r="J59" s="170">
        <v>0</v>
      </c>
      <c r="K59" s="138">
        <v>0</v>
      </c>
      <c r="L59" s="11">
        <v>82.679999999999993</v>
      </c>
      <c r="M59" s="138">
        <v>0</v>
      </c>
      <c r="N59" s="138">
        <v>370.48369999999994</v>
      </c>
      <c r="O59" s="138">
        <v>0</v>
      </c>
      <c r="P59" s="140">
        <v>13740.44</v>
      </c>
      <c r="Q59" s="140">
        <v>2687.8</v>
      </c>
      <c r="R59" s="138">
        <v>4046.13</v>
      </c>
    </row>
    <row r="60" spans="1:18" x14ac:dyDescent="0.25">
      <c r="A60" s="137" t="s">
        <v>1178</v>
      </c>
      <c r="B60" s="137" t="s">
        <v>8</v>
      </c>
      <c r="C60" s="2">
        <v>57210.9</v>
      </c>
      <c r="D60" s="166">
        <v>4041.87</v>
      </c>
      <c r="E60" s="178">
        <f t="shared" si="1"/>
        <v>61252.770000000004</v>
      </c>
      <c r="F60" s="10">
        <v>19352.760000000002</v>
      </c>
      <c r="G60" s="10">
        <v>2126.2799999999997</v>
      </c>
      <c r="H60" s="138">
        <v>2199.2800000000002</v>
      </c>
      <c r="I60" s="153">
        <v>81.12</v>
      </c>
      <c r="J60" s="170">
        <v>0</v>
      </c>
      <c r="K60" s="138">
        <v>167.95999999999995</v>
      </c>
      <c r="L60" s="11">
        <v>90.480000000000018</v>
      </c>
      <c r="M60" s="138">
        <v>42.639999999999993</v>
      </c>
      <c r="N60" s="138">
        <v>405.25990000000002</v>
      </c>
      <c r="O60" s="138">
        <v>0</v>
      </c>
      <c r="P60" s="140">
        <v>15585.559999999998</v>
      </c>
      <c r="Q60" s="140">
        <v>3053.7599999999998</v>
      </c>
      <c r="R60" s="138">
        <v>4464.25</v>
      </c>
    </row>
    <row r="61" spans="1:18" x14ac:dyDescent="0.25">
      <c r="A61" s="137" t="s">
        <v>1178</v>
      </c>
      <c r="B61" s="137" t="s">
        <v>28</v>
      </c>
      <c r="C61" s="2">
        <v>67029.81</v>
      </c>
      <c r="D61" s="166">
        <v>1654.5</v>
      </c>
      <c r="E61" s="178">
        <f t="shared" si="1"/>
        <v>68684.31</v>
      </c>
      <c r="F61" s="10">
        <v>29939.759999999991</v>
      </c>
      <c r="G61" s="10">
        <v>4773.12</v>
      </c>
      <c r="H61" s="138">
        <v>2219.5000000000005</v>
      </c>
      <c r="I61" s="153">
        <v>81.12</v>
      </c>
      <c r="J61" s="170">
        <v>0</v>
      </c>
      <c r="K61" s="138">
        <v>0</v>
      </c>
      <c r="L61" s="11">
        <v>106.08000000000003</v>
      </c>
      <c r="M61" s="138">
        <v>0</v>
      </c>
      <c r="N61" s="138">
        <v>470.45349999999996</v>
      </c>
      <c r="O61" s="138">
        <v>0</v>
      </c>
      <c r="P61" s="140">
        <v>17121.11</v>
      </c>
      <c r="Q61" s="140">
        <v>3349</v>
      </c>
      <c r="R61" s="138">
        <v>4883.24</v>
      </c>
    </row>
    <row r="62" spans="1:18" x14ac:dyDescent="0.25">
      <c r="A62" s="137" t="s">
        <v>1178</v>
      </c>
      <c r="B62" s="137" t="s">
        <v>22</v>
      </c>
      <c r="C62" s="2">
        <v>48183.199999999997</v>
      </c>
      <c r="D62" s="166">
        <v>3610.92</v>
      </c>
      <c r="E62" s="178">
        <f t="shared" si="1"/>
        <v>51794.119999999995</v>
      </c>
      <c r="F62" s="10">
        <v>29939.759999999991</v>
      </c>
      <c r="G62" s="10">
        <v>4773.12</v>
      </c>
      <c r="H62" s="138">
        <v>3534.8</v>
      </c>
      <c r="I62" s="153">
        <v>81.12</v>
      </c>
      <c r="J62" s="170">
        <v>0</v>
      </c>
      <c r="K62" s="138">
        <v>176.8</v>
      </c>
      <c r="L62" s="11">
        <v>76.44</v>
      </c>
      <c r="M62" s="138">
        <v>0</v>
      </c>
      <c r="N62" s="138">
        <v>338.45140000000004</v>
      </c>
      <c r="O62" s="138">
        <v>0</v>
      </c>
      <c r="P62" s="140">
        <v>12683.06</v>
      </c>
      <c r="Q62" s="140">
        <v>2478.7399999999998</v>
      </c>
      <c r="R62" s="138">
        <v>3577.3999999999996</v>
      </c>
    </row>
    <row r="63" spans="1:18" x14ac:dyDescent="0.25">
      <c r="A63" s="137" t="s">
        <v>1178</v>
      </c>
      <c r="B63" s="137" t="s">
        <v>21</v>
      </c>
      <c r="C63" s="2">
        <v>50864.4</v>
      </c>
      <c r="D63" s="166">
        <v>2017.5099999999998</v>
      </c>
      <c r="E63" s="178">
        <f t="shared" si="1"/>
        <v>52881.91</v>
      </c>
      <c r="F63" s="10">
        <v>10305.48</v>
      </c>
      <c r="G63" s="10">
        <v>542.40000000000009</v>
      </c>
      <c r="H63" s="138">
        <v>234.07999999999998</v>
      </c>
      <c r="I63" s="153">
        <v>27.56</v>
      </c>
      <c r="J63" s="170">
        <v>0</v>
      </c>
      <c r="K63" s="138">
        <v>88.4</v>
      </c>
      <c r="L63" s="11">
        <v>79.56</v>
      </c>
      <c r="M63" s="138">
        <v>0</v>
      </c>
      <c r="N63" s="138">
        <v>357.08430000000004</v>
      </c>
      <c r="O63" s="138">
        <v>0</v>
      </c>
      <c r="P63" s="140">
        <v>13006.78</v>
      </c>
      <c r="Q63" s="140">
        <v>2544.14</v>
      </c>
      <c r="R63" s="138">
        <v>3962.8999999999996</v>
      </c>
    </row>
    <row r="64" spans="1:18" x14ac:dyDescent="0.25">
      <c r="A64" s="137" t="s">
        <v>1178</v>
      </c>
      <c r="B64" s="137" t="s">
        <v>21</v>
      </c>
      <c r="C64" s="2">
        <v>46295.6</v>
      </c>
      <c r="D64" s="166">
        <v>4025.0299999999997</v>
      </c>
      <c r="E64" s="178">
        <f t="shared" si="1"/>
        <v>50320.63</v>
      </c>
      <c r="F64" s="10">
        <v>10305.48</v>
      </c>
      <c r="G64" s="10">
        <v>542.40000000000009</v>
      </c>
      <c r="H64" s="138">
        <v>4393.1799999999994</v>
      </c>
      <c r="I64" s="153">
        <v>27.56</v>
      </c>
      <c r="J64" s="170">
        <v>0</v>
      </c>
      <c r="K64" s="138">
        <v>88.4</v>
      </c>
      <c r="L64" s="11">
        <v>73.320000000000007</v>
      </c>
      <c r="M64" s="138">
        <v>0</v>
      </c>
      <c r="N64" s="138">
        <v>325.10200000000003</v>
      </c>
      <c r="O64" s="138">
        <v>0</v>
      </c>
      <c r="P64" s="140">
        <v>12389.65</v>
      </c>
      <c r="Q64" s="140">
        <v>2424.85</v>
      </c>
      <c r="R64" s="138">
        <v>3671.8</v>
      </c>
    </row>
    <row r="65" spans="1:18" x14ac:dyDescent="0.25">
      <c r="A65" s="137" t="s">
        <v>1178</v>
      </c>
      <c r="B65" s="137" t="s">
        <v>33</v>
      </c>
      <c r="C65" s="2">
        <v>59244.149999999994</v>
      </c>
      <c r="D65" s="166">
        <v>550.94000000000005</v>
      </c>
      <c r="E65" s="178">
        <f t="shared" si="1"/>
        <v>59795.09</v>
      </c>
      <c r="F65" s="10">
        <v>29939.759999999991</v>
      </c>
      <c r="G65" s="10">
        <v>4773.12</v>
      </c>
      <c r="H65" s="138">
        <v>796.78000000000009</v>
      </c>
      <c r="I65" s="153">
        <v>81.12</v>
      </c>
      <c r="J65" s="170">
        <v>0</v>
      </c>
      <c r="K65" s="138">
        <v>260</v>
      </c>
      <c r="L65" s="11">
        <v>93.59999999999998</v>
      </c>
      <c r="M65" s="138">
        <v>0</v>
      </c>
      <c r="N65" s="138">
        <v>416.05540000000002</v>
      </c>
      <c r="O65" s="138">
        <v>0</v>
      </c>
      <c r="P65" s="140">
        <v>15187.69</v>
      </c>
      <c r="Q65" s="140">
        <v>2970.57</v>
      </c>
      <c r="R65" s="138">
        <v>4163.21</v>
      </c>
    </row>
    <row r="66" spans="1:18" x14ac:dyDescent="0.25">
      <c r="A66" s="137" t="s">
        <v>1178</v>
      </c>
      <c r="B66" s="137" t="s">
        <v>965</v>
      </c>
      <c r="C66" s="2">
        <v>42659.899999999994</v>
      </c>
      <c r="D66" s="166">
        <v>911.92000000000007</v>
      </c>
      <c r="E66" s="178">
        <f t="shared" si="1"/>
        <v>43571.819999999992</v>
      </c>
      <c r="F66" s="10">
        <v>29939.759999999991</v>
      </c>
      <c r="G66" s="10">
        <v>4773.12</v>
      </c>
      <c r="H66" s="138">
        <v>1885.92</v>
      </c>
      <c r="I66" s="153">
        <v>81.12</v>
      </c>
      <c r="J66" s="170">
        <v>0</v>
      </c>
      <c r="K66" s="138">
        <v>260</v>
      </c>
      <c r="L66" s="11">
        <v>64.739999999999995</v>
      </c>
      <c r="M66" s="138">
        <v>0</v>
      </c>
      <c r="N66" s="138">
        <v>290.10690000000005</v>
      </c>
      <c r="O66" s="138">
        <v>0</v>
      </c>
      <c r="P66" s="140">
        <v>11045.22</v>
      </c>
      <c r="Q66" s="140">
        <v>2160.3200000000002</v>
      </c>
      <c r="R66" s="138">
        <v>2822.6299999999997</v>
      </c>
    </row>
    <row r="67" spans="1:18" x14ac:dyDescent="0.25">
      <c r="A67" s="137" t="s">
        <v>1178</v>
      </c>
      <c r="B67" s="137" t="s">
        <v>39</v>
      </c>
      <c r="C67" s="2">
        <v>66819.740000000005</v>
      </c>
      <c r="D67" s="166">
        <v>11793.349999999999</v>
      </c>
      <c r="E67" s="178">
        <f t="shared" si="1"/>
        <v>78613.09</v>
      </c>
      <c r="F67" s="10">
        <v>19352.760000000002</v>
      </c>
      <c r="G67" s="10">
        <v>2126.2799999999997</v>
      </c>
      <c r="H67" s="138">
        <v>0</v>
      </c>
      <c r="I67" s="153">
        <v>55.64</v>
      </c>
      <c r="J67" s="170">
        <v>0</v>
      </c>
      <c r="K67" s="138">
        <v>167.96</v>
      </c>
      <c r="L67" s="11">
        <v>104.52000000000004</v>
      </c>
      <c r="M67" s="138">
        <v>69.16</v>
      </c>
      <c r="N67" s="138">
        <v>468.19770000000011</v>
      </c>
      <c r="O67" s="138">
        <v>0</v>
      </c>
      <c r="P67" s="140">
        <v>19670.27</v>
      </c>
      <c r="Q67" s="140">
        <v>3835.37</v>
      </c>
      <c r="R67" s="138">
        <v>5714.78</v>
      </c>
    </row>
    <row r="68" spans="1:18" x14ac:dyDescent="0.25">
      <c r="A68" s="137" t="s">
        <v>1178</v>
      </c>
      <c r="B68" s="137" t="s">
        <v>14</v>
      </c>
      <c r="C68" s="2">
        <v>43462.430000000008</v>
      </c>
      <c r="D68" s="166">
        <v>16915.490000000002</v>
      </c>
      <c r="E68" s="178">
        <f t="shared" si="1"/>
        <v>60377.920000000013</v>
      </c>
      <c r="F68" s="10">
        <v>7729.1099999999988</v>
      </c>
      <c r="G68" s="10">
        <v>406.8</v>
      </c>
      <c r="H68" s="138">
        <v>3380.32</v>
      </c>
      <c r="I68" s="153">
        <v>21.2</v>
      </c>
      <c r="J68" s="170">
        <v>0</v>
      </c>
      <c r="K68" s="138">
        <v>68</v>
      </c>
      <c r="L68" s="11">
        <v>66.689999999999984</v>
      </c>
      <c r="M68" s="138">
        <v>0</v>
      </c>
      <c r="N68" s="138">
        <v>298.4015</v>
      </c>
      <c r="O68" s="138">
        <v>0</v>
      </c>
      <c r="P68" s="140">
        <v>11174.19</v>
      </c>
      <c r="Q68" s="140">
        <v>2225.2399999999998</v>
      </c>
      <c r="R68" s="138">
        <v>4503.6499999999996</v>
      </c>
    </row>
    <row r="69" spans="1:18" x14ac:dyDescent="0.25">
      <c r="A69" s="137" t="s">
        <v>1178</v>
      </c>
      <c r="B69" s="137" t="s">
        <v>44</v>
      </c>
      <c r="C69" s="2">
        <v>53353.41</v>
      </c>
      <c r="D69" s="166">
        <v>1067.56</v>
      </c>
      <c r="E69" s="178">
        <f t="shared" si="1"/>
        <v>54420.97</v>
      </c>
      <c r="F69" s="10">
        <v>10305.48</v>
      </c>
      <c r="G69" s="10">
        <v>542.40000000000009</v>
      </c>
      <c r="H69" s="138">
        <v>23.44</v>
      </c>
      <c r="I69" s="153">
        <v>27.56</v>
      </c>
      <c r="J69" s="170">
        <v>0</v>
      </c>
      <c r="K69" s="138">
        <v>88.4</v>
      </c>
      <c r="L69" s="11">
        <v>84.239999999999966</v>
      </c>
      <c r="M69" s="138">
        <v>0</v>
      </c>
      <c r="N69" s="138">
        <v>374.59980000000002</v>
      </c>
      <c r="O69" s="138">
        <v>0</v>
      </c>
      <c r="P69" s="140">
        <v>13630.05</v>
      </c>
      <c r="Q69" s="140">
        <v>2666.1</v>
      </c>
      <c r="R69" s="138">
        <v>4089.0699999999997</v>
      </c>
    </row>
    <row r="70" spans="1:18" x14ac:dyDescent="0.25">
      <c r="A70" s="137" t="s">
        <v>1178</v>
      </c>
      <c r="B70" s="137" t="s">
        <v>288</v>
      </c>
      <c r="C70" s="2">
        <v>60419.199999999997</v>
      </c>
      <c r="D70" s="166">
        <v>17302.88</v>
      </c>
      <c r="E70" s="178">
        <f t="shared" si="1"/>
        <v>77722.080000000002</v>
      </c>
      <c r="F70" s="10">
        <v>29939.759999999991</v>
      </c>
      <c r="G70" s="10">
        <v>4773.12</v>
      </c>
      <c r="H70" s="138">
        <v>537.48</v>
      </c>
      <c r="I70" s="153">
        <v>81.12</v>
      </c>
      <c r="J70" s="170">
        <v>0</v>
      </c>
      <c r="K70" s="138">
        <v>260</v>
      </c>
      <c r="L70" s="11">
        <v>95.160000000000025</v>
      </c>
      <c r="M70" s="138">
        <v>0</v>
      </c>
      <c r="N70" s="138">
        <v>423.90159999999997</v>
      </c>
      <c r="O70" s="138">
        <v>0</v>
      </c>
      <c r="P70" s="140">
        <v>19872.55</v>
      </c>
      <c r="Q70" s="140">
        <v>3866.8200000000006</v>
      </c>
      <c r="R70" s="138">
        <v>5554.5099999999993</v>
      </c>
    </row>
    <row r="71" spans="1:18" x14ac:dyDescent="0.25">
      <c r="A71" s="137" t="s">
        <v>1178</v>
      </c>
      <c r="B71" s="137" t="s">
        <v>47</v>
      </c>
      <c r="C71" s="2">
        <v>66403.839999999997</v>
      </c>
      <c r="D71" s="166">
        <v>2280.9</v>
      </c>
      <c r="E71" s="178">
        <f t="shared" ref="E71:E102" si="2">C71+D71</f>
        <v>68684.739999999991</v>
      </c>
      <c r="F71" s="10">
        <v>29939.759999999991</v>
      </c>
      <c r="G71" s="10">
        <v>4773.12</v>
      </c>
      <c r="H71" s="138">
        <v>1197.2</v>
      </c>
      <c r="I71" s="153">
        <v>56.679999999999993</v>
      </c>
      <c r="J71" s="170">
        <v>0</v>
      </c>
      <c r="K71" s="138">
        <v>0</v>
      </c>
      <c r="L71" s="11">
        <v>104.52000000000004</v>
      </c>
      <c r="M71" s="138">
        <v>134.48000000000002</v>
      </c>
      <c r="N71" s="138">
        <v>466.03590000000003</v>
      </c>
      <c r="O71" s="138">
        <v>0</v>
      </c>
      <c r="P71" s="140">
        <v>17470.16</v>
      </c>
      <c r="Q71" s="140">
        <v>3414.42</v>
      </c>
      <c r="R71" s="138">
        <v>4785.37</v>
      </c>
    </row>
    <row r="72" spans="1:18" x14ac:dyDescent="0.25">
      <c r="A72" s="137" t="s">
        <v>1178</v>
      </c>
      <c r="B72" s="137" t="s">
        <v>47</v>
      </c>
      <c r="C72" s="2">
        <v>59087.149999999994</v>
      </c>
      <c r="D72" s="166">
        <v>5766.88</v>
      </c>
      <c r="E72" s="178">
        <f t="shared" si="2"/>
        <v>64854.029999999992</v>
      </c>
      <c r="F72" s="10">
        <v>19352.760000000002</v>
      </c>
      <c r="G72" s="10">
        <v>2126.2799999999997</v>
      </c>
      <c r="H72" s="138">
        <v>232.92</v>
      </c>
      <c r="I72" s="153">
        <v>55.640000000000015</v>
      </c>
      <c r="J72" s="170">
        <v>0</v>
      </c>
      <c r="K72" s="138">
        <v>167.96</v>
      </c>
      <c r="L72" s="11">
        <v>93.59999999999998</v>
      </c>
      <c r="M72" s="138">
        <v>0</v>
      </c>
      <c r="N72" s="138">
        <v>414.87919999999997</v>
      </c>
      <c r="O72" s="138">
        <v>0</v>
      </c>
      <c r="P72" s="140">
        <v>16112.299999999997</v>
      </c>
      <c r="Q72" s="140">
        <v>3147.9600000000005</v>
      </c>
      <c r="R72" s="138">
        <v>4781.6499999999996</v>
      </c>
    </row>
    <row r="73" spans="1:18" x14ac:dyDescent="0.25">
      <c r="A73" s="137" t="s">
        <v>1178</v>
      </c>
      <c r="B73" s="137" t="s">
        <v>47</v>
      </c>
      <c r="C73" s="2">
        <v>57239.719999999994</v>
      </c>
      <c r="D73" s="166">
        <v>468.94</v>
      </c>
      <c r="E73" s="178">
        <f t="shared" si="2"/>
        <v>57708.659999999996</v>
      </c>
      <c r="F73" s="10">
        <v>29939.759999999991</v>
      </c>
      <c r="G73" s="10">
        <v>4773.12</v>
      </c>
      <c r="H73" s="138">
        <v>979.64</v>
      </c>
      <c r="I73" s="153">
        <v>81.12</v>
      </c>
      <c r="J73" s="170">
        <v>0</v>
      </c>
      <c r="K73" s="138">
        <v>0</v>
      </c>
      <c r="L73" s="11">
        <v>90.480000000000018</v>
      </c>
      <c r="M73" s="138">
        <v>38.28</v>
      </c>
      <c r="N73" s="138">
        <v>402.04760000000005</v>
      </c>
      <c r="O73" s="138">
        <v>0</v>
      </c>
      <c r="P73" s="140">
        <v>14655.17</v>
      </c>
      <c r="Q73" s="140">
        <v>2866.68</v>
      </c>
      <c r="R73" s="138">
        <v>4043.63</v>
      </c>
    </row>
    <row r="74" spans="1:18" x14ac:dyDescent="0.25">
      <c r="A74" s="137" t="s">
        <v>1178</v>
      </c>
      <c r="B74" s="137" t="s">
        <v>890</v>
      </c>
      <c r="C74" s="2">
        <v>56108.590000000004</v>
      </c>
      <c r="D74" s="166">
        <v>6424.55</v>
      </c>
      <c r="E74" s="178">
        <f t="shared" si="2"/>
        <v>62533.140000000007</v>
      </c>
      <c r="F74" s="10">
        <v>10305.48</v>
      </c>
      <c r="G74" s="10">
        <v>542.40000000000009</v>
      </c>
      <c r="H74" s="138">
        <v>23.44</v>
      </c>
      <c r="I74" s="153">
        <v>27.56</v>
      </c>
      <c r="J74" s="170">
        <v>0</v>
      </c>
      <c r="K74" s="138">
        <v>88.4</v>
      </c>
      <c r="L74" s="11">
        <v>88.919999999999973</v>
      </c>
      <c r="M74" s="138">
        <v>0</v>
      </c>
      <c r="N74" s="138">
        <v>395.32760000000002</v>
      </c>
      <c r="O74" s="138">
        <v>0</v>
      </c>
      <c r="P74" s="140">
        <v>15419.53</v>
      </c>
      <c r="Q74" s="140">
        <v>3015.34</v>
      </c>
      <c r="R74" s="138">
        <v>4733.3100000000004</v>
      </c>
    </row>
    <row r="75" spans="1:18" x14ac:dyDescent="0.25">
      <c r="A75" s="137" t="s">
        <v>1178</v>
      </c>
      <c r="B75" s="137" t="s">
        <v>978</v>
      </c>
      <c r="C75" s="2">
        <v>56064.55</v>
      </c>
      <c r="D75" s="166">
        <v>610.77</v>
      </c>
      <c r="E75" s="178">
        <f t="shared" si="2"/>
        <v>56675.32</v>
      </c>
      <c r="F75" s="10">
        <v>29939.759999999991</v>
      </c>
      <c r="G75" s="10">
        <v>4773.12</v>
      </c>
      <c r="H75" s="138">
        <v>1722.0499999999997</v>
      </c>
      <c r="I75" s="153">
        <v>81.12</v>
      </c>
      <c r="J75" s="170">
        <v>0</v>
      </c>
      <c r="K75" s="138">
        <v>0</v>
      </c>
      <c r="L75" s="11">
        <v>86.839999999999989</v>
      </c>
      <c r="M75" s="138">
        <v>81.7</v>
      </c>
      <c r="N75" s="138">
        <v>384.92709999999994</v>
      </c>
      <c r="O75" s="138">
        <v>0</v>
      </c>
      <c r="P75" s="140">
        <v>14425.18</v>
      </c>
      <c r="Q75" s="140">
        <v>2815.1</v>
      </c>
      <c r="R75" s="138">
        <v>3820.1400000000003</v>
      </c>
    </row>
    <row r="76" spans="1:18" x14ac:dyDescent="0.25">
      <c r="A76" s="137" t="s">
        <v>1178</v>
      </c>
      <c r="B76" s="137" t="s">
        <v>890</v>
      </c>
      <c r="C76" s="2">
        <v>58059.25</v>
      </c>
      <c r="D76" s="166">
        <v>2792.39</v>
      </c>
      <c r="E76" s="178">
        <f t="shared" si="2"/>
        <v>60851.64</v>
      </c>
      <c r="F76" s="10">
        <v>29939.759999999991</v>
      </c>
      <c r="G76" s="10">
        <v>4773.12</v>
      </c>
      <c r="H76" s="138">
        <v>1536.8000000000002</v>
      </c>
      <c r="I76" s="153">
        <v>81.12</v>
      </c>
      <c r="J76" s="170">
        <v>0</v>
      </c>
      <c r="K76" s="138">
        <v>260</v>
      </c>
      <c r="L76" s="11">
        <v>88.919999999999973</v>
      </c>
      <c r="M76" s="138">
        <v>228.8</v>
      </c>
      <c r="N76" s="138">
        <v>395.32760000000002</v>
      </c>
      <c r="O76" s="55">
        <v>0</v>
      </c>
      <c r="P76" s="140">
        <v>15472.09</v>
      </c>
      <c r="Q76" s="140">
        <v>3023.37</v>
      </c>
      <c r="R76" s="138">
        <v>4263.88</v>
      </c>
    </row>
    <row r="77" spans="1:18" x14ac:dyDescent="0.25">
      <c r="A77" s="137" t="s">
        <v>1178</v>
      </c>
      <c r="B77" s="137" t="s">
        <v>21</v>
      </c>
      <c r="C77" s="2">
        <v>49097.619999999988</v>
      </c>
      <c r="D77" s="166">
        <v>986.36000000000013</v>
      </c>
      <c r="E77" s="178">
        <f t="shared" si="2"/>
        <v>50083.979999999989</v>
      </c>
      <c r="F77" s="10">
        <v>10305.48</v>
      </c>
      <c r="G77" s="10">
        <v>542.40000000000009</v>
      </c>
      <c r="H77" s="138">
        <v>0</v>
      </c>
      <c r="I77" s="153">
        <v>52</v>
      </c>
      <c r="J77" s="170">
        <v>0</v>
      </c>
      <c r="K77" s="138">
        <v>0</v>
      </c>
      <c r="L77" s="11">
        <v>78</v>
      </c>
      <c r="M77" s="138">
        <v>0</v>
      </c>
      <c r="N77" s="138">
        <v>344.9402</v>
      </c>
      <c r="O77" s="138">
        <v>0</v>
      </c>
      <c r="P77" s="140">
        <v>12550.06</v>
      </c>
      <c r="Q77" s="140">
        <v>2454.88</v>
      </c>
      <c r="R77" s="138">
        <v>3706.26</v>
      </c>
    </row>
    <row r="78" spans="1:18" x14ac:dyDescent="0.25">
      <c r="A78" s="137" t="s">
        <v>1178</v>
      </c>
      <c r="B78" s="137" t="s">
        <v>36</v>
      </c>
      <c r="C78" s="2">
        <v>58519.109999999993</v>
      </c>
      <c r="D78" s="166">
        <v>6122.17</v>
      </c>
      <c r="E78" s="178">
        <f t="shared" si="2"/>
        <v>64641.279999999992</v>
      </c>
      <c r="F78" s="10">
        <v>17790.600000000006</v>
      </c>
      <c r="G78" s="10">
        <v>1735.8000000000002</v>
      </c>
      <c r="H78" s="138">
        <v>538.76</v>
      </c>
      <c r="I78" s="153">
        <v>52</v>
      </c>
      <c r="J78" s="170">
        <v>0</v>
      </c>
      <c r="K78" s="138">
        <v>176.8</v>
      </c>
      <c r="L78" s="11">
        <v>92.04</v>
      </c>
      <c r="M78" s="138">
        <v>0</v>
      </c>
      <c r="N78" s="138">
        <v>410.46160000000003</v>
      </c>
      <c r="O78" s="138">
        <v>0</v>
      </c>
      <c r="P78" s="140">
        <v>15940.02</v>
      </c>
      <c r="Q78" s="140">
        <v>3110.69</v>
      </c>
      <c r="R78" s="138">
        <v>4496.8600000000006</v>
      </c>
    </row>
    <row r="79" spans="1:18" x14ac:dyDescent="0.25">
      <c r="A79" s="137" t="s">
        <v>1178</v>
      </c>
      <c r="B79" s="137" t="s">
        <v>288</v>
      </c>
      <c r="C79" s="2">
        <v>58632.259999999995</v>
      </c>
      <c r="D79" s="166">
        <v>11087.22</v>
      </c>
      <c r="E79" s="178">
        <f t="shared" si="2"/>
        <v>69719.48</v>
      </c>
      <c r="F79" s="10">
        <v>17790.600000000006</v>
      </c>
      <c r="G79" s="10">
        <v>1735.8000000000002</v>
      </c>
      <c r="H79" s="138">
        <v>0</v>
      </c>
      <c r="I79" s="153">
        <v>52.000000000000007</v>
      </c>
      <c r="J79" s="170">
        <v>0</v>
      </c>
      <c r="K79" s="138">
        <v>176.79999999999998</v>
      </c>
      <c r="L79" s="11">
        <v>93.59999999999998</v>
      </c>
      <c r="M79" s="138">
        <v>0</v>
      </c>
      <c r="N79" s="138">
        <v>417.48309999999998</v>
      </c>
      <c r="O79" s="138">
        <v>0</v>
      </c>
      <c r="P79" s="140">
        <v>17834.900000000001</v>
      </c>
      <c r="Q79" s="140">
        <v>3478.7699999999995</v>
      </c>
      <c r="R79" s="138">
        <v>5117.0599999999995</v>
      </c>
    </row>
    <row r="80" spans="1:18" x14ac:dyDescent="0.25">
      <c r="A80" s="137" t="s">
        <v>1178</v>
      </c>
      <c r="B80" s="137" t="s">
        <v>48</v>
      </c>
      <c r="C80" s="2">
        <v>70536.12999999999</v>
      </c>
      <c r="D80" s="166">
        <v>975.8</v>
      </c>
      <c r="E80" s="178">
        <f t="shared" si="2"/>
        <v>71511.929999999993</v>
      </c>
      <c r="F80" s="10">
        <v>19352.760000000002</v>
      </c>
      <c r="G80" s="10">
        <v>2126.2799999999997</v>
      </c>
      <c r="H80" s="138">
        <v>5996.18</v>
      </c>
      <c r="I80" s="153">
        <v>55.64</v>
      </c>
      <c r="J80" s="170">
        <v>0</v>
      </c>
      <c r="K80" s="138">
        <v>0</v>
      </c>
      <c r="L80" s="11">
        <v>110.76000000000003</v>
      </c>
      <c r="M80" s="138">
        <v>0</v>
      </c>
      <c r="N80" s="138">
        <v>494.5193000000001</v>
      </c>
      <c r="O80" s="138">
        <v>0</v>
      </c>
      <c r="P80" s="140">
        <v>18208.669999999998</v>
      </c>
      <c r="Q80" s="140">
        <v>3562.04</v>
      </c>
      <c r="R80" s="138">
        <v>5150.78</v>
      </c>
    </row>
    <row r="81" spans="1:19" x14ac:dyDescent="0.25">
      <c r="A81" s="137" t="s">
        <v>1178</v>
      </c>
      <c r="B81" s="137" t="s">
        <v>7</v>
      </c>
      <c r="C81" s="2">
        <v>57650.55</v>
      </c>
      <c r="D81" s="166">
        <v>12071.18</v>
      </c>
      <c r="E81" s="178">
        <f t="shared" si="2"/>
        <v>69721.73000000001</v>
      </c>
      <c r="F81" s="10">
        <v>29939.759999999991</v>
      </c>
      <c r="G81" s="10">
        <v>4773.12</v>
      </c>
      <c r="H81" s="138">
        <v>0</v>
      </c>
      <c r="I81" s="153">
        <v>81.120000000000019</v>
      </c>
      <c r="J81" s="170">
        <v>0</v>
      </c>
      <c r="K81" s="138">
        <v>260.00000000000006</v>
      </c>
      <c r="L81" s="11">
        <v>90.480000000000018</v>
      </c>
      <c r="M81" s="138">
        <v>48.740000000000009</v>
      </c>
      <c r="N81" s="138">
        <v>406.90390000000002</v>
      </c>
      <c r="O81" s="138">
        <v>0</v>
      </c>
      <c r="P81" s="140">
        <v>17143.960000000003</v>
      </c>
      <c r="Q81" s="140">
        <v>3355.86</v>
      </c>
      <c r="R81" s="138">
        <v>4942.55</v>
      </c>
    </row>
    <row r="82" spans="1:19" x14ac:dyDescent="0.25">
      <c r="A82" s="137" t="s">
        <v>1178</v>
      </c>
      <c r="B82" s="137" t="s">
        <v>890</v>
      </c>
      <c r="C82" s="2">
        <v>57772.73</v>
      </c>
      <c r="D82" s="166">
        <v>7284.67</v>
      </c>
      <c r="E82" s="178">
        <f t="shared" si="2"/>
        <v>65057.4</v>
      </c>
      <c r="F82" s="10">
        <v>29939.759999999991</v>
      </c>
      <c r="G82" s="10">
        <v>4773.12</v>
      </c>
      <c r="H82" s="138">
        <v>623</v>
      </c>
      <c r="I82" s="153">
        <v>81.12</v>
      </c>
      <c r="J82" s="170">
        <v>0</v>
      </c>
      <c r="K82" s="138">
        <v>260</v>
      </c>
      <c r="L82" s="11">
        <v>90.480000000000018</v>
      </c>
      <c r="M82" s="138">
        <v>156.13</v>
      </c>
      <c r="N82" s="138">
        <v>404.01340000000005</v>
      </c>
      <c r="O82" s="138">
        <v>0</v>
      </c>
      <c r="P82" s="140">
        <v>16038.24</v>
      </c>
      <c r="Q82" s="140">
        <v>3134.79</v>
      </c>
      <c r="R82" s="138">
        <v>4415.49</v>
      </c>
    </row>
    <row r="83" spans="1:19" x14ac:dyDescent="0.25">
      <c r="A83" s="137" t="s">
        <v>1178</v>
      </c>
      <c r="B83" s="137" t="s">
        <v>890</v>
      </c>
      <c r="C83" s="2">
        <v>57502.5</v>
      </c>
      <c r="D83" s="166">
        <v>17149.66</v>
      </c>
      <c r="E83" s="178">
        <f t="shared" si="2"/>
        <v>74652.160000000003</v>
      </c>
      <c r="F83" s="10">
        <v>10305.48</v>
      </c>
      <c r="G83" s="10">
        <v>542.40000000000009</v>
      </c>
      <c r="H83" s="138">
        <v>427.16</v>
      </c>
      <c r="I83" s="153">
        <v>27.56</v>
      </c>
      <c r="J83" s="170">
        <v>0</v>
      </c>
      <c r="K83" s="138">
        <v>88.399999999999991</v>
      </c>
      <c r="L83" s="11">
        <v>87.36</v>
      </c>
      <c r="M83" s="138">
        <v>0</v>
      </c>
      <c r="N83" s="138">
        <v>391.16149999999993</v>
      </c>
      <c r="O83" s="138">
        <v>0</v>
      </c>
      <c r="P83" s="140">
        <v>18708.04</v>
      </c>
      <c r="Q83" s="140">
        <v>4379.8700000000008</v>
      </c>
      <c r="R83" s="138">
        <v>5453.75</v>
      </c>
    </row>
    <row r="84" spans="1:19" x14ac:dyDescent="0.25">
      <c r="A84" s="137" t="s">
        <v>1178</v>
      </c>
      <c r="B84" s="137" t="s">
        <v>890</v>
      </c>
      <c r="C84" s="2">
        <v>50461.54</v>
      </c>
      <c r="D84" s="166">
        <v>9385.1299999999992</v>
      </c>
      <c r="E84" s="178">
        <f t="shared" si="2"/>
        <v>59846.67</v>
      </c>
      <c r="F84" s="10">
        <v>10305.48</v>
      </c>
      <c r="G84" s="10">
        <v>542.40000000000009</v>
      </c>
      <c r="H84" s="138">
        <v>255.36</v>
      </c>
      <c r="I84" s="153">
        <v>27.560000000000002</v>
      </c>
      <c r="J84" s="170">
        <v>0</v>
      </c>
      <c r="K84" s="138">
        <v>0</v>
      </c>
      <c r="L84" s="11">
        <v>79.56</v>
      </c>
      <c r="M84" s="138">
        <v>0</v>
      </c>
      <c r="N84" s="138">
        <v>354.26409999999993</v>
      </c>
      <c r="O84" s="138">
        <v>0</v>
      </c>
      <c r="P84" s="140">
        <v>14910.26</v>
      </c>
      <c r="Q84" s="140">
        <v>2917.38</v>
      </c>
      <c r="R84" s="138">
        <v>4534.7</v>
      </c>
    </row>
    <row r="85" spans="1:19" x14ac:dyDescent="0.25">
      <c r="A85" s="137" t="s">
        <v>1178</v>
      </c>
      <c r="B85" s="137" t="s">
        <v>9</v>
      </c>
      <c r="C85" s="2">
        <v>37419.199999999997</v>
      </c>
      <c r="D85" s="166">
        <v>1217.49</v>
      </c>
      <c r="E85" s="178">
        <f t="shared" si="2"/>
        <v>38636.689999999995</v>
      </c>
      <c r="F85" s="10">
        <v>17790.600000000006</v>
      </c>
      <c r="G85" s="10">
        <v>1735.8000000000002</v>
      </c>
      <c r="H85" s="138">
        <v>358.88</v>
      </c>
      <c r="I85" s="153">
        <v>52</v>
      </c>
      <c r="J85" s="170">
        <v>0</v>
      </c>
      <c r="K85" s="138">
        <v>176.8</v>
      </c>
      <c r="L85" s="11">
        <v>59.279999999999994</v>
      </c>
      <c r="M85" s="138">
        <v>0</v>
      </c>
      <c r="N85" s="138">
        <v>262.87800000000004</v>
      </c>
      <c r="O85" s="138">
        <v>0</v>
      </c>
      <c r="P85" s="140">
        <v>9654.31</v>
      </c>
      <c r="Q85" s="140">
        <v>1889.21</v>
      </c>
      <c r="R85" s="138">
        <v>2765.84</v>
      </c>
    </row>
    <row r="86" spans="1:19" s="14" customFormat="1" x14ac:dyDescent="0.25">
      <c r="A86" s="137" t="s">
        <v>1178</v>
      </c>
      <c r="B86" s="137" t="s">
        <v>890</v>
      </c>
      <c r="C86" s="2">
        <v>58965.689999999995</v>
      </c>
      <c r="D86" s="166">
        <v>1124.45</v>
      </c>
      <c r="E86" s="178">
        <f t="shared" si="2"/>
        <v>60090.139999999992</v>
      </c>
      <c r="F86" s="10">
        <v>17790.600000000006</v>
      </c>
      <c r="G86" s="10">
        <v>1735.8000000000002</v>
      </c>
      <c r="H86" s="138">
        <v>1902.4800000000002</v>
      </c>
      <c r="I86" s="153">
        <v>52</v>
      </c>
      <c r="J86" s="170">
        <v>0</v>
      </c>
      <c r="K86" s="138">
        <v>176.8</v>
      </c>
      <c r="L86" s="11">
        <v>90.480000000000018</v>
      </c>
      <c r="M86" s="138">
        <v>0</v>
      </c>
      <c r="N86" s="138">
        <v>402.13819999999998</v>
      </c>
      <c r="O86" s="138">
        <v>0</v>
      </c>
      <c r="P86" s="140">
        <v>15323.59</v>
      </c>
      <c r="Q86" s="140">
        <v>2997.15</v>
      </c>
      <c r="R86" s="138">
        <v>4446.5</v>
      </c>
      <c r="S86"/>
    </row>
    <row r="87" spans="1:19" x14ac:dyDescent="0.25">
      <c r="A87" s="137" t="s">
        <v>1178</v>
      </c>
      <c r="B87" s="137" t="s">
        <v>8</v>
      </c>
      <c r="C87" s="2">
        <v>0</v>
      </c>
      <c r="D87" s="166">
        <v>1.6</v>
      </c>
      <c r="E87" s="178">
        <f t="shared" si="2"/>
        <v>1.6</v>
      </c>
      <c r="F87" s="10">
        <v>0</v>
      </c>
      <c r="G87" s="10">
        <v>0</v>
      </c>
      <c r="H87" s="138">
        <v>0</v>
      </c>
      <c r="I87" s="153">
        <v>0</v>
      </c>
      <c r="J87" s="170">
        <v>0</v>
      </c>
      <c r="K87" s="138">
        <v>0</v>
      </c>
      <c r="L87" s="11">
        <v>0</v>
      </c>
      <c r="M87" s="138">
        <v>0</v>
      </c>
      <c r="N87" s="138">
        <v>0</v>
      </c>
      <c r="O87" s="138">
        <v>0</v>
      </c>
      <c r="P87" s="140">
        <v>0</v>
      </c>
      <c r="Q87" s="140">
        <v>0</v>
      </c>
      <c r="R87" s="138">
        <v>0.12000000000000001</v>
      </c>
    </row>
    <row r="88" spans="1:19" x14ac:dyDescent="0.25">
      <c r="A88" s="137" t="s">
        <v>1178</v>
      </c>
      <c r="B88" s="137" t="s">
        <v>17</v>
      </c>
      <c r="C88" s="2">
        <v>48731.759999999995</v>
      </c>
      <c r="D88" s="166">
        <v>3443.03</v>
      </c>
      <c r="E88" s="178">
        <f t="shared" si="2"/>
        <v>52174.789999999994</v>
      </c>
      <c r="F88" s="10">
        <v>29939.759999999991</v>
      </c>
      <c r="G88" s="10">
        <v>4773.12</v>
      </c>
      <c r="H88" s="138">
        <v>134.88</v>
      </c>
      <c r="I88" s="153">
        <v>81.12</v>
      </c>
      <c r="J88" s="170">
        <v>0</v>
      </c>
      <c r="K88" s="138">
        <v>260</v>
      </c>
      <c r="L88" s="11">
        <v>76.44</v>
      </c>
      <c r="M88" s="138">
        <v>0</v>
      </c>
      <c r="N88" s="138">
        <v>342.53840000000002</v>
      </c>
      <c r="O88" s="138">
        <v>0</v>
      </c>
      <c r="P88" s="140">
        <v>13250.36</v>
      </c>
      <c r="Q88" s="140">
        <v>2590.5100000000002</v>
      </c>
      <c r="R88" s="138">
        <v>3600.2000000000003</v>
      </c>
    </row>
    <row r="89" spans="1:19" x14ac:dyDescent="0.25">
      <c r="A89" s="137" t="s">
        <v>1178</v>
      </c>
      <c r="B89" s="137" t="s">
        <v>890</v>
      </c>
      <c r="C89" s="2">
        <v>57814.41</v>
      </c>
      <c r="D89" s="166">
        <v>18137.18</v>
      </c>
      <c r="E89" s="178">
        <f t="shared" si="2"/>
        <v>75951.59</v>
      </c>
      <c r="F89" s="10">
        <v>29939.759999999991</v>
      </c>
      <c r="G89" s="10">
        <v>4773.12</v>
      </c>
      <c r="H89" s="138">
        <v>49.199999999999989</v>
      </c>
      <c r="I89" s="153">
        <v>81.12</v>
      </c>
      <c r="J89" s="170">
        <v>0</v>
      </c>
      <c r="K89" s="138">
        <v>260</v>
      </c>
      <c r="L89" s="11">
        <v>88.919999999999973</v>
      </c>
      <c r="M89" s="138">
        <v>63.959999999999994</v>
      </c>
      <c r="N89" s="138">
        <v>395.32760000000002</v>
      </c>
      <c r="O89" s="138">
        <v>0</v>
      </c>
      <c r="P89" s="140">
        <v>18757.82</v>
      </c>
      <c r="Q89" s="140">
        <v>3670.33</v>
      </c>
      <c r="R89" s="138">
        <v>5418.9800000000005</v>
      </c>
    </row>
    <row r="90" spans="1:19" x14ac:dyDescent="0.25">
      <c r="A90" s="137" t="s">
        <v>1178</v>
      </c>
      <c r="B90" s="137" t="s">
        <v>13</v>
      </c>
      <c r="C90" s="2">
        <v>57586.299999999996</v>
      </c>
      <c r="D90" s="166">
        <v>6391.22</v>
      </c>
      <c r="E90" s="178">
        <f t="shared" si="2"/>
        <v>63977.52</v>
      </c>
      <c r="F90" s="10">
        <v>29939.759999999991</v>
      </c>
      <c r="G90" s="10">
        <v>4773.12</v>
      </c>
      <c r="H90" s="138">
        <v>690.04</v>
      </c>
      <c r="I90" s="153">
        <v>81.12</v>
      </c>
      <c r="J90" s="170">
        <v>0</v>
      </c>
      <c r="K90" s="138">
        <v>260</v>
      </c>
      <c r="L90" s="11">
        <v>90.480000000000018</v>
      </c>
      <c r="M90" s="138">
        <v>0</v>
      </c>
      <c r="N90" s="138">
        <v>403.42529999999994</v>
      </c>
      <c r="O90" s="138">
        <v>0</v>
      </c>
      <c r="P90" s="140">
        <v>15630.49</v>
      </c>
      <c r="Q90" s="140">
        <v>3682.87</v>
      </c>
      <c r="R90" s="138">
        <v>4503.1399999999994</v>
      </c>
    </row>
    <row r="91" spans="1:19" x14ac:dyDescent="0.25">
      <c r="A91" s="137" t="s">
        <v>1178</v>
      </c>
      <c r="B91" s="137" t="s">
        <v>33</v>
      </c>
      <c r="C91" s="2">
        <v>55293.340000000004</v>
      </c>
      <c r="D91" s="166">
        <v>11805.210000000003</v>
      </c>
      <c r="E91" s="178">
        <f t="shared" si="2"/>
        <v>67098.55</v>
      </c>
      <c r="F91" s="10">
        <v>29939.759999999991</v>
      </c>
      <c r="G91" s="10">
        <v>4773.12</v>
      </c>
      <c r="H91" s="138">
        <v>1584.41</v>
      </c>
      <c r="I91" s="153">
        <v>81.11999999999999</v>
      </c>
      <c r="J91" s="170">
        <v>0</v>
      </c>
      <c r="K91" s="138">
        <v>260</v>
      </c>
      <c r="L91" s="11">
        <v>88.92</v>
      </c>
      <c r="M91" s="138">
        <v>0</v>
      </c>
      <c r="N91" s="138">
        <v>397.51940000000002</v>
      </c>
      <c r="O91" s="138">
        <v>0</v>
      </c>
      <c r="P91" s="140">
        <v>17031.189999999995</v>
      </c>
      <c r="Q91" s="140">
        <v>4003.5499999999997</v>
      </c>
      <c r="R91" s="138">
        <v>4741.7199999999993</v>
      </c>
    </row>
    <row r="92" spans="1:19" x14ac:dyDescent="0.25">
      <c r="A92" s="137" t="s">
        <v>1178</v>
      </c>
      <c r="B92" s="137" t="s">
        <v>1005</v>
      </c>
      <c r="C92" s="2">
        <v>50453.640000000007</v>
      </c>
      <c r="D92" s="166">
        <v>10407.679999999998</v>
      </c>
      <c r="E92" s="178">
        <f t="shared" si="2"/>
        <v>60861.320000000007</v>
      </c>
      <c r="F92" s="10">
        <v>29939.759999999991</v>
      </c>
      <c r="G92" s="10">
        <v>4773.12</v>
      </c>
      <c r="H92" s="138">
        <v>4425.28</v>
      </c>
      <c r="I92" s="153">
        <v>81.12</v>
      </c>
      <c r="J92" s="170">
        <v>0</v>
      </c>
      <c r="K92" s="138">
        <v>260</v>
      </c>
      <c r="L92" s="11">
        <v>79.56</v>
      </c>
      <c r="M92" s="138">
        <v>0</v>
      </c>
      <c r="N92" s="138">
        <v>354.26409999999993</v>
      </c>
      <c r="O92" s="138">
        <v>0</v>
      </c>
      <c r="P92" s="140">
        <v>15491.89</v>
      </c>
      <c r="Q92" s="140">
        <v>3642.08</v>
      </c>
      <c r="R92" s="138">
        <v>4264.6400000000003</v>
      </c>
    </row>
    <row r="93" spans="1:19" x14ac:dyDescent="0.25">
      <c r="A93" s="137" t="s">
        <v>1178</v>
      </c>
      <c r="B93" s="137" t="s">
        <v>288</v>
      </c>
      <c r="C93" s="2">
        <v>56280.100000000013</v>
      </c>
      <c r="D93" s="166">
        <v>6415.85</v>
      </c>
      <c r="E93" s="178">
        <f t="shared" si="2"/>
        <v>62695.950000000012</v>
      </c>
      <c r="F93" s="10">
        <v>10305.48</v>
      </c>
      <c r="G93" s="10">
        <v>542.40000000000009</v>
      </c>
      <c r="H93" s="138">
        <v>23.439999999999994</v>
      </c>
      <c r="I93" s="153">
        <v>27.560000000000006</v>
      </c>
      <c r="J93" s="170">
        <v>0</v>
      </c>
      <c r="K93" s="138">
        <v>88.399999999999991</v>
      </c>
      <c r="L93" s="11">
        <v>88.92</v>
      </c>
      <c r="M93" s="138">
        <v>0</v>
      </c>
      <c r="N93" s="138">
        <v>395.1841</v>
      </c>
      <c r="O93" s="138">
        <v>0</v>
      </c>
      <c r="P93" s="140">
        <v>16041.19</v>
      </c>
      <c r="Q93" s="140">
        <v>3758.9899999999993</v>
      </c>
      <c r="R93" s="138">
        <v>4746</v>
      </c>
    </row>
    <row r="94" spans="1:19" x14ac:dyDescent="0.25">
      <c r="A94" s="137" t="s">
        <v>1178</v>
      </c>
      <c r="B94" s="137" t="s">
        <v>8</v>
      </c>
      <c r="C94" s="2">
        <v>47549.19999999999</v>
      </c>
      <c r="D94" s="166">
        <v>6041.48</v>
      </c>
      <c r="E94" s="178">
        <f t="shared" si="2"/>
        <v>53590.679999999993</v>
      </c>
      <c r="F94" s="10">
        <v>24877.610000000004</v>
      </c>
      <c r="G94" s="10">
        <v>3507.5699999999997</v>
      </c>
      <c r="H94" s="138">
        <v>844.76</v>
      </c>
      <c r="I94" s="153">
        <v>69.92</v>
      </c>
      <c r="J94" s="170">
        <v>0</v>
      </c>
      <c r="K94" s="138">
        <v>0</v>
      </c>
      <c r="L94" s="11">
        <v>74.88000000000001</v>
      </c>
      <c r="M94" s="138">
        <v>0</v>
      </c>
      <c r="N94" s="138">
        <v>332.41010000000006</v>
      </c>
      <c r="O94" s="138">
        <v>0</v>
      </c>
      <c r="P94" s="140">
        <v>13615.07</v>
      </c>
      <c r="Q94" s="140">
        <v>2661.26</v>
      </c>
      <c r="R94" s="138">
        <v>3818.51</v>
      </c>
    </row>
    <row r="95" spans="1:19" x14ac:dyDescent="0.25">
      <c r="A95" s="137" t="s">
        <v>1178</v>
      </c>
      <c r="B95" s="137" t="s">
        <v>8</v>
      </c>
      <c r="C95" s="2">
        <v>43175.29</v>
      </c>
      <c r="D95" s="166">
        <v>12523.479999999998</v>
      </c>
      <c r="E95" s="178">
        <f t="shared" si="2"/>
        <v>55698.77</v>
      </c>
      <c r="F95" s="10">
        <v>15295.560000000001</v>
      </c>
      <c r="G95" s="10">
        <v>1338</v>
      </c>
      <c r="H95" s="138">
        <v>588.24</v>
      </c>
      <c r="I95" s="153">
        <v>40.480000000000004</v>
      </c>
      <c r="J95" s="170">
        <v>0</v>
      </c>
      <c r="K95" s="138">
        <v>0</v>
      </c>
      <c r="L95" s="11">
        <v>68.640000000000015</v>
      </c>
      <c r="M95" s="138">
        <v>0</v>
      </c>
      <c r="N95" s="138">
        <v>304.70010000000002</v>
      </c>
      <c r="O95" s="138">
        <v>0</v>
      </c>
      <c r="P95" s="140">
        <v>13107.97</v>
      </c>
      <c r="Q95" s="140">
        <v>3089.4799999999996</v>
      </c>
      <c r="R95" s="138">
        <v>4163.41</v>
      </c>
    </row>
    <row r="96" spans="1:19" x14ac:dyDescent="0.25">
      <c r="A96" s="137" t="s">
        <v>1178</v>
      </c>
      <c r="B96" s="137" t="s">
        <v>18</v>
      </c>
      <c r="C96" s="2">
        <v>41025.279999999999</v>
      </c>
      <c r="D96" s="166">
        <v>1312.29</v>
      </c>
      <c r="E96" s="178">
        <f t="shared" si="2"/>
        <v>42337.57</v>
      </c>
      <c r="F96" s="10">
        <v>10305.48</v>
      </c>
      <c r="G96" s="10">
        <v>542.40000000000009</v>
      </c>
      <c r="H96" s="138">
        <v>254.71999999999997</v>
      </c>
      <c r="I96" s="153">
        <v>27.56</v>
      </c>
      <c r="J96" s="170">
        <v>0</v>
      </c>
      <c r="K96" s="138">
        <v>0</v>
      </c>
      <c r="L96" s="11">
        <v>65.52</v>
      </c>
      <c r="M96" s="138">
        <v>0</v>
      </c>
      <c r="N96" s="138">
        <v>288.47090000000003</v>
      </c>
      <c r="O96" s="138">
        <v>0</v>
      </c>
      <c r="P96" s="140">
        <v>10813.83</v>
      </c>
      <c r="Q96" s="140">
        <v>2537.8000000000002</v>
      </c>
      <c r="R96" s="138">
        <v>3195.36</v>
      </c>
    </row>
    <row r="97" spans="1:18" x14ac:dyDescent="0.25">
      <c r="A97" s="137" t="s">
        <v>1178</v>
      </c>
      <c r="B97" s="137" t="s">
        <v>288</v>
      </c>
      <c r="C97" s="2">
        <v>0</v>
      </c>
      <c r="D97" s="166">
        <v>71.61</v>
      </c>
      <c r="E97" s="178">
        <f t="shared" si="2"/>
        <v>71.61</v>
      </c>
      <c r="F97" s="10">
        <v>0</v>
      </c>
      <c r="G97" s="10">
        <v>0</v>
      </c>
      <c r="H97" s="138">
        <v>0</v>
      </c>
      <c r="I97" s="153">
        <v>0</v>
      </c>
      <c r="J97" s="170">
        <v>0</v>
      </c>
      <c r="K97" s="138">
        <v>0</v>
      </c>
      <c r="L97" s="11">
        <v>0</v>
      </c>
      <c r="M97" s="138">
        <v>0</v>
      </c>
      <c r="N97" s="138">
        <v>0</v>
      </c>
      <c r="O97" s="138">
        <v>0</v>
      </c>
      <c r="P97" s="140">
        <v>0</v>
      </c>
      <c r="Q97" s="140">
        <v>0</v>
      </c>
      <c r="R97" s="138">
        <v>5.48</v>
      </c>
    </row>
    <row r="98" spans="1:18" x14ac:dyDescent="0.25">
      <c r="A98" s="137" t="s">
        <v>1178</v>
      </c>
      <c r="B98" s="137" t="s">
        <v>33</v>
      </c>
      <c r="C98" s="2">
        <v>45464.959999999999</v>
      </c>
      <c r="D98" s="166">
        <v>3541.43</v>
      </c>
      <c r="E98" s="178">
        <f t="shared" si="2"/>
        <v>49006.39</v>
      </c>
      <c r="F98" s="10">
        <v>29939.759999999991</v>
      </c>
      <c r="G98" s="10">
        <v>4773.12</v>
      </c>
      <c r="H98" s="138">
        <v>558.52</v>
      </c>
      <c r="I98" s="153">
        <v>81.12</v>
      </c>
      <c r="J98" s="170">
        <v>0</v>
      </c>
      <c r="K98" s="138">
        <v>260</v>
      </c>
      <c r="L98" s="11">
        <v>71.760000000000019</v>
      </c>
      <c r="M98" s="138">
        <v>84.759999999999991</v>
      </c>
      <c r="N98" s="138">
        <v>321.72000000000003</v>
      </c>
      <c r="O98" s="138">
        <v>0</v>
      </c>
      <c r="P98" s="140">
        <v>12415.32</v>
      </c>
      <c r="Q98" s="140">
        <v>2918.6000000000004</v>
      </c>
      <c r="R98" s="138">
        <v>3304.31</v>
      </c>
    </row>
    <row r="99" spans="1:18" x14ac:dyDescent="0.25">
      <c r="A99" s="137" t="s">
        <v>1178</v>
      </c>
      <c r="B99" s="137" t="s">
        <v>1192</v>
      </c>
      <c r="C99" s="2">
        <v>0</v>
      </c>
      <c r="D99" s="166">
        <v>210.98</v>
      </c>
      <c r="E99" s="178">
        <f t="shared" si="2"/>
        <v>210.98</v>
      </c>
      <c r="F99" s="10">
        <v>0</v>
      </c>
      <c r="G99" s="10">
        <v>0</v>
      </c>
      <c r="H99" s="138">
        <v>0</v>
      </c>
      <c r="I99" s="153">
        <v>0</v>
      </c>
      <c r="J99" s="170">
        <v>0</v>
      </c>
      <c r="K99" s="138">
        <v>0</v>
      </c>
      <c r="L99" s="11">
        <v>0</v>
      </c>
      <c r="M99" s="138">
        <v>0</v>
      </c>
      <c r="N99" s="138">
        <v>0</v>
      </c>
      <c r="O99" s="138">
        <v>0</v>
      </c>
      <c r="P99" s="140">
        <v>0</v>
      </c>
      <c r="Q99" s="140">
        <v>0</v>
      </c>
      <c r="R99" s="138">
        <v>16.14</v>
      </c>
    </row>
    <row r="100" spans="1:18" x14ac:dyDescent="0.25">
      <c r="A100" s="137" t="s">
        <v>1178</v>
      </c>
      <c r="B100" s="137" t="s">
        <v>288</v>
      </c>
      <c r="C100" s="2">
        <v>51066.020000000011</v>
      </c>
      <c r="D100" s="166">
        <v>10625.509999999998</v>
      </c>
      <c r="E100" s="178">
        <f t="shared" si="2"/>
        <v>61691.530000000013</v>
      </c>
      <c r="F100" s="10">
        <v>10305.48</v>
      </c>
      <c r="G100" s="10">
        <v>542.40000000000009</v>
      </c>
      <c r="H100" s="138">
        <v>161.91999999999999</v>
      </c>
      <c r="I100" s="153">
        <v>27.560000000000002</v>
      </c>
      <c r="J100" s="170">
        <v>0</v>
      </c>
      <c r="K100" s="138">
        <v>88.399999999999991</v>
      </c>
      <c r="L100" s="11">
        <v>79.56</v>
      </c>
      <c r="M100" s="138">
        <v>0</v>
      </c>
      <c r="N100" s="138">
        <v>356.64670000000001</v>
      </c>
      <c r="O100" s="138">
        <v>0</v>
      </c>
      <c r="P100" s="140">
        <v>15791.159999999998</v>
      </c>
      <c r="Q100" s="140">
        <v>3698.86</v>
      </c>
      <c r="R100" s="138">
        <v>4669.08</v>
      </c>
    </row>
    <row r="101" spans="1:18" x14ac:dyDescent="0.25">
      <c r="A101" s="137" t="s">
        <v>1178</v>
      </c>
      <c r="B101" s="137" t="s">
        <v>1005</v>
      </c>
      <c r="C101" s="2">
        <v>43634.8</v>
      </c>
      <c r="D101" s="166">
        <v>2921.7000000000003</v>
      </c>
      <c r="E101" s="178">
        <f t="shared" si="2"/>
        <v>46556.5</v>
      </c>
      <c r="F101" s="10">
        <v>10305.48</v>
      </c>
      <c r="G101" s="10">
        <v>542.40000000000009</v>
      </c>
      <c r="H101" s="138">
        <v>231.07999999999998</v>
      </c>
      <c r="I101" s="153">
        <v>27.560000000000002</v>
      </c>
      <c r="J101" s="170">
        <v>0</v>
      </c>
      <c r="K101" s="138">
        <v>88.399999999999991</v>
      </c>
      <c r="L101" s="11">
        <v>68.64</v>
      </c>
      <c r="M101" s="138">
        <v>0</v>
      </c>
      <c r="N101" s="138">
        <v>306.49540000000002</v>
      </c>
      <c r="O101" s="138">
        <v>0</v>
      </c>
      <c r="P101" s="140">
        <v>11889.710000000001</v>
      </c>
      <c r="Q101" s="140">
        <v>2791.07</v>
      </c>
      <c r="R101" s="138">
        <v>3511.1899999999996</v>
      </c>
    </row>
    <row r="102" spans="1:18" x14ac:dyDescent="0.25">
      <c r="A102" s="137" t="s">
        <v>1178</v>
      </c>
      <c r="B102" s="137" t="s">
        <v>33</v>
      </c>
      <c r="C102" s="2">
        <v>43552.100000000006</v>
      </c>
      <c r="D102" s="166">
        <v>2397.8799999999997</v>
      </c>
      <c r="E102" s="178">
        <f t="shared" si="2"/>
        <v>45949.98</v>
      </c>
      <c r="F102" s="10">
        <v>29939.759999999991</v>
      </c>
      <c r="G102" s="10">
        <v>4773.12</v>
      </c>
      <c r="H102" s="138">
        <v>898.88</v>
      </c>
      <c r="I102" s="153">
        <v>81.12</v>
      </c>
      <c r="J102" s="170">
        <v>0</v>
      </c>
      <c r="K102" s="138">
        <v>260</v>
      </c>
      <c r="L102" s="11">
        <v>68.64</v>
      </c>
      <c r="M102" s="138">
        <v>0</v>
      </c>
      <c r="N102" s="138">
        <v>305.24889999999999</v>
      </c>
      <c r="O102" s="138">
        <v>0</v>
      </c>
      <c r="P102" s="140">
        <v>11641.01</v>
      </c>
      <c r="Q102" s="140">
        <v>2735.06</v>
      </c>
      <c r="R102" s="138">
        <v>3030.89</v>
      </c>
    </row>
    <row r="103" spans="1:18" x14ac:dyDescent="0.25">
      <c r="A103" s="137" t="s">
        <v>1178</v>
      </c>
      <c r="B103" s="137" t="s">
        <v>17</v>
      </c>
      <c r="C103" s="2">
        <v>54978.83</v>
      </c>
      <c r="D103" s="166">
        <v>3112.4</v>
      </c>
      <c r="E103" s="178">
        <f t="shared" ref="E103:E134" si="3">C103+D103</f>
        <v>58091.23</v>
      </c>
      <c r="F103" s="10">
        <v>29939.759999999991</v>
      </c>
      <c r="G103" s="10">
        <v>4773.12</v>
      </c>
      <c r="H103" s="138">
        <v>548.19999999999993</v>
      </c>
      <c r="I103" s="153">
        <v>81.12</v>
      </c>
      <c r="J103" s="170">
        <v>0</v>
      </c>
      <c r="K103" s="138">
        <v>260</v>
      </c>
      <c r="L103" s="11">
        <v>87.36</v>
      </c>
      <c r="M103" s="138">
        <v>130.51999999999998</v>
      </c>
      <c r="N103" s="138">
        <v>386.98389999999995</v>
      </c>
      <c r="O103" s="138">
        <v>0</v>
      </c>
      <c r="P103" s="140">
        <v>14768.489999999998</v>
      </c>
      <c r="Q103" s="140">
        <v>3475.2799999999993</v>
      </c>
      <c r="R103" s="138">
        <v>4052.88</v>
      </c>
    </row>
    <row r="104" spans="1:18" x14ac:dyDescent="0.25">
      <c r="A104" s="137" t="s">
        <v>1178</v>
      </c>
      <c r="B104" s="137" t="s">
        <v>9</v>
      </c>
      <c r="C104" s="2">
        <v>34116.82</v>
      </c>
      <c r="D104" s="166">
        <v>501.09</v>
      </c>
      <c r="E104" s="178">
        <f t="shared" si="3"/>
        <v>34617.909999999996</v>
      </c>
      <c r="F104" s="10">
        <v>29939.759999999991</v>
      </c>
      <c r="G104" s="10">
        <v>4773.12</v>
      </c>
      <c r="H104" s="138">
        <v>518.5200000000001</v>
      </c>
      <c r="I104" s="153">
        <v>56.68</v>
      </c>
      <c r="J104" s="170">
        <v>0</v>
      </c>
      <c r="K104" s="138">
        <v>88.4</v>
      </c>
      <c r="L104" s="11">
        <v>54.599999999999987</v>
      </c>
      <c r="M104" s="138">
        <v>0</v>
      </c>
      <c r="N104" s="138">
        <v>239.75719999999998</v>
      </c>
      <c r="O104" s="138">
        <v>0</v>
      </c>
      <c r="P104" s="140">
        <v>8754.15</v>
      </c>
      <c r="Q104" s="140">
        <v>2054.94</v>
      </c>
      <c r="R104" s="138">
        <v>2272.04</v>
      </c>
    </row>
    <row r="105" spans="1:18" x14ac:dyDescent="0.25">
      <c r="A105" s="137" t="s">
        <v>1178</v>
      </c>
      <c r="B105" s="137" t="s">
        <v>9</v>
      </c>
      <c r="C105" s="2">
        <v>35819.170000000006</v>
      </c>
      <c r="D105" s="166">
        <v>1171.6299999999997</v>
      </c>
      <c r="E105" s="178">
        <f t="shared" si="3"/>
        <v>36990.800000000003</v>
      </c>
      <c r="F105" s="10">
        <v>10305.48</v>
      </c>
      <c r="G105" s="10">
        <v>542.40000000000009</v>
      </c>
      <c r="H105" s="138">
        <v>178.4</v>
      </c>
      <c r="I105" s="153">
        <v>27.56</v>
      </c>
      <c r="J105" s="170">
        <v>0</v>
      </c>
      <c r="K105" s="138">
        <v>88.4</v>
      </c>
      <c r="L105" s="11">
        <v>56.16</v>
      </c>
      <c r="M105" s="138">
        <v>0</v>
      </c>
      <c r="N105" s="138">
        <v>251.76070000000001</v>
      </c>
      <c r="O105" s="138">
        <v>0</v>
      </c>
      <c r="P105" s="140">
        <v>9180.59</v>
      </c>
      <c r="Q105" s="140">
        <v>2155.0500000000002</v>
      </c>
      <c r="R105" s="138">
        <v>2779.21</v>
      </c>
    </row>
    <row r="106" spans="1:18" x14ac:dyDescent="0.25">
      <c r="A106" s="137" t="s">
        <v>1178</v>
      </c>
      <c r="B106" s="137" t="s">
        <v>991</v>
      </c>
      <c r="C106" s="2">
        <v>43877.37</v>
      </c>
      <c r="D106" s="166">
        <v>7158.69</v>
      </c>
      <c r="E106" s="178">
        <f t="shared" si="3"/>
        <v>51036.060000000005</v>
      </c>
      <c r="F106" s="10">
        <v>17790.600000000006</v>
      </c>
      <c r="G106" s="10">
        <v>1735.8000000000002</v>
      </c>
      <c r="H106" s="138">
        <v>1162.3200000000002</v>
      </c>
      <c r="I106" s="153">
        <v>51.999999999999986</v>
      </c>
      <c r="J106" s="170">
        <v>0</v>
      </c>
      <c r="K106" s="138">
        <v>176.80000000000004</v>
      </c>
      <c r="L106" s="11">
        <v>70.2</v>
      </c>
      <c r="M106" s="138">
        <v>0</v>
      </c>
      <c r="N106" s="138">
        <v>310.16400000000004</v>
      </c>
      <c r="O106" s="138">
        <v>0</v>
      </c>
      <c r="P106" s="140">
        <v>13022.390000000001</v>
      </c>
      <c r="Q106" s="140">
        <v>3054.16</v>
      </c>
      <c r="R106" s="138">
        <v>3754.17</v>
      </c>
    </row>
    <row r="107" spans="1:18" x14ac:dyDescent="0.25">
      <c r="A107" s="137" t="s">
        <v>1178</v>
      </c>
      <c r="B107" s="137" t="s">
        <v>8</v>
      </c>
      <c r="C107" s="2">
        <v>33096</v>
      </c>
      <c r="D107" s="166">
        <v>23346.9</v>
      </c>
      <c r="E107" s="178">
        <f t="shared" si="3"/>
        <v>56442.9</v>
      </c>
      <c r="F107" s="10">
        <v>29939.759999999991</v>
      </c>
      <c r="G107" s="10">
        <v>4773.12</v>
      </c>
      <c r="H107" s="138">
        <v>307.44</v>
      </c>
      <c r="I107" s="153">
        <v>62.400000000000013</v>
      </c>
      <c r="J107" s="170">
        <v>0</v>
      </c>
      <c r="K107" s="138">
        <v>200.00000000000006</v>
      </c>
      <c r="L107" s="11">
        <v>73.320000000000007</v>
      </c>
      <c r="M107" s="138">
        <v>45.599999999999994</v>
      </c>
      <c r="N107" s="138">
        <v>327.10290000000003</v>
      </c>
      <c r="O107" s="138">
        <v>0</v>
      </c>
      <c r="P107" s="140">
        <v>12376.469999999998</v>
      </c>
      <c r="Q107" s="140">
        <v>2880.1400000000008</v>
      </c>
      <c r="R107" s="138">
        <v>4016.9300000000003</v>
      </c>
    </row>
    <row r="108" spans="1:18" x14ac:dyDescent="0.25">
      <c r="A108" s="137" t="s">
        <v>1178</v>
      </c>
      <c r="B108" s="137" t="s">
        <v>40</v>
      </c>
      <c r="C108" s="2">
        <v>58961.270000000004</v>
      </c>
      <c r="D108" s="166">
        <v>2533.04</v>
      </c>
      <c r="E108" s="178">
        <f t="shared" si="3"/>
        <v>61494.310000000005</v>
      </c>
      <c r="F108" s="10">
        <v>29939.759999999991</v>
      </c>
      <c r="G108" s="10">
        <v>4773.12</v>
      </c>
      <c r="H108" s="138">
        <v>726.55999999999983</v>
      </c>
      <c r="I108" s="153">
        <v>81.12</v>
      </c>
      <c r="J108" s="170">
        <v>0</v>
      </c>
      <c r="K108" s="138">
        <v>0</v>
      </c>
      <c r="L108" s="11">
        <v>92.04</v>
      </c>
      <c r="M108" s="138">
        <v>0</v>
      </c>
      <c r="N108" s="138">
        <v>414.03079999999994</v>
      </c>
      <c r="O108" s="138">
        <v>0</v>
      </c>
      <c r="P108" s="140">
        <v>15622.89</v>
      </c>
      <c r="Q108" s="140">
        <v>3666.98</v>
      </c>
      <c r="R108" s="138">
        <v>4333.08</v>
      </c>
    </row>
    <row r="109" spans="1:18" x14ac:dyDescent="0.25">
      <c r="A109" s="137" t="s">
        <v>1178</v>
      </c>
      <c r="B109" s="137" t="s">
        <v>14</v>
      </c>
      <c r="C109" s="2">
        <v>42248.89</v>
      </c>
      <c r="D109" s="166">
        <v>4165.34</v>
      </c>
      <c r="E109" s="178">
        <f t="shared" si="3"/>
        <v>46414.229999999996</v>
      </c>
      <c r="F109" s="10">
        <v>10305.48</v>
      </c>
      <c r="G109" s="10">
        <v>542.40000000000009</v>
      </c>
      <c r="H109" s="138">
        <v>243.92000000000002</v>
      </c>
      <c r="I109" s="153">
        <v>27.560000000000002</v>
      </c>
      <c r="J109" s="170">
        <v>0</v>
      </c>
      <c r="K109" s="138">
        <v>0</v>
      </c>
      <c r="L109" s="11">
        <v>67.080000000000013</v>
      </c>
      <c r="M109" s="138">
        <v>0</v>
      </c>
      <c r="N109" s="138">
        <v>296.22649999999999</v>
      </c>
      <c r="O109" s="138">
        <v>0</v>
      </c>
      <c r="P109" s="140">
        <v>11873.98</v>
      </c>
      <c r="Q109" s="140">
        <v>2318.65</v>
      </c>
      <c r="R109" s="138">
        <v>3506.92</v>
      </c>
    </row>
    <row r="110" spans="1:18" x14ac:dyDescent="0.25">
      <c r="A110" s="137" t="s">
        <v>1178</v>
      </c>
      <c r="B110" s="137" t="s">
        <v>9</v>
      </c>
      <c r="C110" s="2">
        <v>8492.9599999999991</v>
      </c>
      <c r="D110" s="166">
        <v>1159.57</v>
      </c>
      <c r="E110" s="178">
        <f t="shared" si="3"/>
        <v>9652.5299999999988</v>
      </c>
      <c r="F110" s="10">
        <v>4838.1900000000005</v>
      </c>
      <c r="G110" s="10">
        <v>531.56999999999994</v>
      </c>
      <c r="H110" s="138">
        <v>29.16</v>
      </c>
      <c r="I110" s="153">
        <v>21.84</v>
      </c>
      <c r="J110" s="170">
        <v>0</v>
      </c>
      <c r="K110" s="138">
        <v>70</v>
      </c>
      <c r="L110" s="11">
        <v>12.870000000000001</v>
      </c>
      <c r="M110" s="138">
        <v>130.62</v>
      </c>
      <c r="N110" s="138">
        <v>57.065699999999993</v>
      </c>
      <c r="O110" s="138">
        <v>0</v>
      </c>
      <c r="P110" s="140">
        <v>2044.82</v>
      </c>
      <c r="Q110" s="140">
        <v>509.97</v>
      </c>
      <c r="R110" s="138">
        <v>687.61</v>
      </c>
    </row>
    <row r="111" spans="1:18" x14ac:dyDescent="0.25">
      <c r="A111" s="137" t="s">
        <v>1178</v>
      </c>
      <c r="B111" s="137" t="s">
        <v>1193</v>
      </c>
      <c r="C111" s="2">
        <v>43797.42</v>
      </c>
      <c r="D111" s="166">
        <v>15365.73</v>
      </c>
      <c r="E111" s="178">
        <f t="shared" si="3"/>
        <v>59163.149999999994</v>
      </c>
      <c r="F111" s="10">
        <v>10305.48</v>
      </c>
      <c r="G111" s="10">
        <v>542.40000000000009</v>
      </c>
      <c r="H111" s="138">
        <v>23.439999999999998</v>
      </c>
      <c r="I111" s="153">
        <v>27.560000000000002</v>
      </c>
      <c r="J111" s="170">
        <v>0</v>
      </c>
      <c r="K111" s="138">
        <v>0</v>
      </c>
      <c r="L111" s="11">
        <v>69.680000000000007</v>
      </c>
      <c r="M111" s="138">
        <v>0</v>
      </c>
      <c r="N111" s="138">
        <v>311.09570000000002</v>
      </c>
      <c r="O111" s="138">
        <v>0</v>
      </c>
      <c r="P111" s="140">
        <v>15138.099999999999</v>
      </c>
      <c r="Q111" s="140">
        <v>3547.31</v>
      </c>
      <c r="R111" s="138">
        <v>4482.42</v>
      </c>
    </row>
    <row r="112" spans="1:18" x14ac:dyDescent="0.25">
      <c r="A112" s="137" t="s">
        <v>1178</v>
      </c>
      <c r="B112" s="137" t="s">
        <v>1015</v>
      </c>
      <c r="C112" s="2">
        <v>45588.099999999991</v>
      </c>
      <c r="D112" s="166">
        <v>5166.71</v>
      </c>
      <c r="E112" s="178">
        <f t="shared" si="3"/>
        <v>50754.80999999999</v>
      </c>
      <c r="F112" s="10">
        <v>29939.759999999991</v>
      </c>
      <c r="G112" s="10">
        <v>4773.12</v>
      </c>
      <c r="H112" s="138">
        <v>1502.04</v>
      </c>
      <c r="I112" s="153">
        <v>81.12</v>
      </c>
      <c r="J112" s="170">
        <v>0</v>
      </c>
      <c r="K112" s="138">
        <v>259.99999999999994</v>
      </c>
      <c r="L112" s="11">
        <v>71.760000000000019</v>
      </c>
      <c r="M112" s="138">
        <v>17.16</v>
      </c>
      <c r="N112" s="138">
        <v>319.84480000000008</v>
      </c>
      <c r="O112" s="138">
        <v>0</v>
      </c>
      <c r="P112" s="140">
        <v>12872.310000000001</v>
      </c>
      <c r="Q112" s="140">
        <v>3023.3</v>
      </c>
      <c r="R112" s="138">
        <v>3491.5</v>
      </c>
    </row>
    <row r="113" spans="1:18" x14ac:dyDescent="0.25">
      <c r="A113" s="137" t="s">
        <v>1178</v>
      </c>
      <c r="B113" s="137" t="s">
        <v>12</v>
      </c>
      <c r="C113" s="2">
        <v>46690.8</v>
      </c>
      <c r="D113" s="166">
        <v>41.56</v>
      </c>
      <c r="E113" s="178">
        <f t="shared" si="3"/>
        <v>46732.36</v>
      </c>
      <c r="F113" s="10">
        <v>10305.48</v>
      </c>
      <c r="G113" s="10">
        <v>542.40000000000009</v>
      </c>
      <c r="H113" s="138">
        <v>118.07999999999998</v>
      </c>
      <c r="I113" s="153">
        <v>27.560000000000006</v>
      </c>
      <c r="J113" s="170">
        <v>0</v>
      </c>
      <c r="K113" s="138">
        <v>0</v>
      </c>
      <c r="L113" s="11">
        <v>73.320000000000007</v>
      </c>
      <c r="M113" s="138">
        <v>0</v>
      </c>
      <c r="N113" s="138">
        <v>327.85190000000006</v>
      </c>
      <c r="O113" s="138">
        <v>0</v>
      </c>
      <c r="P113" s="140">
        <v>11934.980000000001</v>
      </c>
      <c r="Q113" s="140">
        <v>2801.2400000000002</v>
      </c>
      <c r="R113" s="138">
        <v>3531.4700000000003</v>
      </c>
    </row>
    <row r="114" spans="1:18" x14ac:dyDescent="0.25">
      <c r="A114" s="137" t="s">
        <v>1178</v>
      </c>
      <c r="B114" s="137" t="s">
        <v>8</v>
      </c>
      <c r="C114" s="2">
        <v>38816.530000000006</v>
      </c>
      <c r="D114" s="166">
        <v>11426.4</v>
      </c>
      <c r="E114" s="178">
        <f t="shared" si="3"/>
        <v>50242.930000000008</v>
      </c>
      <c r="F114" s="10">
        <v>29939.759999999991</v>
      </c>
      <c r="G114" s="10">
        <v>4773.12</v>
      </c>
      <c r="H114" s="138">
        <v>0</v>
      </c>
      <c r="I114" s="153">
        <v>57.769999999999996</v>
      </c>
      <c r="J114" s="170">
        <v>0</v>
      </c>
      <c r="K114" s="138">
        <v>265.00000000000006</v>
      </c>
      <c r="L114" s="11">
        <v>67.080000000000013</v>
      </c>
      <c r="M114" s="138">
        <v>0</v>
      </c>
      <c r="N114" s="138">
        <v>300.90160000000003</v>
      </c>
      <c r="O114" s="138">
        <v>0</v>
      </c>
      <c r="P114" s="140">
        <v>11993.170000000002</v>
      </c>
      <c r="Q114" s="140">
        <v>2790.9500000000003</v>
      </c>
      <c r="R114" s="138">
        <v>3446.55</v>
      </c>
    </row>
    <row r="115" spans="1:18" x14ac:dyDescent="0.25">
      <c r="A115" s="137" t="s">
        <v>1178</v>
      </c>
      <c r="B115" s="137" t="s">
        <v>18</v>
      </c>
      <c r="C115" s="2">
        <v>39127.600000000006</v>
      </c>
      <c r="D115" s="166">
        <v>677.61</v>
      </c>
      <c r="E115" s="178">
        <f t="shared" si="3"/>
        <v>39805.210000000006</v>
      </c>
      <c r="F115" s="10">
        <v>29939.759999999991</v>
      </c>
      <c r="G115" s="10">
        <v>4773.12</v>
      </c>
      <c r="H115" s="138">
        <v>1442.7200000000003</v>
      </c>
      <c r="I115" s="153">
        <v>81.12</v>
      </c>
      <c r="J115" s="170">
        <v>0</v>
      </c>
      <c r="K115" s="138">
        <v>260</v>
      </c>
      <c r="L115" s="11">
        <v>62.400000000000013</v>
      </c>
      <c r="M115" s="138">
        <v>0</v>
      </c>
      <c r="N115" s="138">
        <v>274.55369999999999</v>
      </c>
      <c r="O115" s="138">
        <v>0</v>
      </c>
      <c r="P115" s="140">
        <v>10086.14</v>
      </c>
      <c r="Q115" s="140">
        <v>1971.99</v>
      </c>
      <c r="R115" s="138">
        <v>2571.62</v>
      </c>
    </row>
    <row r="116" spans="1:18" x14ac:dyDescent="0.25">
      <c r="A116" s="137" t="s">
        <v>1178</v>
      </c>
      <c r="B116" s="137" t="s">
        <v>8</v>
      </c>
      <c r="C116" s="2">
        <v>45224.580000000009</v>
      </c>
      <c r="D116" s="166">
        <v>6549.6399999999994</v>
      </c>
      <c r="E116" s="178">
        <f t="shared" si="3"/>
        <v>51774.220000000008</v>
      </c>
      <c r="F116" s="10">
        <v>10305.48</v>
      </c>
      <c r="G116" s="10">
        <v>542.40000000000009</v>
      </c>
      <c r="H116" s="138">
        <v>23.44</v>
      </c>
      <c r="I116" s="153">
        <v>27.56</v>
      </c>
      <c r="J116" s="170">
        <v>0</v>
      </c>
      <c r="K116" s="138">
        <v>88.399999999999991</v>
      </c>
      <c r="L116" s="11">
        <v>71.239999999999995</v>
      </c>
      <c r="M116" s="138">
        <v>0</v>
      </c>
      <c r="N116" s="138">
        <v>314.23910000000001</v>
      </c>
      <c r="O116" s="138">
        <v>0</v>
      </c>
      <c r="P116" s="140">
        <v>13221.94</v>
      </c>
      <c r="Q116" s="140">
        <v>3103.96</v>
      </c>
      <c r="R116" s="138">
        <v>3910.29</v>
      </c>
    </row>
    <row r="117" spans="1:18" x14ac:dyDescent="0.25">
      <c r="A117" s="137" t="s">
        <v>1178</v>
      </c>
      <c r="B117" s="137" t="s">
        <v>8</v>
      </c>
      <c r="C117" s="2">
        <v>0</v>
      </c>
      <c r="D117" s="166">
        <v>27.7</v>
      </c>
      <c r="E117" s="178">
        <f t="shared" si="3"/>
        <v>27.7</v>
      </c>
      <c r="F117" s="10">
        <v>0</v>
      </c>
      <c r="G117" s="10">
        <v>0</v>
      </c>
      <c r="H117" s="138">
        <v>0</v>
      </c>
      <c r="I117" s="153">
        <v>0</v>
      </c>
      <c r="J117" s="170">
        <v>0</v>
      </c>
      <c r="K117" s="138">
        <v>0</v>
      </c>
      <c r="L117" s="11">
        <v>0</v>
      </c>
      <c r="M117" s="138">
        <v>0</v>
      </c>
      <c r="N117" s="138">
        <v>0</v>
      </c>
      <c r="O117" s="138">
        <v>0</v>
      </c>
      <c r="P117" s="140">
        <v>0</v>
      </c>
      <c r="Q117" s="140">
        <v>0</v>
      </c>
      <c r="R117" s="138">
        <v>2.12</v>
      </c>
    </row>
    <row r="118" spans="1:18" x14ac:dyDescent="0.25">
      <c r="A118" s="137" t="s">
        <v>1178</v>
      </c>
      <c r="B118" s="137" t="s">
        <v>1005</v>
      </c>
      <c r="C118" s="2">
        <v>17450.16</v>
      </c>
      <c r="D118" s="166">
        <v>1096.92</v>
      </c>
      <c r="E118" s="178">
        <f t="shared" si="3"/>
        <v>18547.080000000002</v>
      </c>
      <c r="F118" s="10">
        <v>5152.74</v>
      </c>
      <c r="G118" s="10">
        <v>271.20000000000005</v>
      </c>
      <c r="H118" s="138">
        <v>38.28</v>
      </c>
      <c r="I118" s="153">
        <v>12.72</v>
      </c>
      <c r="J118" s="170">
        <v>0</v>
      </c>
      <c r="K118" s="138">
        <v>40.799999999999997</v>
      </c>
      <c r="L118" s="11">
        <v>20.28</v>
      </c>
      <c r="M118" s="138">
        <v>0</v>
      </c>
      <c r="N118" s="138">
        <v>89.240000000000009</v>
      </c>
      <c r="O118" s="138">
        <v>0</v>
      </c>
      <c r="P118" s="140">
        <v>4998.4799999999996</v>
      </c>
      <c r="Q118" s="140">
        <v>1112.79</v>
      </c>
      <c r="R118" s="138">
        <v>1395.61</v>
      </c>
    </row>
    <row r="119" spans="1:18" x14ac:dyDescent="0.25">
      <c r="A119" s="137" t="s">
        <v>1178</v>
      </c>
      <c r="B119" s="137" t="s">
        <v>14</v>
      </c>
      <c r="C119" s="2">
        <v>36447.570000000007</v>
      </c>
      <c r="D119" s="166">
        <v>14853.14</v>
      </c>
      <c r="E119" s="178">
        <f t="shared" si="3"/>
        <v>51300.710000000006</v>
      </c>
      <c r="F119" s="10">
        <v>17166.84</v>
      </c>
      <c r="G119" s="10">
        <v>1636.3500000000001</v>
      </c>
      <c r="H119" s="138">
        <v>1033.93</v>
      </c>
      <c r="I119" s="153">
        <v>24.91</v>
      </c>
      <c r="J119" s="170">
        <v>0</v>
      </c>
      <c r="K119" s="138">
        <v>79.900000000000006</v>
      </c>
      <c r="L119" s="11">
        <v>58.629999999999988</v>
      </c>
      <c r="M119" s="138">
        <v>0</v>
      </c>
      <c r="N119" s="138">
        <v>261.08260000000007</v>
      </c>
      <c r="O119" s="138">
        <v>0</v>
      </c>
      <c r="P119" s="140">
        <v>11704.23</v>
      </c>
      <c r="Q119" s="140">
        <v>2760.0899999999997</v>
      </c>
      <c r="R119" s="138">
        <v>3808.7400000000002</v>
      </c>
    </row>
    <row r="120" spans="1:18" x14ac:dyDescent="0.25">
      <c r="A120" s="137" t="s">
        <v>1178</v>
      </c>
      <c r="B120" s="137" t="s">
        <v>21</v>
      </c>
      <c r="C120" s="2">
        <v>45651.199999999997</v>
      </c>
      <c r="D120" s="166">
        <v>162.91</v>
      </c>
      <c r="E120" s="178">
        <f t="shared" si="3"/>
        <v>45814.11</v>
      </c>
      <c r="F120" s="10">
        <v>19352.760000000002</v>
      </c>
      <c r="G120" s="10">
        <v>2126.2799999999997</v>
      </c>
      <c r="H120" s="138">
        <v>0</v>
      </c>
      <c r="I120" s="153">
        <v>55.64</v>
      </c>
      <c r="J120" s="170">
        <v>0</v>
      </c>
      <c r="K120" s="138">
        <v>167.96</v>
      </c>
      <c r="L120" s="11">
        <v>71.760000000000019</v>
      </c>
      <c r="M120" s="138">
        <v>130.44</v>
      </c>
      <c r="N120" s="138">
        <v>320.59379999999999</v>
      </c>
      <c r="O120" s="138">
        <v>0</v>
      </c>
      <c r="P120" s="140">
        <v>11669.05</v>
      </c>
      <c r="Q120" s="140">
        <v>2738.87</v>
      </c>
      <c r="R120" s="138">
        <v>3324.98</v>
      </c>
    </row>
    <row r="121" spans="1:18" x14ac:dyDescent="0.25">
      <c r="A121" s="137" t="s">
        <v>1178</v>
      </c>
      <c r="B121" s="137" t="s">
        <v>35</v>
      </c>
      <c r="C121" s="2">
        <v>43426.99</v>
      </c>
      <c r="D121" s="166">
        <v>535.51</v>
      </c>
      <c r="E121" s="178">
        <f t="shared" si="3"/>
        <v>43962.5</v>
      </c>
      <c r="F121" s="10">
        <v>29939.759999999991</v>
      </c>
      <c r="G121" s="10">
        <v>4773.12</v>
      </c>
      <c r="H121" s="138">
        <v>1392.2800000000002</v>
      </c>
      <c r="I121" s="153">
        <v>81.12</v>
      </c>
      <c r="J121" s="170">
        <v>0</v>
      </c>
      <c r="K121" s="138">
        <v>260</v>
      </c>
      <c r="L121" s="11">
        <v>68.64</v>
      </c>
      <c r="M121" s="138">
        <v>0</v>
      </c>
      <c r="N121" s="138">
        <v>304.71080000000006</v>
      </c>
      <c r="O121" s="138">
        <v>0</v>
      </c>
      <c r="P121" s="140">
        <v>11142.34</v>
      </c>
      <c r="Q121" s="140">
        <v>2615.62</v>
      </c>
      <c r="R121" s="138">
        <v>2972</v>
      </c>
    </row>
    <row r="122" spans="1:18" x14ac:dyDescent="0.25">
      <c r="A122" s="137" t="s">
        <v>1178</v>
      </c>
      <c r="B122" s="137" t="s">
        <v>8</v>
      </c>
      <c r="C122" s="2">
        <v>25362.87</v>
      </c>
      <c r="D122" s="166">
        <v>9303.1699999999983</v>
      </c>
      <c r="E122" s="178">
        <f t="shared" si="3"/>
        <v>34666.039999999994</v>
      </c>
      <c r="F122" s="10">
        <v>11393.96</v>
      </c>
      <c r="G122" s="10">
        <v>1153.54</v>
      </c>
      <c r="H122" s="138">
        <v>317.43</v>
      </c>
      <c r="I122" s="153">
        <v>30.45</v>
      </c>
      <c r="J122" s="170">
        <v>0</v>
      </c>
      <c r="K122" s="138">
        <v>92.819999999999979</v>
      </c>
      <c r="L122" s="11">
        <v>49.14</v>
      </c>
      <c r="M122" s="138">
        <v>0</v>
      </c>
      <c r="N122" s="138">
        <v>220.39530000000002</v>
      </c>
      <c r="O122" s="138">
        <v>0</v>
      </c>
      <c r="P122" s="140">
        <v>8576.9799999999977</v>
      </c>
      <c r="Q122" s="140">
        <v>2077.46</v>
      </c>
      <c r="R122" s="138">
        <v>2560.37</v>
      </c>
    </row>
    <row r="123" spans="1:18" x14ac:dyDescent="0.25">
      <c r="A123" s="137" t="s">
        <v>1178</v>
      </c>
      <c r="B123" s="137" t="s">
        <v>1020</v>
      </c>
      <c r="C123" s="2">
        <v>21853.539999999997</v>
      </c>
      <c r="D123" s="166">
        <v>0</v>
      </c>
      <c r="E123" s="178">
        <f t="shared" si="3"/>
        <v>21853.539999999997</v>
      </c>
      <c r="F123" s="10">
        <v>2576.3700000000003</v>
      </c>
      <c r="G123" s="10">
        <v>135.60000000000002</v>
      </c>
      <c r="H123" s="138">
        <v>44.11</v>
      </c>
      <c r="I123" s="153">
        <v>6.8900000000000006</v>
      </c>
      <c r="J123" s="170">
        <v>0</v>
      </c>
      <c r="K123" s="138">
        <v>22.1</v>
      </c>
      <c r="L123" s="11">
        <v>13.26</v>
      </c>
      <c r="M123" s="138">
        <v>0</v>
      </c>
      <c r="N123" s="138">
        <v>59.250000000000007</v>
      </c>
      <c r="O123" s="138">
        <v>0</v>
      </c>
      <c r="P123" s="140">
        <v>2274.4799999999996</v>
      </c>
      <c r="Q123" s="140">
        <v>506.35</v>
      </c>
      <c r="R123" s="138">
        <v>1659.4099999999999</v>
      </c>
    </row>
    <row r="124" spans="1:18" x14ac:dyDescent="0.25">
      <c r="A124" s="137" t="s">
        <v>1178</v>
      </c>
      <c r="B124" s="137" t="s">
        <v>890</v>
      </c>
      <c r="C124" s="2">
        <v>42938</v>
      </c>
      <c r="D124" s="166">
        <v>6073.34</v>
      </c>
      <c r="E124" s="178">
        <f t="shared" si="3"/>
        <v>49011.34</v>
      </c>
      <c r="F124" s="10">
        <v>10305.48</v>
      </c>
      <c r="G124" s="10">
        <v>542.40000000000009</v>
      </c>
      <c r="H124" s="138">
        <v>23.44</v>
      </c>
      <c r="I124" s="153">
        <v>27.56</v>
      </c>
      <c r="J124" s="170">
        <v>0</v>
      </c>
      <c r="K124" s="138">
        <v>88.4</v>
      </c>
      <c r="L124" s="11">
        <v>67.080000000000013</v>
      </c>
      <c r="M124" s="138">
        <v>0</v>
      </c>
      <c r="N124" s="138">
        <v>298.08140000000003</v>
      </c>
      <c r="O124" s="138">
        <v>0</v>
      </c>
      <c r="P124" s="140">
        <v>12543.39</v>
      </c>
      <c r="Q124" s="140">
        <v>2938.05</v>
      </c>
      <c r="R124" s="138">
        <v>3698.88</v>
      </c>
    </row>
    <row r="125" spans="1:18" x14ac:dyDescent="0.25">
      <c r="A125" s="137" t="s">
        <v>1178</v>
      </c>
      <c r="B125" s="137" t="s">
        <v>890</v>
      </c>
      <c r="C125" s="2">
        <v>40712.22</v>
      </c>
      <c r="D125" s="166">
        <v>7210.69</v>
      </c>
      <c r="E125" s="178">
        <f t="shared" si="3"/>
        <v>47922.91</v>
      </c>
      <c r="F125" s="10">
        <v>10305.48</v>
      </c>
      <c r="G125" s="10">
        <v>542.40000000000009</v>
      </c>
      <c r="H125" s="138">
        <v>23.44</v>
      </c>
      <c r="I125" s="153">
        <v>27.56</v>
      </c>
      <c r="J125" s="170">
        <v>0</v>
      </c>
      <c r="K125" s="138">
        <v>88.4</v>
      </c>
      <c r="L125" s="11">
        <v>65.910000000000011</v>
      </c>
      <c r="M125" s="138">
        <v>0</v>
      </c>
      <c r="N125" s="138">
        <v>290.13339999999999</v>
      </c>
      <c r="O125" s="138">
        <v>0</v>
      </c>
      <c r="P125" s="140">
        <v>11768.53</v>
      </c>
      <c r="Q125" s="140">
        <v>2771.88</v>
      </c>
      <c r="R125" s="138">
        <v>3575.8900000000003</v>
      </c>
    </row>
    <row r="126" spans="1:18" x14ac:dyDescent="0.25">
      <c r="A126" s="137" t="s">
        <v>1178</v>
      </c>
      <c r="B126" s="137" t="s">
        <v>18</v>
      </c>
      <c r="C126" s="2">
        <v>36692.85</v>
      </c>
      <c r="D126" s="166">
        <v>200.12</v>
      </c>
      <c r="E126" s="178">
        <f t="shared" si="3"/>
        <v>36892.97</v>
      </c>
      <c r="F126" s="10">
        <v>17790.600000000006</v>
      </c>
      <c r="G126" s="10">
        <v>1735.8000000000002</v>
      </c>
      <c r="H126" s="138">
        <v>0</v>
      </c>
      <c r="I126" s="153">
        <v>52</v>
      </c>
      <c r="J126" s="170">
        <v>0</v>
      </c>
      <c r="K126" s="138">
        <v>176.8</v>
      </c>
      <c r="L126" s="11">
        <v>59.279999999999994</v>
      </c>
      <c r="M126" s="138">
        <v>0</v>
      </c>
      <c r="N126" s="138">
        <v>261.54090000000002</v>
      </c>
      <c r="O126" s="138">
        <v>0</v>
      </c>
      <c r="P126" s="140">
        <v>9407.84</v>
      </c>
      <c r="Q126" s="140">
        <v>2205.6</v>
      </c>
      <c r="R126" s="138">
        <v>2671.8500000000004</v>
      </c>
    </row>
    <row r="127" spans="1:18" x14ac:dyDescent="0.25">
      <c r="A127" s="137" t="s">
        <v>1178</v>
      </c>
      <c r="B127" s="137" t="s">
        <v>8</v>
      </c>
      <c r="C127" s="2">
        <v>34813.08</v>
      </c>
      <c r="D127" s="166">
        <v>10740.710000000001</v>
      </c>
      <c r="E127" s="178">
        <f t="shared" si="3"/>
        <v>45553.79</v>
      </c>
      <c r="F127" s="10">
        <v>8587.9</v>
      </c>
      <c r="G127" s="10">
        <v>452</v>
      </c>
      <c r="H127" s="138">
        <v>27.680000000000003</v>
      </c>
      <c r="I127" s="153">
        <v>23.319999999999997</v>
      </c>
      <c r="J127" s="170">
        <v>0</v>
      </c>
      <c r="K127" s="138">
        <v>74.799999999999983</v>
      </c>
      <c r="L127" s="11">
        <v>54.86</v>
      </c>
      <c r="M127" s="138">
        <v>0</v>
      </c>
      <c r="N127" s="138">
        <v>244.68099999999998</v>
      </c>
      <c r="O127" s="138">
        <v>0</v>
      </c>
      <c r="P127" s="140">
        <v>11309.630000000001</v>
      </c>
      <c r="Q127" s="140">
        <v>2676.5000000000005</v>
      </c>
      <c r="R127" s="138">
        <v>3442.2400000000002</v>
      </c>
    </row>
    <row r="128" spans="1:18" x14ac:dyDescent="0.25">
      <c r="A128" s="137" t="s">
        <v>1178</v>
      </c>
      <c r="B128" s="137" t="s">
        <v>8</v>
      </c>
      <c r="C128" s="2">
        <v>38288.049999999988</v>
      </c>
      <c r="D128" s="166">
        <v>4806.3500000000004</v>
      </c>
      <c r="E128" s="178">
        <f t="shared" si="3"/>
        <v>43094.399999999987</v>
      </c>
      <c r="F128" s="10">
        <v>19352.760000000002</v>
      </c>
      <c r="G128" s="10">
        <v>2126.2799999999997</v>
      </c>
      <c r="H128" s="138">
        <v>0</v>
      </c>
      <c r="I128" s="153">
        <v>51.36</v>
      </c>
      <c r="J128" s="170">
        <v>0</v>
      </c>
      <c r="K128" s="138">
        <v>155.04</v>
      </c>
      <c r="L128" s="11">
        <v>61.490000000000009</v>
      </c>
      <c r="M128" s="138">
        <v>0</v>
      </c>
      <c r="N128" s="138">
        <v>270.94810000000001</v>
      </c>
      <c r="O128" s="138">
        <v>0</v>
      </c>
      <c r="P128" s="140">
        <v>10821.58</v>
      </c>
      <c r="Q128" s="140">
        <v>2553</v>
      </c>
      <c r="R128" s="138">
        <v>3130.8599999999997</v>
      </c>
    </row>
    <row r="129" spans="1:18" x14ac:dyDescent="0.25">
      <c r="A129" s="137" t="s">
        <v>1178</v>
      </c>
      <c r="B129" s="137" t="s">
        <v>8</v>
      </c>
      <c r="C129" s="2">
        <v>20616.140000000007</v>
      </c>
      <c r="D129" s="166">
        <v>10074.130000000001</v>
      </c>
      <c r="E129" s="178">
        <f t="shared" si="3"/>
        <v>30690.270000000008</v>
      </c>
      <c r="F129" s="10">
        <v>6011.53</v>
      </c>
      <c r="G129" s="10">
        <v>316.40000000000003</v>
      </c>
      <c r="H129" s="138">
        <v>37.22</v>
      </c>
      <c r="I129" s="153">
        <v>13.78</v>
      </c>
      <c r="J129" s="170">
        <v>0</v>
      </c>
      <c r="K129" s="138">
        <v>44.20000000000001</v>
      </c>
      <c r="L129" s="11">
        <v>38.22</v>
      </c>
      <c r="M129" s="138">
        <v>0</v>
      </c>
      <c r="N129" s="138">
        <v>171.3826</v>
      </c>
      <c r="O129" s="138">
        <v>0</v>
      </c>
      <c r="P129" s="140">
        <v>6535.62</v>
      </c>
      <c r="Q129" s="140">
        <v>1624.0399999999997</v>
      </c>
      <c r="R129" s="138">
        <v>2322.5699999999997</v>
      </c>
    </row>
    <row r="130" spans="1:18" x14ac:dyDescent="0.25">
      <c r="A130" s="137" t="s">
        <v>1178</v>
      </c>
      <c r="B130" s="137" t="s">
        <v>1194</v>
      </c>
      <c r="C130" s="2">
        <v>0</v>
      </c>
      <c r="D130" s="166">
        <v>11.19</v>
      </c>
      <c r="E130" s="178">
        <f t="shared" si="3"/>
        <v>11.19</v>
      </c>
      <c r="F130" s="10">
        <v>0</v>
      </c>
      <c r="G130" s="10">
        <v>0</v>
      </c>
      <c r="H130" s="138">
        <v>0</v>
      </c>
      <c r="I130" s="153">
        <v>0</v>
      </c>
      <c r="J130" s="170">
        <v>0</v>
      </c>
      <c r="K130" s="138">
        <v>0</v>
      </c>
      <c r="L130" s="11">
        <v>0</v>
      </c>
      <c r="M130" s="138">
        <v>0</v>
      </c>
      <c r="N130" s="138">
        <v>0</v>
      </c>
      <c r="O130" s="138">
        <v>0</v>
      </c>
      <c r="P130" s="140">
        <v>0</v>
      </c>
      <c r="Q130" s="140">
        <v>0</v>
      </c>
      <c r="R130" s="138">
        <v>0.85</v>
      </c>
    </row>
    <row r="131" spans="1:18" x14ac:dyDescent="0.25">
      <c r="A131" s="137" t="s">
        <v>1178</v>
      </c>
      <c r="B131" s="137" t="s">
        <v>8</v>
      </c>
      <c r="C131" s="2">
        <v>32090.94</v>
      </c>
      <c r="D131" s="166">
        <v>6398.9399999999987</v>
      </c>
      <c r="E131" s="178">
        <f t="shared" si="3"/>
        <v>38489.879999999997</v>
      </c>
      <c r="F131" s="10">
        <v>10305.48</v>
      </c>
      <c r="G131" s="10">
        <v>542.40000000000009</v>
      </c>
      <c r="H131" s="138">
        <v>27.679999999999996</v>
      </c>
      <c r="I131" s="153">
        <v>23.320000000000004</v>
      </c>
      <c r="J131" s="170">
        <v>0</v>
      </c>
      <c r="K131" s="138">
        <v>74.8</v>
      </c>
      <c r="L131" s="11">
        <v>50.7</v>
      </c>
      <c r="M131" s="138">
        <v>0</v>
      </c>
      <c r="N131" s="138">
        <v>225.50360000000006</v>
      </c>
      <c r="O131" s="138">
        <v>0</v>
      </c>
      <c r="P131" s="140">
        <v>9505.2599999999984</v>
      </c>
      <c r="Q131" s="140">
        <v>2257.3300000000004</v>
      </c>
      <c r="R131" s="138">
        <v>2838.27</v>
      </c>
    </row>
    <row r="132" spans="1:18" x14ac:dyDescent="0.25">
      <c r="A132" s="137" t="s">
        <v>1178</v>
      </c>
      <c r="B132" s="137" t="s">
        <v>14</v>
      </c>
      <c r="C132" s="2">
        <v>39106.81</v>
      </c>
      <c r="D132" s="166">
        <v>3481.23</v>
      </c>
      <c r="E132" s="178">
        <f t="shared" si="3"/>
        <v>42588.04</v>
      </c>
      <c r="F132" s="10">
        <v>10305.48</v>
      </c>
      <c r="G132" s="10">
        <v>542.40000000000009</v>
      </c>
      <c r="H132" s="138">
        <v>23.44</v>
      </c>
      <c r="I132" s="153">
        <v>27.56</v>
      </c>
      <c r="J132" s="170">
        <v>0</v>
      </c>
      <c r="K132" s="138">
        <v>88.4</v>
      </c>
      <c r="L132" s="11">
        <v>62.400000000000013</v>
      </c>
      <c r="M132" s="138">
        <v>0</v>
      </c>
      <c r="N132" s="138">
        <v>274.51310000000007</v>
      </c>
      <c r="O132" s="138">
        <v>0</v>
      </c>
      <c r="P132" s="140">
        <v>10870.26</v>
      </c>
      <c r="Q132" s="140">
        <v>2552.87</v>
      </c>
      <c r="R132" s="138">
        <v>3167.7799999999997</v>
      </c>
    </row>
    <row r="133" spans="1:18" x14ac:dyDescent="0.25">
      <c r="A133" s="137" t="s">
        <v>1178</v>
      </c>
      <c r="B133" s="137" t="s">
        <v>1195</v>
      </c>
      <c r="C133" s="2">
        <v>33632.400000000001</v>
      </c>
      <c r="D133" s="166">
        <v>426.38</v>
      </c>
      <c r="E133" s="178">
        <f t="shared" si="3"/>
        <v>34058.78</v>
      </c>
      <c r="F133" s="10">
        <v>29939.759999999991</v>
      </c>
      <c r="G133" s="10">
        <v>4773.12</v>
      </c>
      <c r="H133" s="138">
        <v>2796.6500000000005</v>
      </c>
      <c r="I133" s="153">
        <v>81.12</v>
      </c>
      <c r="J133" s="170">
        <v>0</v>
      </c>
      <c r="K133" s="138">
        <v>167.96</v>
      </c>
      <c r="L133" s="11">
        <v>53.040000000000013</v>
      </c>
      <c r="M133" s="138">
        <v>0</v>
      </c>
      <c r="N133" s="138">
        <v>236.14950000000005</v>
      </c>
      <c r="O133" s="138">
        <v>0</v>
      </c>
      <c r="P133" s="140">
        <v>8612.34</v>
      </c>
      <c r="Q133" s="140">
        <v>2021.49</v>
      </c>
      <c r="R133" s="138">
        <v>2221.17</v>
      </c>
    </row>
    <row r="134" spans="1:18" x14ac:dyDescent="0.25">
      <c r="A134" s="137" t="s">
        <v>1178</v>
      </c>
      <c r="B134" s="137" t="s">
        <v>1192</v>
      </c>
      <c r="C134" s="2">
        <v>43036.95</v>
      </c>
      <c r="D134" s="166">
        <v>4561.4799999999996</v>
      </c>
      <c r="E134" s="178">
        <f t="shared" si="3"/>
        <v>47598.429999999993</v>
      </c>
      <c r="F134" s="10">
        <v>17790.600000000006</v>
      </c>
      <c r="G134" s="10">
        <v>1735.8000000000002</v>
      </c>
      <c r="H134" s="138">
        <v>0</v>
      </c>
      <c r="I134" s="153">
        <v>52</v>
      </c>
      <c r="J134" s="170">
        <v>0</v>
      </c>
      <c r="K134" s="138">
        <v>176.8</v>
      </c>
      <c r="L134" s="11">
        <v>59.280000000000015</v>
      </c>
      <c r="M134" s="138">
        <v>0</v>
      </c>
      <c r="N134" s="138">
        <v>261.05570000000006</v>
      </c>
      <c r="O134" s="138">
        <v>0</v>
      </c>
      <c r="P134" s="140">
        <v>12153.86</v>
      </c>
      <c r="Q134" s="140">
        <v>2847.94</v>
      </c>
      <c r="R134" s="138">
        <v>3491.0099999999998</v>
      </c>
    </row>
    <row r="135" spans="1:18" x14ac:dyDescent="0.25">
      <c r="A135" s="137" t="s">
        <v>1178</v>
      </c>
      <c r="B135" s="137" t="s">
        <v>8</v>
      </c>
      <c r="C135" s="2">
        <v>19444.7</v>
      </c>
      <c r="D135" s="166">
        <v>9603.26</v>
      </c>
      <c r="E135" s="178">
        <f t="shared" ref="E135:E166" si="4">C135+D135</f>
        <v>29047.96</v>
      </c>
      <c r="F135" s="10">
        <v>0</v>
      </c>
      <c r="G135" s="10">
        <v>0</v>
      </c>
      <c r="H135" s="138">
        <v>51</v>
      </c>
      <c r="I135" s="153">
        <v>0</v>
      </c>
      <c r="J135" s="170">
        <v>0</v>
      </c>
      <c r="K135" s="138">
        <v>0</v>
      </c>
      <c r="L135" s="11">
        <v>36.4</v>
      </c>
      <c r="M135" s="138">
        <v>0</v>
      </c>
      <c r="N135" s="138">
        <v>162.4958</v>
      </c>
      <c r="O135" s="138">
        <v>0</v>
      </c>
      <c r="P135" s="140">
        <v>6536.68</v>
      </c>
      <c r="Q135" s="140">
        <v>1623.67</v>
      </c>
      <c r="R135" s="138">
        <v>2222.16</v>
      </c>
    </row>
    <row r="136" spans="1:18" x14ac:dyDescent="0.25">
      <c r="A136" s="137" t="s">
        <v>1178</v>
      </c>
      <c r="B136" s="137" t="s">
        <v>1196</v>
      </c>
      <c r="C136" s="2">
        <v>10607.88</v>
      </c>
      <c r="D136" s="166">
        <v>0</v>
      </c>
      <c r="E136" s="178">
        <f t="shared" si="4"/>
        <v>10607.88</v>
      </c>
      <c r="F136" s="10">
        <v>0</v>
      </c>
      <c r="G136" s="10">
        <v>0</v>
      </c>
      <c r="H136" s="138">
        <v>51</v>
      </c>
      <c r="I136" s="153">
        <v>0</v>
      </c>
      <c r="J136" s="170">
        <v>0</v>
      </c>
      <c r="K136" s="138">
        <v>0</v>
      </c>
      <c r="L136" s="11">
        <v>0</v>
      </c>
      <c r="M136" s="138">
        <v>0</v>
      </c>
      <c r="N136" s="138">
        <v>0</v>
      </c>
      <c r="O136" s="138">
        <v>0</v>
      </c>
      <c r="P136" s="140">
        <v>0</v>
      </c>
      <c r="Q136" s="140">
        <v>0</v>
      </c>
      <c r="R136" s="138">
        <v>811.47</v>
      </c>
    </row>
    <row r="137" spans="1:18" x14ac:dyDescent="0.25">
      <c r="A137" s="137" t="s">
        <v>1178</v>
      </c>
      <c r="B137" s="137" t="s">
        <v>1027</v>
      </c>
      <c r="C137" s="2">
        <v>56554.16</v>
      </c>
      <c r="D137" s="166">
        <v>847.99</v>
      </c>
      <c r="E137" s="178">
        <f t="shared" si="4"/>
        <v>57402.15</v>
      </c>
      <c r="F137" s="10">
        <v>19352.760000000002</v>
      </c>
      <c r="G137" s="10">
        <v>2126.2799999999997</v>
      </c>
      <c r="H137" s="138">
        <v>2219.04</v>
      </c>
      <c r="I137" s="153">
        <v>55.64</v>
      </c>
      <c r="J137" s="170">
        <v>0</v>
      </c>
      <c r="K137" s="138">
        <v>167.96</v>
      </c>
      <c r="L137" s="11">
        <v>88.919999999999973</v>
      </c>
      <c r="M137" s="138">
        <v>0</v>
      </c>
      <c r="N137" s="138">
        <v>397.04189999999994</v>
      </c>
      <c r="O137" s="138">
        <v>0</v>
      </c>
      <c r="P137" s="140">
        <v>14619.01</v>
      </c>
      <c r="Q137" s="140">
        <v>3432.39</v>
      </c>
      <c r="R137" s="138">
        <v>4111.8599999999997</v>
      </c>
    </row>
    <row r="138" spans="1:18" x14ac:dyDescent="0.25">
      <c r="A138" s="137" t="s">
        <v>1178</v>
      </c>
      <c r="B138" s="137" t="s">
        <v>14</v>
      </c>
      <c r="C138" s="2">
        <v>39163.17</v>
      </c>
      <c r="D138" s="166">
        <v>2118.38</v>
      </c>
      <c r="E138" s="178">
        <f t="shared" si="4"/>
        <v>41281.549999999996</v>
      </c>
      <c r="F138" s="10">
        <v>17790.600000000006</v>
      </c>
      <c r="G138" s="10">
        <v>1735.8000000000002</v>
      </c>
      <c r="H138" s="138">
        <v>304.5</v>
      </c>
      <c r="I138" s="153">
        <v>52</v>
      </c>
      <c r="J138" s="170">
        <v>0</v>
      </c>
      <c r="K138" s="138">
        <v>176.8</v>
      </c>
      <c r="L138" s="11">
        <v>62.400000000000013</v>
      </c>
      <c r="M138" s="138">
        <v>0</v>
      </c>
      <c r="N138" s="138">
        <v>274.51310000000007</v>
      </c>
      <c r="O138" s="138">
        <v>0</v>
      </c>
      <c r="P138" s="140">
        <v>10517.45</v>
      </c>
      <c r="Q138" s="140">
        <v>2469.0500000000002</v>
      </c>
      <c r="R138" s="138">
        <v>3007.83</v>
      </c>
    </row>
    <row r="139" spans="1:18" x14ac:dyDescent="0.25">
      <c r="A139" s="137" t="s">
        <v>1178</v>
      </c>
      <c r="B139" s="137" t="s">
        <v>8</v>
      </c>
      <c r="C139" s="2">
        <v>36902.320000000007</v>
      </c>
      <c r="D139" s="166">
        <v>8155.880000000001</v>
      </c>
      <c r="E139" s="178">
        <f t="shared" si="4"/>
        <v>45058.200000000012</v>
      </c>
      <c r="F139" s="10">
        <v>17790.600000000006</v>
      </c>
      <c r="G139" s="10">
        <v>1735.8000000000002</v>
      </c>
      <c r="H139" s="138">
        <v>307.88</v>
      </c>
      <c r="I139" s="153">
        <v>51.999999999999986</v>
      </c>
      <c r="J139" s="170">
        <v>0</v>
      </c>
      <c r="K139" s="138">
        <v>176.80000000000004</v>
      </c>
      <c r="L139" s="11">
        <v>59.279999999999994</v>
      </c>
      <c r="M139" s="138">
        <v>0</v>
      </c>
      <c r="N139" s="138">
        <v>262.12900000000002</v>
      </c>
      <c r="O139" s="138">
        <v>0</v>
      </c>
      <c r="P139" s="140">
        <v>11475.770000000002</v>
      </c>
      <c r="Q139" s="140">
        <v>2695.5399999999995</v>
      </c>
      <c r="R139" s="138">
        <v>3245.9</v>
      </c>
    </row>
    <row r="140" spans="1:18" x14ac:dyDescent="0.25">
      <c r="A140" s="137" t="s">
        <v>1178</v>
      </c>
      <c r="B140" s="137" t="s">
        <v>8</v>
      </c>
      <c r="C140" s="2">
        <v>36830.890000000007</v>
      </c>
      <c r="D140" s="166">
        <v>10488.16</v>
      </c>
      <c r="E140" s="178">
        <f t="shared" si="4"/>
        <v>47319.05</v>
      </c>
      <c r="F140" s="10">
        <v>10305.48</v>
      </c>
      <c r="G140" s="10">
        <v>542.40000000000009</v>
      </c>
      <c r="H140" s="138">
        <v>1871.04</v>
      </c>
      <c r="I140" s="153">
        <v>27.56</v>
      </c>
      <c r="J140" s="170">
        <v>0</v>
      </c>
      <c r="K140" s="138">
        <v>88.4</v>
      </c>
      <c r="L140" s="11">
        <v>59.279999999999994</v>
      </c>
      <c r="M140" s="138">
        <v>0</v>
      </c>
      <c r="N140" s="138">
        <v>263.32550000000003</v>
      </c>
      <c r="O140" s="138">
        <v>0</v>
      </c>
      <c r="P140" s="140">
        <v>12090.84</v>
      </c>
      <c r="Q140" s="140">
        <v>2836.63</v>
      </c>
      <c r="R140" s="138">
        <v>3569.49</v>
      </c>
    </row>
    <row r="141" spans="1:18" x14ac:dyDescent="0.25">
      <c r="A141" s="137" t="s">
        <v>1178</v>
      </c>
      <c r="B141" s="137" t="s">
        <v>1197</v>
      </c>
      <c r="C141" s="2">
        <v>5680.5</v>
      </c>
      <c r="D141" s="166">
        <v>226.59</v>
      </c>
      <c r="E141" s="178">
        <f t="shared" si="4"/>
        <v>5907.09</v>
      </c>
      <c r="F141" s="10">
        <v>3435.16</v>
      </c>
      <c r="G141" s="10">
        <v>180.8</v>
      </c>
      <c r="H141" s="138">
        <v>47.82</v>
      </c>
      <c r="I141" s="153">
        <v>3.18</v>
      </c>
      <c r="J141" s="170">
        <v>0</v>
      </c>
      <c r="K141" s="138">
        <v>15.3</v>
      </c>
      <c r="L141" s="11">
        <v>4.42</v>
      </c>
      <c r="M141" s="138">
        <v>0</v>
      </c>
      <c r="N141" s="138">
        <v>19.75</v>
      </c>
      <c r="O141" s="138">
        <v>0</v>
      </c>
      <c r="P141" s="140">
        <v>0</v>
      </c>
      <c r="Q141" s="140">
        <v>0</v>
      </c>
      <c r="R141" s="138">
        <v>436.42</v>
      </c>
    </row>
    <row r="142" spans="1:18" x14ac:dyDescent="0.25">
      <c r="A142" s="137" t="s">
        <v>1178</v>
      </c>
      <c r="B142" s="137" t="s">
        <v>9</v>
      </c>
      <c r="C142" s="2">
        <v>32266.400000000001</v>
      </c>
      <c r="D142" s="166">
        <v>226.11</v>
      </c>
      <c r="E142" s="178">
        <f t="shared" si="4"/>
        <v>32492.510000000002</v>
      </c>
      <c r="F142" s="10">
        <v>17790.600000000006</v>
      </c>
      <c r="G142" s="10">
        <v>1735.8000000000002</v>
      </c>
      <c r="H142" s="138">
        <v>30.199999999999989</v>
      </c>
      <c r="I142" s="153">
        <v>81.12</v>
      </c>
      <c r="J142" s="170">
        <v>0</v>
      </c>
      <c r="K142" s="138">
        <v>260</v>
      </c>
      <c r="L142" s="11">
        <v>51.48</v>
      </c>
      <c r="M142" s="138">
        <v>0</v>
      </c>
      <c r="N142" s="138">
        <v>226.58900000000003</v>
      </c>
      <c r="O142" s="138">
        <v>0</v>
      </c>
      <c r="P142" s="140">
        <v>8270.98</v>
      </c>
      <c r="Q142" s="140">
        <v>1617.97</v>
      </c>
      <c r="R142" s="138">
        <v>2326.5500000000002</v>
      </c>
    </row>
    <row r="143" spans="1:18" x14ac:dyDescent="0.25">
      <c r="A143" s="137" t="s">
        <v>1178</v>
      </c>
      <c r="B143" s="137" t="s">
        <v>1020</v>
      </c>
      <c r="C143" s="2">
        <v>34905.369999999995</v>
      </c>
      <c r="D143" s="166">
        <v>365.7</v>
      </c>
      <c r="E143" s="178">
        <f t="shared" si="4"/>
        <v>35271.069999999992</v>
      </c>
      <c r="F143" s="10">
        <v>29939.759999999991</v>
      </c>
      <c r="G143" s="10">
        <v>4773.12</v>
      </c>
      <c r="H143" s="138">
        <v>0</v>
      </c>
      <c r="I143" s="153">
        <v>81.12</v>
      </c>
      <c r="J143" s="170">
        <v>0</v>
      </c>
      <c r="K143" s="138">
        <v>260</v>
      </c>
      <c r="L143" s="11">
        <v>54.599999999999987</v>
      </c>
      <c r="M143" s="138">
        <v>0</v>
      </c>
      <c r="N143" s="138">
        <v>245.06100000000001</v>
      </c>
      <c r="O143" s="138">
        <v>0</v>
      </c>
      <c r="P143" s="140">
        <v>8922.2999999999993</v>
      </c>
      <c r="Q143" s="140">
        <v>2094.4199999999996</v>
      </c>
      <c r="R143" s="138">
        <v>2306.7399999999998</v>
      </c>
    </row>
    <row r="144" spans="1:18" x14ac:dyDescent="0.25">
      <c r="A144" s="137" t="s">
        <v>1178</v>
      </c>
      <c r="B144" s="137" t="s">
        <v>8</v>
      </c>
      <c r="C144" s="2">
        <v>0</v>
      </c>
      <c r="D144" s="166">
        <v>29.57</v>
      </c>
      <c r="E144" s="178">
        <f t="shared" si="4"/>
        <v>29.57</v>
      </c>
      <c r="F144" s="10">
        <v>0</v>
      </c>
      <c r="G144" s="10">
        <v>0</v>
      </c>
      <c r="H144" s="138">
        <v>0</v>
      </c>
      <c r="I144" s="153">
        <v>0</v>
      </c>
      <c r="J144" s="170">
        <v>0</v>
      </c>
      <c r="K144" s="138">
        <v>0</v>
      </c>
      <c r="L144" s="11">
        <v>0</v>
      </c>
      <c r="M144" s="138">
        <v>0</v>
      </c>
      <c r="N144" s="138">
        <v>0</v>
      </c>
      <c r="O144" s="138">
        <v>0</v>
      </c>
      <c r="P144" s="140">
        <v>0</v>
      </c>
      <c r="Q144" s="140">
        <v>0</v>
      </c>
      <c r="R144" s="138">
        <v>2.2600000000000002</v>
      </c>
    </row>
    <row r="145" spans="1:18" x14ac:dyDescent="0.25">
      <c r="A145" s="137" t="s">
        <v>1178</v>
      </c>
      <c r="B145" s="137" t="s">
        <v>1175</v>
      </c>
      <c r="C145" s="2">
        <v>47568</v>
      </c>
      <c r="D145" s="166">
        <v>459.03000000000003</v>
      </c>
      <c r="E145" s="178">
        <f t="shared" si="4"/>
        <v>48027.03</v>
      </c>
      <c r="F145" s="10">
        <v>17790.600000000006</v>
      </c>
      <c r="G145" s="10">
        <v>1735.8000000000002</v>
      </c>
      <c r="H145" s="138">
        <v>1534.58</v>
      </c>
      <c r="I145" s="153">
        <v>52</v>
      </c>
      <c r="J145" s="170">
        <v>0</v>
      </c>
      <c r="K145" s="138">
        <v>176.8</v>
      </c>
      <c r="L145" s="11">
        <v>74.88000000000001</v>
      </c>
      <c r="M145" s="138">
        <v>0</v>
      </c>
      <c r="N145" s="138">
        <v>334.03380000000004</v>
      </c>
      <c r="O145" s="138">
        <v>0</v>
      </c>
      <c r="P145" s="140">
        <v>12241.56</v>
      </c>
      <c r="Q145" s="140">
        <v>2873.55</v>
      </c>
      <c r="R145" s="138">
        <v>3384.78</v>
      </c>
    </row>
    <row r="146" spans="1:18" x14ac:dyDescent="0.25">
      <c r="A146" s="137" t="s">
        <v>1178</v>
      </c>
      <c r="B146" s="137" t="s">
        <v>49</v>
      </c>
      <c r="C146" s="2">
        <v>43364.4</v>
      </c>
      <c r="D146" s="166">
        <v>2122.38</v>
      </c>
      <c r="E146" s="178">
        <f t="shared" si="4"/>
        <v>45486.78</v>
      </c>
      <c r="F146" s="10">
        <v>10305.48</v>
      </c>
      <c r="G146" s="10">
        <v>542.40000000000009</v>
      </c>
      <c r="H146" s="138">
        <v>75.44</v>
      </c>
      <c r="I146" s="153">
        <v>27.56</v>
      </c>
      <c r="J146" s="170">
        <v>0</v>
      </c>
      <c r="K146" s="138">
        <v>88.4</v>
      </c>
      <c r="L146" s="11">
        <v>68.64</v>
      </c>
      <c r="M146" s="138">
        <v>0</v>
      </c>
      <c r="N146" s="138">
        <v>304.71080000000006</v>
      </c>
      <c r="O146" s="138">
        <v>0</v>
      </c>
      <c r="P146" s="140">
        <v>11621.43</v>
      </c>
      <c r="Q146" s="140">
        <v>2726.59</v>
      </c>
      <c r="R146" s="138">
        <v>3389.72</v>
      </c>
    </row>
    <row r="147" spans="1:18" x14ac:dyDescent="0.25">
      <c r="A147" s="137" t="s">
        <v>1178</v>
      </c>
      <c r="B147" s="137" t="s">
        <v>49</v>
      </c>
      <c r="C147" s="2">
        <v>37789.599999999999</v>
      </c>
      <c r="D147" s="166">
        <v>1309.83</v>
      </c>
      <c r="E147" s="178">
        <f t="shared" si="4"/>
        <v>39099.43</v>
      </c>
      <c r="F147" s="10">
        <v>10305.48</v>
      </c>
      <c r="G147" s="10">
        <v>542.40000000000009</v>
      </c>
      <c r="H147" s="138">
        <v>237.68</v>
      </c>
      <c r="I147" s="153">
        <v>27.56</v>
      </c>
      <c r="J147" s="170">
        <v>0</v>
      </c>
      <c r="K147" s="138">
        <v>88.4</v>
      </c>
      <c r="L147" s="11">
        <v>59.279999999999994</v>
      </c>
      <c r="M147" s="138">
        <v>0</v>
      </c>
      <c r="N147" s="138">
        <v>265.27080000000001</v>
      </c>
      <c r="O147" s="138">
        <v>0</v>
      </c>
      <c r="P147" s="140">
        <v>9997.7099999999991</v>
      </c>
      <c r="Q147" s="140">
        <v>2346.06</v>
      </c>
      <c r="R147" s="138">
        <v>2940.7000000000003</v>
      </c>
    </row>
    <row r="148" spans="1:18" x14ac:dyDescent="0.25">
      <c r="A148" s="137" t="s">
        <v>1178</v>
      </c>
      <c r="B148" s="137" t="s">
        <v>8</v>
      </c>
      <c r="C148" s="2">
        <v>36929.229999999996</v>
      </c>
      <c r="D148" s="166">
        <v>6109.5399999999991</v>
      </c>
      <c r="E148" s="178">
        <f t="shared" si="4"/>
        <v>43038.77</v>
      </c>
      <c r="F148" s="10">
        <v>10305.48</v>
      </c>
      <c r="G148" s="10">
        <v>542.40000000000009</v>
      </c>
      <c r="H148" s="138">
        <v>23.44</v>
      </c>
      <c r="I148" s="153">
        <v>27.56</v>
      </c>
      <c r="J148" s="170">
        <v>0</v>
      </c>
      <c r="K148" s="138">
        <v>0</v>
      </c>
      <c r="L148" s="11">
        <v>59.279999999999994</v>
      </c>
      <c r="M148" s="138">
        <v>0</v>
      </c>
      <c r="N148" s="138">
        <v>262.12900000000002</v>
      </c>
      <c r="O148" s="138">
        <v>0</v>
      </c>
      <c r="P148" s="140">
        <v>10989.380000000001</v>
      </c>
      <c r="Q148" s="140">
        <v>2579.9399999999996</v>
      </c>
      <c r="R148" s="138">
        <v>3248.89</v>
      </c>
    </row>
    <row r="149" spans="1:18" x14ac:dyDescent="0.25">
      <c r="A149" s="137" t="s">
        <v>1178</v>
      </c>
      <c r="B149" s="137" t="s">
        <v>14</v>
      </c>
      <c r="C149" s="2">
        <v>38333.160000000003</v>
      </c>
      <c r="D149" s="166">
        <v>2686.67</v>
      </c>
      <c r="E149" s="178">
        <f t="shared" si="4"/>
        <v>41019.83</v>
      </c>
      <c r="F149" s="10">
        <v>22852.75</v>
      </c>
      <c r="G149" s="10">
        <v>3001.35</v>
      </c>
      <c r="H149" s="138">
        <v>492.2000000000001</v>
      </c>
      <c r="I149" s="153">
        <v>63.2</v>
      </c>
      <c r="J149" s="170">
        <v>0</v>
      </c>
      <c r="K149" s="138">
        <v>208.8</v>
      </c>
      <c r="L149" s="11">
        <v>60.32</v>
      </c>
      <c r="M149" s="138">
        <v>0</v>
      </c>
      <c r="N149" s="138">
        <v>266.20080000000002</v>
      </c>
      <c r="O149" s="138">
        <v>0</v>
      </c>
      <c r="P149" s="140">
        <v>0</v>
      </c>
      <c r="Q149" s="140">
        <v>0</v>
      </c>
      <c r="R149" s="138">
        <v>2895.03</v>
      </c>
    </row>
    <row r="150" spans="1:18" x14ac:dyDescent="0.25">
      <c r="A150" s="137" t="s">
        <v>1178</v>
      </c>
      <c r="B150" s="137" t="s">
        <v>14</v>
      </c>
      <c r="C150" s="2">
        <v>37567.599999999991</v>
      </c>
      <c r="D150" s="166">
        <v>9003.8700000000008</v>
      </c>
      <c r="E150" s="178">
        <f t="shared" si="4"/>
        <v>46571.469999999994</v>
      </c>
      <c r="F150" s="10">
        <v>17790.600000000006</v>
      </c>
      <c r="G150" s="10">
        <v>1735.8000000000002</v>
      </c>
      <c r="H150" s="138">
        <v>0</v>
      </c>
      <c r="I150" s="153">
        <v>52</v>
      </c>
      <c r="J150" s="170">
        <v>0</v>
      </c>
      <c r="K150" s="138">
        <v>176.8</v>
      </c>
      <c r="L150" s="11">
        <v>58.760000000000005</v>
      </c>
      <c r="M150" s="138">
        <v>0</v>
      </c>
      <c r="N150" s="138">
        <v>261.65359999999998</v>
      </c>
      <c r="O150" s="138">
        <v>0</v>
      </c>
      <c r="P150" s="140">
        <v>11539.380000000001</v>
      </c>
      <c r="Q150" s="140">
        <v>2697.4700000000003</v>
      </c>
      <c r="R150" s="138">
        <v>3412.45</v>
      </c>
    </row>
    <row r="151" spans="1:18" x14ac:dyDescent="0.25">
      <c r="A151" s="137" t="s">
        <v>1178</v>
      </c>
      <c r="B151" s="137" t="s">
        <v>8</v>
      </c>
      <c r="C151" s="2">
        <v>30822.309999999994</v>
      </c>
      <c r="D151" s="166">
        <v>3028.24</v>
      </c>
      <c r="E151" s="178">
        <f t="shared" si="4"/>
        <v>33850.549999999996</v>
      </c>
      <c r="F151" s="10">
        <v>16127.300000000001</v>
      </c>
      <c r="G151" s="10">
        <v>1771.9</v>
      </c>
      <c r="H151" s="138">
        <v>286.70999999999998</v>
      </c>
      <c r="I151" s="153">
        <v>50.290000000000006</v>
      </c>
      <c r="J151" s="170">
        <v>0</v>
      </c>
      <c r="K151" s="138">
        <v>151.79000000000002</v>
      </c>
      <c r="L151" s="11">
        <v>49.4</v>
      </c>
      <c r="M151" s="138">
        <v>0</v>
      </c>
      <c r="N151" s="138">
        <v>219.44550000000001</v>
      </c>
      <c r="O151" s="138">
        <v>0</v>
      </c>
      <c r="P151" s="140">
        <v>8329.9</v>
      </c>
      <c r="Q151" s="140">
        <v>1977.2599999999998</v>
      </c>
      <c r="R151" s="138">
        <v>2427.0100000000002</v>
      </c>
    </row>
    <row r="152" spans="1:18" x14ac:dyDescent="0.25">
      <c r="A152" s="137" t="s">
        <v>1178</v>
      </c>
      <c r="B152" s="137" t="s">
        <v>1198</v>
      </c>
      <c r="C152" s="2">
        <v>15045.119999999999</v>
      </c>
      <c r="D152" s="166">
        <v>0</v>
      </c>
      <c r="E152" s="178">
        <f t="shared" si="4"/>
        <v>15045.119999999999</v>
      </c>
      <c r="F152" s="10">
        <v>0</v>
      </c>
      <c r="G152" s="10">
        <v>0</v>
      </c>
      <c r="H152" s="138">
        <v>51</v>
      </c>
      <c r="I152" s="153">
        <v>0</v>
      </c>
      <c r="J152" s="170">
        <v>0</v>
      </c>
      <c r="K152" s="138">
        <v>0</v>
      </c>
      <c r="L152" s="11">
        <v>0</v>
      </c>
      <c r="M152" s="138">
        <v>0</v>
      </c>
      <c r="N152" s="138">
        <v>0</v>
      </c>
      <c r="O152" s="138">
        <v>0</v>
      </c>
      <c r="P152" s="140">
        <v>0</v>
      </c>
      <c r="Q152" s="140">
        <v>0</v>
      </c>
      <c r="R152" s="138">
        <v>1150.8899999999999</v>
      </c>
    </row>
    <row r="153" spans="1:18" x14ac:dyDescent="0.25">
      <c r="A153" s="137" t="s">
        <v>1178</v>
      </c>
      <c r="B153" s="137" t="s">
        <v>9</v>
      </c>
      <c r="C153" s="2">
        <v>0</v>
      </c>
      <c r="D153" s="166">
        <v>27.97</v>
      </c>
      <c r="E153" s="178">
        <f t="shared" si="4"/>
        <v>27.97</v>
      </c>
      <c r="F153" s="10">
        <v>0</v>
      </c>
      <c r="G153" s="10">
        <v>0</v>
      </c>
      <c r="H153" s="138">
        <v>0</v>
      </c>
      <c r="I153" s="153">
        <v>0</v>
      </c>
      <c r="J153" s="170">
        <v>0</v>
      </c>
      <c r="K153" s="138">
        <v>0</v>
      </c>
      <c r="L153" s="11">
        <v>0</v>
      </c>
      <c r="M153" s="138">
        <v>0</v>
      </c>
      <c r="N153" s="138">
        <v>0</v>
      </c>
      <c r="O153" s="138">
        <v>0</v>
      </c>
      <c r="P153" s="140">
        <v>0</v>
      </c>
      <c r="Q153" s="140">
        <v>0</v>
      </c>
      <c r="R153" s="138">
        <v>2.14</v>
      </c>
    </row>
    <row r="154" spans="1:18" x14ac:dyDescent="0.25">
      <c r="A154" s="137" t="s">
        <v>1178</v>
      </c>
      <c r="B154" s="137" t="s">
        <v>9</v>
      </c>
      <c r="C154" s="2">
        <v>32037.600000000002</v>
      </c>
      <c r="D154" s="166">
        <v>2141.2199999999998</v>
      </c>
      <c r="E154" s="178">
        <f t="shared" si="4"/>
        <v>34178.82</v>
      </c>
      <c r="F154" s="10">
        <v>10305.48</v>
      </c>
      <c r="G154" s="10">
        <v>542.40000000000009</v>
      </c>
      <c r="H154" s="138">
        <v>713.92</v>
      </c>
      <c r="I154" s="153">
        <v>55.64</v>
      </c>
      <c r="J154" s="170">
        <v>0</v>
      </c>
      <c r="K154" s="138">
        <v>88.4</v>
      </c>
      <c r="L154" s="11">
        <v>51.48</v>
      </c>
      <c r="M154" s="138">
        <v>0</v>
      </c>
      <c r="N154" s="138">
        <v>225.21129999999997</v>
      </c>
      <c r="O154" s="138">
        <v>0</v>
      </c>
      <c r="P154" s="140">
        <v>8411.09</v>
      </c>
      <c r="Q154" s="140">
        <v>1974.17</v>
      </c>
      <c r="R154" s="138">
        <v>2562.3199999999997</v>
      </c>
    </row>
    <row r="155" spans="1:18" x14ac:dyDescent="0.25">
      <c r="A155" s="137" t="s">
        <v>1178</v>
      </c>
      <c r="B155" s="137" t="s">
        <v>8</v>
      </c>
      <c r="C155" s="2">
        <v>36985.250000000007</v>
      </c>
      <c r="D155" s="166">
        <v>6995.0400000000018</v>
      </c>
      <c r="E155" s="178">
        <f t="shared" si="4"/>
        <v>43980.290000000008</v>
      </c>
      <c r="F155" s="10">
        <v>10305.48</v>
      </c>
      <c r="G155" s="10">
        <v>542.40000000000009</v>
      </c>
      <c r="H155" s="138">
        <v>23.44</v>
      </c>
      <c r="I155" s="153">
        <v>27.56</v>
      </c>
      <c r="J155" s="170">
        <v>0</v>
      </c>
      <c r="K155" s="138">
        <v>88.399999999999991</v>
      </c>
      <c r="L155" s="11">
        <v>59.279999999999994</v>
      </c>
      <c r="M155" s="138">
        <v>0</v>
      </c>
      <c r="N155" s="138">
        <v>262.12900000000002</v>
      </c>
      <c r="O155" s="138">
        <v>0</v>
      </c>
      <c r="P155" s="140">
        <v>11246.679999999998</v>
      </c>
      <c r="Q155" s="140">
        <v>2636.6200000000003</v>
      </c>
      <c r="R155" s="138">
        <v>3314.16</v>
      </c>
    </row>
    <row r="156" spans="1:18" x14ac:dyDescent="0.25">
      <c r="A156" s="137" t="s">
        <v>1178</v>
      </c>
      <c r="B156" s="137" t="s">
        <v>9</v>
      </c>
      <c r="C156" s="2">
        <v>32063.08</v>
      </c>
      <c r="D156" s="166">
        <v>249.74</v>
      </c>
      <c r="E156" s="178">
        <f t="shared" si="4"/>
        <v>32312.820000000003</v>
      </c>
      <c r="F156" s="10">
        <v>10305.48</v>
      </c>
      <c r="G156" s="10">
        <v>542.40000000000009</v>
      </c>
      <c r="H156" s="138">
        <v>231.44</v>
      </c>
      <c r="I156" s="153">
        <v>27.56</v>
      </c>
      <c r="J156" s="170">
        <v>0</v>
      </c>
      <c r="K156" s="138">
        <v>88.4</v>
      </c>
      <c r="L156" s="11">
        <v>51.48</v>
      </c>
      <c r="M156" s="138">
        <v>0</v>
      </c>
      <c r="N156" s="138">
        <v>225.25190000000001</v>
      </c>
      <c r="O156" s="138">
        <v>0</v>
      </c>
      <c r="P156" s="140">
        <v>8249.41</v>
      </c>
      <c r="Q156" s="140">
        <v>1936.35</v>
      </c>
      <c r="R156" s="138">
        <v>2421.71</v>
      </c>
    </row>
    <row r="157" spans="1:18" x14ac:dyDescent="0.25">
      <c r="A157" s="137" t="s">
        <v>1178</v>
      </c>
      <c r="B157" s="137" t="s">
        <v>890</v>
      </c>
      <c r="C157" s="2">
        <v>28896.160000000003</v>
      </c>
      <c r="D157" s="166">
        <v>2620.1000000000004</v>
      </c>
      <c r="E157" s="178">
        <f t="shared" si="4"/>
        <v>31516.260000000002</v>
      </c>
      <c r="F157" s="10">
        <v>14514.57</v>
      </c>
      <c r="G157" s="10">
        <v>1594.71</v>
      </c>
      <c r="H157" s="138">
        <v>324.44999999999993</v>
      </c>
      <c r="I157" s="153">
        <v>39.590000000000003</v>
      </c>
      <c r="J157" s="170">
        <v>0</v>
      </c>
      <c r="K157" s="138">
        <v>119.51</v>
      </c>
      <c r="L157" s="11">
        <v>47.969999999999992</v>
      </c>
      <c r="M157" s="138">
        <v>0</v>
      </c>
      <c r="N157" s="138">
        <v>212.18709999999996</v>
      </c>
      <c r="O157" s="138">
        <v>0</v>
      </c>
      <c r="P157" s="140">
        <v>7844.15</v>
      </c>
      <c r="Q157" s="140">
        <v>1882.62</v>
      </c>
      <c r="R157" s="138">
        <v>2283.11</v>
      </c>
    </row>
    <row r="158" spans="1:18" x14ac:dyDescent="0.25">
      <c r="A158" s="137" t="s">
        <v>1178</v>
      </c>
      <c r="B158" s="137" t="s">
        <v>18</v>
      </c>
      <c r="C158" s="2">
        <v>28046.949999999997</v>
      </c>
      <c r="D158" s="166">
        <v>1804.6399999999999</v>
      </c>
      <c r="E158" s="178">
        <f t="shared" si="4"/>
        <v>29851.589999999997</v>
      </c>
      <c r="F158" s="10">
        <v>10305.48</v>
      </c>
      <c r="G158" s="10">
        <v>542.40000000000009</v>
      </c>
      <c r="H158" s="138">
        <v>1630.56</v>
      </c>
      <c r="I158" s="153">
        <v>74.88</v>
      </c>
      <c r="J158" s="170">
        <v>0</v>
      </c>
      <c r="K158" s="138">
        <v>240</v>
      </c>
      <c r="L158" s="11">
        <v>48.620000000000012</v>
      </c>
      <c r="M158" s="138">
        <v>0</v>
      </c>
      <c r="N158" s="138">
        <v>213.4588</v>
      </c>
      <c r="O158" s="138">
        <v>0</v>
      </c>
      <c r="P158" s="140">
        <v>7108.35</v>
      </c>
      <c r="Q158" s="140">
        <v>1685.68</v>
      </c>
      <c r="R158" s="138">
        <v>2144.4300000000003</v>
      </c>
    </row>
    <row r="159" spans="1:18" x14ac:dyDescent="0.25">
      <c r="A159" s="137" t="s">
        <v>1178</v>
      </c>
      <c r="B159" s="137" t="s">
        <v>1005</v>
      </c>
      <c r="C159" s="2">
        <v>27927.05</v>
      </c>
      <c r="D159" s="166">
        <v>4047.9300000000003</v>
      </c>
      <c r="E159" s="178">
        <f t="shared" si="4"/>
        <v>31974.98</v>
      </c>
      <c r="F159" s="10">
        <v>0</v>
      </c>
      <c r="G159" s="10">
        <v>0</v>
      </c>
      <c r="H159" s="138">
        <v>51</v>
      </c>
      <c r="I159" s="153">
        <v>0</v>
      </c>
      <c r="J159" s="170">
        <v>0</v>
      </c>
      <c r="K159" s="138">
        <v>0</v>
      </c>
      <c r="L159" s="11">
        <v>50.31</v>
      </c>
      <c r="M159" s="138">
        <v>0</v>
      </c>
      <c r="N159" s="138">
        <v>222.80610000000007</v>
      </c>
      <c r="O159" s="138">
        <v>0</v>
      </c>
      <c r="P159" s="140">
        <v>7566.33</v>
      </c>
      <c r="Q159" s="140">
        <v>1828.19</v>
      </c>
      <c r="R159" s="138">
        <v>2446.15</v>
      </c>
    </row>
    <row r="160" spans="1:18" x14ac:dyDescent="0.25">
      <c r="A160" s="137" t="s">
        <v>1178</v>
      </c>
      <c r="B160" s="137" t="s">
        <v>8</v>
      </c>
      <c r="C160" s="2">
        <v>35989.879999999997</v>
      </c>
      <c r="D160" s="166">
        <v>10726.880000000003</v>
      </c>
      <c r="E160" s="178">
        <f t="shared" si="4"/>
        <v>46716.76</v>
      </c>
      <c r="F160" s="10">
        <v>10305.48</v>
      </c>
      <c r="G160" s="10">
        <v>542.40000000000009</v>
      </c>
      <c r="H160" s="138">
        <v>212.72</v>
      </c>
      <c r="I160" s="153">
        <v>27.559999999999995</v>
      </c>
      <c r="J160" s="170">
        <v>0</v>
      </c>
      <c r="K160" s="138">
        <v>0</v>
      </c>
      <c r="L160" s="11">
        <v>57.720000000000006</v>
      </c>
      <c r="M160" s="138">
        <v>0</v>
      </c>
      <c r="N160" s="138">
        <v>258.62130000000002</v>
      </c>
      <c r="O160" s="138">
        <v>0</v>
      </c>
      <c r="P160" s="140">
        <v>11971.7</v>
      </c>
      <c r="Q160" s="140">
        <v>2802.1400000000003</v>
      </c>
      <c r="R160" s="138">
        <v>3460.9300000000003</v>
      </c>
    </row>
    <row r="161" spans="1:19" x14ac:dyDescent="0.25">
      <c r="A161" s="155" t="s">
        <v>1178</v>
      </c>
      <c r="B161" s="137" t="s">
        <v>1199</v>
      </c>
      <c r="C161" s="2">
        <v>6600</v>
      </c>
      <c r="D161" s="166">
        <v>903.19999999999993</v>
      </c>
      <c r="E161" s="178">
        <f t="shared" si="4"/>
        <v>7503.2</v>
      </c>
      <c r="F161" s="157">
        <v>4989.9599999999991</v>
      </c>
      <c r="G161" s="157">
        <v>795.52</v>
      </c>
      <c r="H161" s="156">
        <v>181</v>
      </c>
      <c r="I161" s="164">
        <v>12.48</v>
      </c>
      <c r="J161" s="170">
        <v>0</v>
      </c>
      <c r="K161" s="156">
        <v>40</v>
      </c>
      <c r="L161" s="135">
        <v>11.96</v>
      </c>
      <c r="M161" s="156">
        <v>0</v>
      </c>
      <c r="N161" s="138">
        <v>53.523400000000002</v>
      </c>
      <c r="O161" s="156">
        <v>0</v>
      </c>
      <c r="P161" s="158">
        <v>1615.75</v>
      </c>
      <c r="Q161" s="158">
        <v>402.93</v>
      </c>
      <c r="R161" s="156">
        <v>513.77</v>
      </c>
    </row>
    <row r="162" spans="1:19" x14ac:dyDescent="0.25">
      <c r="A162" s="155" t="s">
        <v>1178</v>
      </c>
      <c r="B162" s="137" t="s">
        <v>8</v>
      </c>
      <c r="C162" s="2">
        <v>36773.609999999993</v>
      </c>
      <c r="D162" s="166">
        <v>5732.5599999999995</v>
      </c>
      <c r="E162" s="178">
        <f t="shared" si="4"/>
        <v>42506.169999999991</v>
      </c>
      <c r="F162" s="157">
        <v>29939.759999999991</v>
      </c>
      <c r="G162" s="157">
        <v>4773.12</v>
      </c>
      <c r="H162" s="156">
        <v>1210.7599999999998</v>
      </c>
      <c r="I162" s="164">
        <v>81.12</v>
      </c>
      <c r="J162" s="170">
        <v>0</v>
      </c>
      <c r="K162" s="156">
        <v>259.99999999999994</v>
      </c>
      <c r="L162" s="135">
        <v>57.720000000000006</v>
      </c>
      <c r="M162" s="156">
        <v>0</v>
      </c>
      <c r="N162" s="138">
        <v>256.34989999999993</v>
      </c>
      <c r="O162" s="156">
        <v>0</v>
      </c>
      <c r="P162" s="158">
        <v>10836.14</v>
      </c>
      <c r="Q162" s="158">
        <v>2543.1100000000006</v>
      </c>
      <c r="R162" s="156">
        <v>2860.48</v>
      </c>
    </row>
    <row r="163" spans="1:19" x14ac:dyDescent="0.25">
      <c r="A163" s="155" t="s">
        <v>1178</v>
      </c>
      <c r="B163" s="137" t="s">
        <v>890</v>
      </c>
      <c r="C163" s="2">
        <v>39417.51</v>
      </c>
      <c r="D163" s="166">
        <v>3153.31</v>
      </c>
      <c r="E163" s="178">
        <f t="shared" si="4"/>
        <v>42570.82</v>
      </c>
      <c r="F163" s="157">
        <v>29939.759999999991</v>
      </c>
      <c r="G163" s="157">
        <v>4773.12</v>
      </c>
      <c r="H163" s="156">
        <v>914.56000000000006</v>
      </c>
      <c r="I163" s="164">
        <v>81.12</v>
      </c>
      <c r="J163" s="170">
        <v>0</v>
      </c>
      <c r="K163" s="156">
        <v>0</v>
      </c>
      <c r="L163" s="135">
        <v>59.279999999999994</v>
      </c>
      <c r="M163" s="156">
        <v>0</v>
      </c>
      <c r="N163" s="138">
        <v>262.98930000000007</v>
      </c>
      <c r="O163" s="156">
        <v>0</v>
      </c>
      <c r="P163" s="158">
        <v>10863.52</v>
      </c>
      <c r="Q163" s="158">
        <v>2549.5700000000002</v>
      </c>
      <c r="R163" s="156">
        <v>2885.37</v>
      </c>
    </row>
    <row r="164" spans="1:19" x14ac:dyDescent="0.25">
      <c r="A164" s="155" t="s">
        <v>1178</v>
      </c>
      <c r="B164" s="137" t="s">
        <v>9</v>
      </c>
      <c r="C164" s="2">
        <v>30220.969999999998</v>
      </c>
      <c r="D164" s="166">
        <v>1505.0900000000001</v>
      </c>
      <c r="E164" s="178">
        <f t="shared" si="4"/>
        <v>31726.059999999998</v>
      </c>
      <c r="F164" s="157">
        <v>0</v>
      </c>
      <c r="G164" s="157">
        <v>0</v>
      </c>
      <c r="H164" s="138">
        <v>915.71999999999991</v>
      </c>
      <c r="I164" s="164">
        <v>55.64</v>
      </c>
      <c r="J164" s="170">
        <v>0</v>
      </c>
      <c r="K164" s="156">
        <v>167.96</v>
      </c>
      <c r="L164" s="135">
        <v>47.189999999999991</v>
      </c>
      <c r="M164" s="156">
        <v>118.04</v>
      </c>
      <c r="N164" s="138">
        <v>210.97480000000002</v>
      </c>
      <c r="O164" s="156">
        <v>0</v>
      </c>
      <c r="P164" s="158">
        <v>8110.31</v>
      </c>
      <c r="Q164" s="158">
        <v>1586.17</v>
      </c>
      <c r="R164" s="156">
        <v>2338.5</v>
      </c>
    </row>
    <row r="165" spans="1:19" x14ac:dyDescent="0.25">
      <c r="A165" s="155" t="s">
        <v>1178</v>
      </c>
      <c r="B165" s="137" t="s">
        <v>14</v>
      </c>
      <c r="C165" s="2">
        <v>2199.6</v>
      </c>
      <c r="D165" s="166">
        <v>94.09</v>
      </c>
      <c r="E165" s="178">
        <f t="shared" si="4"/>
        <v>2293.69</v>
      </c>
      <c r="F165" s="157">
        <v>0</v>
      </c>
      <c r="G165" s="157">
        <v>0</v>
      </c>
      <c r="H165" s="156">
        <v>49.41</v>
      </c>
      <c r="I165" s="164">
        <v>1.59</v>
      </c>
      <c r="J165" s="170">
        <v>0</v>
      </c>
      <c r="K165" s="156">
        <v>5.0999999999999996</v>
      </c>
      <c r="L165" s="135">
        <v>0</v>
      </c>
      <c r="M165" s="156">
        <v>0</v>
      </c>
      <c r="N165" s="138">
        <v>0</v>
      </c>
      <c r="O165" s="156">
        <v>0</v>
      </c>
      <c r="P165" s="158">
        <v>617.72</v>
      </c>
      <c r="Q165" s="158">
        <v>137.53</v>
      </c>
      <c r="R165" s="156">
        <v>172.57000000000002</v>
      </c>
    </row>
    <row r="166" spans="1:19" x14ac:dyDescent="0.25">
      <c r="A166" s="155" t="s">
        <v>1178</v>
      </c>
      <c r="B166" s="137" t="s">
        <v>8</v>
      </c>
      <c r="C166" s="2">
        <v>18234.940000000002</v>
      </c>
      <c r="D166" s="166">
        <v>4129.6899999999996</v>
      </c>
      <c r="E166" s="178">
        <f t="shared" si="4"/>
        <v>22364.63</v>
      </c>
      <c r="F166" s="157">
        <v>6011.53</v>
      </c>
      <c r="G166" s="157">
        <v>316.40000000000003</v>
      </c>
      <c r="H166" s="156">
        <v>230.10999999999999</v>
      </c>
      <c r="I166" s="164">
        <v>15.37</v>
      </c>
      <c r="J166" s="170">
        <v>0</v>
      </c>
      <c r="K166" s="156">
        <v>49.3</v>
      </c>
      <c r="L166" s="135">
        <v>33.669999999999995</v>
      </c>
      <c r="M166" s="156">
        <v>0</v>
      </c>
      <c r="N166" s="138">
        <v>150.82130000000004</v>
      </c>
      <c r="O166" s="156">
        <v>0</v>
      </c>
      <c r="P166" s="158">
        <v>4946.2700000000004</v>
      </c>
      <c r="Q166" s="158">
        <v>1207.48</v>
      </c>
      <c r="R166" s="156">
        <v>1682.76</v>
      </c>
    </row>
    <row r="167" spans="1:19" x14ac:dyDescent="0.25">
      <c r="A167" s="155" t="s">
        <v>1178</v>
      </c>
      <c r="B167" s="137" t="s">
        <v>9</v>
      </c>
      <c r="C167" s="2">
        <v>3264</v>
      </c>
      <c r="D167" s="166">
        <v>63.4</v>
      </c>
      <c r="E167" s="178">
        <f t="shared" ref="E167:E187" si="5">C167+D167</f>
        <v>3327.4</v>
      </c>
      <c r="F167" s="157">
        <v>1717.58</v>
      </c>
      <c r="G167" s="157">
        <v>90.4</v>
      </c>
      <c r="H167" s="138">
        <v>47.82</v>
      </c>
      <c r="I167" s="164">
        <v>3.18</v>
      </c>
      <c r="J167" s="170">
        <v>0</v>
      </c>
      <c r="K167" s="156">
        <v>10.199999999999999</v>
      </c>
      <c r="L167" s="135">
        <v>7.8</v>
      </c>
      <c r="M167" s="156">
        <v>0</v>
      </c>
      <c r="N167" s="138">
        <v>35.052800000000005</v>
      </c>
      <c r="O167" s="156">
        <v>0</v>
      </c>
      <c r="P167" s="158">
        <v>799.61</v>
      </c>
      <c r="Q167" s="158">
        <v>199.4</v>
      </c>
      <c r="R167" s="156">
        <v>248.75</v>
      </c>
    </row>
    <row r="168" spans="1:19" s="136" customFormat="1" x14ac:dyDescent="0.25">
      <c r="A168" s="155" t="s">
        <v>1178</v>
      </c>
      <c r="B168" s="137" t="s">
        <v>1027</v>
      </c>
      <c r="C168" s="2">
        <v>42134.399999999994</v>
      </c>
      <c r="D168" s="166">
        <v>30</v>
      </c>
      <c r="E168" s="178">
        <f t="shared" si="5"/>
        <v>42164.399999999994</v>
      </c>
      <c r="F168" s="157">
        <v>10305.48</v>
      </c>
      <c r="G168" s="157">
        <v>542.40000000000009</v>
      </c>
      <c r="H168" s="138">
        <v>23.44</v>
      </c>
      <c r="I168" s="164">
        <v>27.56</v>
      </c>
      <c r="J168" s="170">
        <v>0</v>
      </c>
      <c r="K168" s="156">
        <v>88.4</v>
      </c>
      <c r="L168" s="135">
        <v>65.910000000000011</v>
      </c>
      <c r="M168" s="156">
        <v>0</v>
      </c>
      <c r="N168" s="138">
        <v>293.1001</v>
      </c>
      <c r="O168" s="156">
        <v>0</v>
      </c>
      <c r="P168" s="158">
        <v>10782.97</v>
      </c>
      <c r="Q168" s="158">
        <v>2529.86</v>
      </c>
      <c r="R168" s="156">
        <v>3175.4</v>
      </c>
      <c r="S168"/>
    </row>
    <row r="169" spans="1:19" s="136" customFormat="1" x14ac:dyDescent="0.25">
      <c r="A169" s="155" t="s">
        <v>1178</v>
      </c>
      <c r="B169" s="137" t="s">
        <v>8</v>
      </c>
      <c r="C169" s="2">
        <v>7113.75</v>
      </c>
      <c r="D169" s="166">
        <v>1279.9100000000001</v>
      </c>
      <c r="E169" s="178">
        <f t="shared" si="5"/>
        <v>8393.66</v>
      </c>
      <c r="F169" s="157">
        <v>6450.92</v>
      </c>
      <c r="G169" s="157">
        <v>708.76</v>
      </c>
      <c r="H169" s="156">
        <v>0</v>
      </c>
      <c r="I169" s="164">
        <v>12.840000000000003</v>
      </c>
      <c r="J169" s="170">
        <v>0</v>
      </c>
      <c r="K169" s="156">
        <v>38.759999999999991</v>
      </c>
      <c r="L169" s="135">
        <v>9.6199999999999992</v>
      </c>
      <c r="M169" s="156">
        <v>0</v>
      </c>
      <c r="N169" s="138">
        <v>42.5914</v>
      </c>
      <c r="O169" s="156">
        <v>0</v>
      </c>
      <c r="P169" s="158">
        <v>2019.5100000000002</v>
      </c>
      <c r="Q169" s="158">
        <v>503.62999999999988</v>
      </c>
      <c r="R169" s="156">
        <v>600.64</v>
      </c>
      <c r="S169"/>
    </row>
    <row r="170" spans="1:19" s="136" customFormat="1" x14ac:dyDescent="0.25">
      <c r="A170" s="155" t="s">
        <v>1178</v>
      </c>
      <c r="B170" s="137" t="s">
        <v>8</v>
      </c>
      <c r="C170" s="2">
        <v>33914.199999999997</v>
      </c>
      <c r="D170" s="166">
        <v>6976.6799999999994</v>
      </c>
      <c r="E170" s="178">
        <f t="shared" si="5"/>
        <v>40890.879999999997</v>
      </c>
      <c r="F170" s="157">
        <v>16308.050000000005</v>
      </c>
      <c r="G170" s="157">
        <v>1591.15</v>
      </c>
      <c r="H170" s="156">
        <v>2998.5699999999997</v>
      </c>
      <c r="I170" s="164">
        <v>49</v>
      </c>
      <c r="J170" s="170">
        <v>0</v>
      </c>
      <c r="K170" s="156">
        <v>166.60000000000002</v>
      </c>
      <c r="L170" s="135">
        <v>52.910000000000004</v>
      </c>
      <c r="M170" s="156">
        <v>2604.33</v>
      </c>
      <c r="N170" s="138">
        <v>234.27420000000004</v>
      </c>
      <c r="O170" s="156">
        <v>0</v>
      </c>
      <c r="P170" s="158">
        <v>10488.69</v>
      </c>
      <c r="Q170" s="158">
        <v>2453.4900000000002</v>
      </c>
      <c r="R170" s="156">
        <v>2949.1099999999997</v>
      </c>
      <c r="S170"/>
    </row>
    <row r="171" spans="1:19" s="136" customFormat="1" x14ac:dyDescent="0.25">
      <c r="A171" s="155" t="s">
        <v>1178</v>
      </c>
      <c r="B171" s="137" t="s">
        <v>8</v>
      </c>
      <c r="C171" s="2">
        <v>35130.46</v>
      </c>
      <c r="D171" s="166">
        <v>7696.69</v>
      </c>
      <c r="E171" s="178">
        <f t="shared" si="5"/>
        <v>42827.15</v>
      </c>
      <c r="F171" s="157">
        <v>10305.48</v>
      </c>
      <c r="G171" s="157">
        <v>542.40000000000009</v>
      </c>
      <c r="H171" s="156">
        <v>19.720000000000002</v>
      </c>
      <c r="I171" s="164">
        <v>27.029999999999998</v>
      </c>
      <c r="J171" s="170">
        <v>0</v>
      </c>
      <c r="K171" s="156">
        <v>86.699999999999989</v>
      </c>
      <c r="L171" s="135">
        <v>52.910000000000004</v>
      </c>
      <c r="M171" s="156">
        <v>0</v>
      </c>
      <c r="N171" s="138">
        <v>234.27420000000004</v>
      </c>
      <c r="O171" s="156">
        <v>0</v>
      </c>
      <c r="P171" s="158">
        <v>10958.509999999998</v>
      </c>
      <c r="Q171" s="158">
        <v>2569.6299999999997</v>
      </c>
      <c r="R171" s="156">
        <v>3192.25</v>
      </c>
      <c r="S171"/>
    </row>
    <row r="172" spans="1:19" s="136" customFormat="1" x14ac:dyDescent="0.25">
      <c r="A172" s="155" t="s">
        <v>1178</v>
      </c>
      <c r="B172" s="137" t="s">
        <v>1060</v>
      </c>
      <c r="C172" s="2">
        <v>32553.15</v>
      </c>
      <c r="D172" s="166">
        <v>0</v>
      </c>
      <c r="E172" s="178">
        <f t="shared" si="5"/>
        <v>32553.15</v>
      </c>
      <c r="F172" s="157">
        <v>22454.819999999996</v>
      </c>
      <c r="G172" s="157">
        <v>3579.84</v>
      </c>
      <c r="H172" s="156">
        <v>243.04</v>
      </c>
      <c r="I172" s="164">
        <v>59.28</v>
      </c>
      <c r="J172" s="170">
        <v>0</v>
      </c>
      <c r="K172" s="156">
        <v>0</v>
      </c>
      <c r="L172" s="135">
        <v>46.800000000000004</v>
      </c>
      <c r="M172" s="156">
        <v>51.3</v>
      </c>
      <c r="N172" s="138">
        <v>210.46229999999997</v>
      </c>
      <c r="O172" s="156">
        <v>0</v>
      </c>
      <c r="P172" s="158">
        <v>8507.39</v>
      </c>
      <c r="Q172" s="158">
        <v>1953.12</v>
      </c>
      <c r="R172" s="156">
        <v>2073.54</v>
      </c>
      <c r="S172"/>
    </row>
    <row r="173" spans="1:19" s="136" customFormat="1" x14ac:dyDescent="0.25">
      <c r="A173" s="155" t="s">
        <v>1178</v>
      </c>
      <c r="B173" s="137" t="s">
        <v>8</v>
      </c>
      <c r="C173" s="2">
        <v>24770.449999999997</v>
      </c>
      <c r="D173" s="166">
        <v>4636.41</v>
      </c>
      <c r="E173" s="178">
        <f t="shared" si="5"/>
        <v>29406.859999999997</v>
      </c>
      <c r="F173" s="157">
        <v>6870.3199999999988</v>
      </c>
      <c r="G173" s="157">
        <v>361.6</v>
      </c>
      <c r="H173" s="156">
        <v>14.919999999999998</v>
      </c>
      <c r="I173" s="164">
        <v>19.080000000000002</v>
      </c>
      <c r="J173" s="170">
        <v>0</v>
      </c>
      <c r="K173" s="156">
        <v>61.2</v>
      </c>
      <c r="L173" s="135">
        <v>28.859999999999996</v>
      </c>
      <c r="M173" s="156">
        <v>0</v>
      </c>
      <c r="N173" s="138">
        <v>127.7871</v>
      </c>
      <c r="O173" s="156">
        <v>0</v>
      </c>
      <c r="P173" s="158">
        <v>7715.63</v>
      </c>
      <c r="Q173" s="158">
        <v>1764.4500000000003</v>
      </c>
      <c r="R173" s="156">
        <v>2214.84</v>
      </c>
      <c r="S173"/>
    </row>
    <row r="174" spans="1:19" s="136" customFormat="1" x14ac:dyDescent="0.25">
      <c r="A174" s="155" t="s">
        <v>1178</v>
      </c>
      <c r="B174" s="137" t="s">
        <v>8</v>
      </c>
      <c r="C174" s="2">
        <v>24061.699999999997</v>
      </c>
      <c r="D174" s="166">
        <v>5188.9400000000005</v>
      </c>
      <c r="E174" s="178">
        <f t="shared" si="5"/>
        <v>29250.639999999999</v>
      </c>
      <c r="F174" s="157">
        <v>0</v>
      </c>
      <c r="G174" s="157">
        <v>0</v>
      </c>
      <c r="H174" s="156">
        <v>995.44</v>
      </c>
      <c r="I174" s="164">
        <v>35</v>
      </c>
      <c r="J174" s="170">
        <v>0</v>
      </c>
      <c r="K174" s="156">
        <v>119</v>
      </c>
      <c r="L174" s="135">
        <v>28.859999999999996</v>
      </c>
      <c r="M174" s="156">
        <v>0</v>
      </c>
      <c r="N174" s="138">
        <v>127.7871</v>
      </c>
      <c r="O174" s="156">
        <v>0</v>
      </c>
      <c r="P174" s="158">
        <v>7678.35</v>
      </c>
      <c r="Q174" s="158">
        <v>1755</v>
      </c>
      <c r="R174" s="156">
        <v>2225.91</v>
      </c>
      <c r="S174"/>
    </row>
    <row r="175" spans="1:19" s="136" customFormat="1" x14ac:dyDescent="0.25">
      <c r="A175" s="155" t="s">
        <v>1178</v>
      </c>
      <c r="B175" s="137" t="s">
        <v>9</v>
      </c>
      <c r="C175" s="2">
        <v>18908</v>
      </c>
      <c r="D175" s="166">
        <v>130.53</v>
      </c>
      <c r="E175" s="178">
        <f t="shared" si="5"/>
        <v>19038.53</v>
      </c>
      <c r="F175" s="157">
        <v>6870.3199999999988</v>
      </c>
      <c r="G175" s="157">
        <v>361.6</v>
      </c>
      <c r="H175" s="156">
        <v>12.260000000000002</v>
      </c>
      <c r="I175" s="164">
        <v>17.489999999999998</v>
      </c>
      <c r="J175" s="170">
        <v>0</v>
      </c>
      <c r="K175" s="156">
        <v>56.1</v>
      </c>
      <c r="L175" s="135">
        <v>20.150000000000002</v>
      </c>
      <c r="M175" s="156">
        <v>0</v>
      </c>
      <c r="N175" s="138">
        <v>88.253399999999999</v>
      </c>
      <c r="O175" s="156">
        <v>0</v>
      </c>
      <c r="P175" s="158">
        <v>5029.41</v>
      </c>
      <c r="Q175" s="158">
        <v>1142.33</v>
      </c>
      <c r="R175" s="156">
        <v>1424.6399999999999</v>
      </c>
      <c r="S175"/>
    </row>
    <row r="176" spans="1:19" s="136" customFormat="1" x14ac:dyDescent="0.25">
      <c r="A176" s="155" t="s">
        <v>1178</v>
      </c>
      <c r="B176" s="137" t="s">
        <v>9</v>
      </c>
      <c r="C176" s="2">
        <v>7297.16</v>
      </c>
      <c r="D176" s="166">
        <v>32.630000000000003</v>
      </c>
      <c r="E176" s="178">
        <f t="shared" si="5"/>
        <v>7329.79</v>
      </c>
      <c r="F176" s="157">
        <v>3435.16</v>
      </c>
      <c r="G176" s="157">
        <v>180.8</v>
      </c>
      <c r="H176" s="156">
        <v>9.0500000000000007</v>
      </c>
      <c r="I176" s="164">
        <v>7.95</v>
      </c>
      <c r="J176" s="170">
        <v>0</v>
      </c>
      <c r="K176" s="156">
        <v>25.5</v>
      </c>
      <c r="L176" s="135">
        <v>8.06</v>
      </c>
      <c r="M176" s="156">
        <v>0</v>
      </c>
      <c r="N176" s="138">
        <v>35.303399999999996</v>
      </c>
      <c r="O176" s="156">
        <v>0</v>
      </c>
      <c r="P176" s="158">
        <v>1896.2</v>
      </c>
      <c r="Q176" s="158">
        <v>439.8</v>
      </c>
      <c r="R176" s="156">
        <v>530.92000000000007</v>
      </c>
      <c r="S176"/>
    </row>
    <row r="177" spans="1:19" s="136" customFormat="1" x14ac:dyDescent="0.25">
      <c r="A177" s="155" t="s">
        <v>1178</v>
      </c>
      <c r="B177" s="137" t="s">
        <v>9</v>
      </c>
      <c r="C177" s="2">
        <v>1094.4000000000001</v>
      </c>
      <c r="D177" s="166">
        <v>0</v>
      </c>
      <c r="E177" s="178">
        <f t="shared" si="5"/>
        <v>1094.4000000000001</v>
      </c>
      <c r="F177" s="157">
        <v>1612.73</v>
      </c>
      <c r="G177" s="157">
        <v>177.19</v>
      </c>
      <c r="H177" s="156">
        <v>0</v>
      </c>
      <c r="I177" s="164">
        <v>3.21</v>
      </c>
      <c r="J177" s="170">
        <v>0</v>
      </c>
      <c r="K177" s="156">
        <v>5.0999999999999996</v>
      </c>
      <c r="L177" s="135">
        <v>0</v>
      </c>
      <c r="M177" s="156">
        <v>0</v>
      </c>
      <c r="N177" s="138">
        <v>0</v>
      </c>
      <c r="O177" s="156">
        <v>0</v>
      </c>
      <c r="P177" s="158">
        <v>294.95</v>
      </c>
      <c r="Q177" s="158">
        <v>65.66</v>
      </c>
      <c r="R177" s="156">
        <v>73.7</v>
      </c>
      <c r="S177"/>
    </row>
    <row r="178" spans="1:19" s="136" customFormat="1" x14ac:dyDescent="0.25">
      <c r="A178" s="137" t="s">
        <v>1178</v>
      </c>
      <c r="B178" s="137" t="s">
        <v>14</v>
      </c>
      <c r="C178" s="2">
        <v>15832.8</v>
      </c>
      <c r="D178" s="166">
        <v>1663.16</v>
      </c>
      <c r="E178" s="178">
        <f t="shared" si="5"/>
        <v>17495.96</v>
      </c>
      <c r="F178" s="10">
        <v>8895.3000000000011</v>
      </c>
      <c r="G178" s="10">
        <v>867.90000000000009</v>
      </c>
      <c r="H178" s="138">
        <v>0</v>
      </c>
      <c r="I178" s="153">
        <v>24</v>
      </c>
      <c r="J178" s="170">
        <v>0</v>
      </c>
      <c r="K178" s="138">
        <v>81.599999999999994</v>
      </c>
      <c r="L178" s="11">
        <v>17.68</v>
      </c>
      <c r="M178" s="138">
        <v>0</v>
      </c>
      <c r="N178" s="138">
        <v>79</v>
      </c>
      <c r="O178" s="138">
        <v>0</v>
      </c>
      <c r="P178" s="140">
        <v>4715.1699999999992</v>
      </c>
      <c r="Q178" s="140">
        <v>1049.73</v>
      </c>
      <c r="R178" s="138">
        <v>1269.0899999999999</v>
      </c>
      <c r="S178"/>
    </row>
    <row r="179" spans="1:19" s="136" customFormat="1" x14ac:dyDescent="0.25">
      <c r="A179" s="137" t="s">
        <v>1178</v>
      </c>
      <c r="B179" s="137" t="s">
        <v>1068</v>
      </c>
      <c r="C179" s="2">
        <v>4963</v>
      </c>
      <c r="D179" s="166">
        <v>0</v>
      </c>
      <c r="E179" s="178">
        <f t="shared" si="5"/>
        <v>4963</v>
      </c>
      <c r="F179" s="10">
        <v>0</v>
      </c>
      <c r="G179" s="10">
        <v>0</v>
      </c>
      <c r="H179" s="138">
        <v>21.25</v>
      </c>
      <c r="I179" s="153">
        <v>0</v>
      </c>
      <c r="J179" s="170">
        <v>0</v>
      </c>
      <c r="K179" s="138">
        <v>0</v>
      </c>
      <c r="L179" s="11">
        <v>0</v>
      </c>
      <c r="M179" s="138">
        <v>0</v>
      </c>
      <c r="N179" s="138">
        <v>0</v>
      </c>
      <c r="O179" s="138">
        <v>0</v>
      </c>
      <c r="P179" s="140">
        <v>0</v>
      </c>
      <c r="Q179" s="140">
        <v>0</v>
      </c>
      <c r="R179" s="138">
        <v>379.68</v>
      </c>
      <c r="S179"/>
    </row>
    <row r="180" spans="1:19" s="136" customFormat="1" x14ac:dyDescent="0.25">
      <c r="A180" s="137" t="s">
        <v>1178</v>
      </c>
      <c r="B180" s="137" t="s">
        <v>8</v>
      </c>
      <c r="C180" s="2">
        <v>11098.349999999999</v>
      </c>
      <c r="D180" s="166">
        <v>2578.8000000000002</v>
      </c>
      <c r="E180" s="178">
        <f t="shared" si="5"/>
        <v>13677.149999999998</v>
      </c>
      <c r="F180" s="10">
        <v>0</v>
      </c>
      <c r="G180" s="10">
        <v>0</v>
      </c>
      <c r="H180" s="138">
        <v>12.75</v>
      </c>
      <c r="I180" s="153">
        <v>0</v>
      </c>
      <c r="J180" s="170">
        <v>0</v>
      </c>
      <c r="K180" s="138">
        <v>0</v>
      </c>
      <c r="L180" s="11">
        <v>14.43</v>
      </c>
      <c r="M180" s="138">
        <v>0</v>
      </c>
      <c r="N180" s="138">
        <v>63.9</v>
      </c>
      <c r="O180" s="138">
        <v>0</v>
      </c>
      <c r="P180" s="140">
        <v>3685.98</v>
      </c>
      <c r="Q180" s="140">
        <v>820.61999999999989</v>
      </c>
      <c r="R180" s="138">
        <v>1046.33</v>
      </c>
      <c r="S180"/>
    </row>
    <row r="181" spans="1:19" s="136" customFormat="1" x14ac:dyDescent="0.25">
      <c r="A181" s="137" t="s">
        <v>1178</v>
      </c>
      <c r="B181" s="137" t="s">
        <v>1197</v>
      </c>
      <c r="C181" s="2">
        <v>2815.91</v>
      </c>
      <c r="D181" s="166">
        <v>0</v>
      </c>
      <c r="E181" s="178">
        <f t="shared" si="5"/>
        <v>2815.91</v>
      </c>
      <c r="F181" s="10">
        <v>0</v>
      </c>
      <c r="G181" s="10">
        <v>0</v>
      </c>
      <c r="H181" s="138">
        <v>4.25</v>
      </c>
      <c r="I181" s="153">
        <v>0</v>
      </c>
      <c r="J181" s="170">
        <v>0</v>
      </c>
      <c r="K181" s="138">
        <v>0</v>
      </c>
      <c r="L181" s="11">
        <v>0</v>
      </c>
      <c r="M181" s="138">
        <v>0</v>
      </c>
      <c r="N181" s="138">
        <v>0</v>
      </c>
      <c r="O181" s="138">
        <v>0</v>
      </c>
      <c r="P181" s="140">
        <v>0</v>
      </c>
      <c r="Q181" s="140">
        <v>0</v>
      </c>
      <c r="R181" s="138">
        <v>215.43</v>
      </c>
      <c r="S181"/>
    </row>
    <row r="182" spans="1:19" s="136" customFormat="1" x14ac:dyDescent="0.25">
      <c r="A182" s="137" t="s">
        <v>1178</v>
      </c>
      <c r="B182" s="137" t="s">
        <v>8</v>
      </c>
      <c r="C182" s="2">
        <v>8635.24</v>
      </c>
      <c r="D182" s="166">
        <v>1777.1800000000003</v>
      </c>
      <c r="E182" s="178">
        <f t="shared" si="5"/>
        <v>10412.42</v>
      </c>
      <c r="F182" s="10">
        <v>2576.3700000000003</v>
      </c>
      <c r="G182" s="10">
        <v>135.60000000000002</v>
      </c>
      <c r="H182" s="138">
        <v>209.1</v>
      </c>
      <c r="I182" s="153">
        <v>6.36</v>
      </c>
      <c r="J182" s="170">
        <v>0</v>
      </c>
      <c r="K182" s="138">
        <v>20.399999999999999</v>
      </c>
      <c r="L182" s="11">
        <v>9.6199999999999992</v>
      </c>
      <c r="M182" s="138">
        <v>0</v>
      </c>
      <c r="N182" s="138">
        <v>42.6</v>
      </c>
      <c r="O182" s="138">
        <v>0</v>
      </c>
      <c r="P182" s="140">
        <v>2806.15</v>
      </c>
      <c r="Q182" s="140">
        <v>624.75</v>
      </c>
      <c r="R182" s="138">
        <v>784.96</v>
      </c>
      <c r="S182"/>
    </row>
    <row r="183" spans="1:19" s="136" customFormat="1" x14ac:dyDescent="0.25">
      <c r="A183" s="137" t="s">
        <v>1178</v>
      </c>
      <c r="B183" s="137" t="s">
        <v>8</v>
      </c>
      <c r="C183" s="2">
        <v>2272.1999999999998</v>
      </c>
      <c r="D183" s="166">
        <v>0</v>
      </c>
      <c r="E183" s="178">
        <f t="shared" si="5"/>
        <v>2272.1999999999998</v>
      </c>
      <c r="F183" s="10">
        <v>0</v>
      </c>
      <c r="G183" s="10">
        <v>0</v>
      </c>
      <c r="H183" s="138">
        <v>8.5</v>
      </c>
      <c r="I183" s="153">
        <v>0</v>
      </c>
      <c r="J183" s="170">
        <v>0</v>
      </c>
      <c r="K183" s="138">
        <v>0</v>
      </c>
      <c r="L183" s="11">
        <v>0</v>
      </c>
      <c r="M183" s="138">
        <v>0</v>
      </c>
      <c r="N183" s="138">
        <v>0</v>
      </c>
      <c r="O183" s="138">
        <v>0</v>
      </c>
      <c r="P183" s="140">
        <v>0</v>
      </c>
      <c r="Q183" s="140">
        <v>0</v>
      </c>
      <c r="R183" s="138">
        <v>173.82999999999998</v>
      </c>
      <c r="S183"/>
    </row>
    <row r="184" spans="1:19" s="136" customFormat="1" x14ac:dyDescent="0.25">
      <c r="A184" s="137" t="s">
        <v>1178</v>
      </c>
      <c r="B184" s="137" t="s">
        <v>8</v>
      </c>
      <c r="C184" s="2">
        <v>7099.6</v>
      </c>
      <c r="D184" s="166">
        <v>1442.12</v>
      </c>
      <c r="E184" s="178">
        <f t="shared" si="5"/>
        <v>8541.7200000000012</v>
      </c>
      <c r="F184" s="10">
        <v>1717.58</v>
      </c>
      <c r="G184" s="10">
        <v>90.4</v>
      </c>
      <c r="H184" s="138">
        <v>3.2</v>
      </c>
      <c r="I184" s="153">
        <v>5.3</v>
      </c>
      <c r="J184" s="170">
        <v>0</v>
      </c>
      <c r="K184" s="138">
        <v>17</v>
      </c>
      <c r="L184" s="11">
        <v>9.6199999999999992</v>
      </c>
      <c r="M184" s="138">
        <v>0</v>
      </c>
      <c r="N184" s="138">
        <v>42.6</v>
      </c>
      <c r="O184" s="138">
        <v>0</v>
      </c>
      <c r="P184" s="140">
        <v>2301.9899999999998</v>
      </c>
      <c r="Q184" s="140">
        <v>512.51</v>
      </c>
      <c r="R184" s="138">
        <v>643.78</v>
      </c>
      <c r="S184"/>
    </row>
    <row r="185" spans="1:19" s="136" customFormat="1" x14ac:dyDescent="0.25">
      <c r="A185" s="137" t="s">
        <v>1178</v>
      </c>
      <c r="B185" s="137" t="s">
        <v>9</v>
      </c>
      <c r="C185" s="2">
        <v>5515.2000000000007</v>
      </c>
      <c r="D185" s="166">
        <v>16.2</v>
      </c>
      <c r="E185" s="178">
        <f t="shared" si="5"/>
        <v>5531.4000000000005</v>
      </c>
      <c r="F185" s="10">
        <v>0</v>
      </c>
      <c r="G185" s="10">
        <v>0</v>
      </c>
      <c r="H185" s="138">
        <v>0</v>
      </c>
      <c r="I185" s="153">
        <v>10</v>
      </c>
      <c r="J185" s="170">
        <v>0</v>
      </c>
      <c r="K185" s="138">
        <v>0</v>
      </c>
      <c r="L185" s="11">
        <v>7.8</v>
      </c>
      <c r="M185" s="138">
        <v>0</v>
      </c>
      <c r="N185" s="138">
        <v>35.040000000000006</v>
      </c>
      <c r="O185" s="138">
        <v>0</v>
      </c>
      <c r="P185" s="140">
        <v>1490.7</v>
      </c>
      <c r="Q185" s="140">
        <v>331.89</v>
      </c>
      <c r="R185" s="138">
        <v>396.83</v>
      </c>
      <c r="S185"/>
    </row>
    <row r="186" spans="1:19" s="136" customFormat="1" x14ac:dyDescent="0.25">
      <c r="A186" s="137" t="s">
        <v>1178</v>
      </c>
      <c r="B186" s="137" t="s">
        <v>8</v>
      </c>
      <c r="C186" s="2">
        <v>4212.1000000000004</v>
      </c>
      <c r="D186" s="166">
        <v>1066.8400000000001</v>
      </c>
      <c r="E186" s="178">
        <f t="shared" si="5"/>
        <v>5278.9400000000005</v>
      </c>
      <c r="F186" s="10">
        <v>0</v>
      </c>
      <c r="G186" s="10">
        <v>0</v>
      </c>
      <c r="H186" s="138">
        <v>1.0700000000000003</v>
      </c>
      <c r="I186" s="153">
        <v>3.1799999999999997</v>
      </c>
      <c r="J186" s="170">
        <v>0</v>
      </c>
      <c r="K186" s="138">
        <v>3.4000000000000004</v>
      </c>
      <c r="L186" s="11">
        <v>4.8099999999999996</v>
      </c>
      <c r="M186" s="138">
        <v>0</v>
      </c>
      <c r="N186" s="138">
        <v>21.3</v>
      </c>
      <c r="O186" s="138">
        <v>0</v>
      </c>
      <c r="P186" s="140">
        <v>1422.6799999999998</v>
      </c>
      <c r="Q186" s="140">
        <v>316.74</v>
      </c>
      <c r="R186" s="138">
        <v>398.56</v>
      </c>
      <c r="S186"/>
    </row>
    <row r="187" spans="1:19" s="136" customFormat="1" x14ac:dyDescent="0.25">
      <c r="A187" s="155" t="s">
        <v>1178</v>
      </c>
      <c r="B187" s="137" t="s">
        <v>20</v>
      </c>
      <c r="C187" s="2">
        <v>2481.6</v>
      </c>
      <c r="D187" s="166">
        <v>7.76</v>
      </c>
      <c r="E187" s="178">
        <f t="shared" si="5"/>
        <v>2489.36</v>
      </c>
      <c r="F187" s="157">
        <v>0</v>
      </c>
      <c r="G187" s="157">
        <v>0</v>
      </c>
      <c r="H187" s="156">
        <v>0</v>
      </c>
      <c r="I187" s="164">
        <v>1.59</v>
      </c>
      <c r="J187" s="170">
        <v>0</v>
      </c>
      <c r="K187" s="156">
        <v>5.0999999999999996</v>
      </c>
      <c r="L187" s="135">
        <v>0</v>
      </c>
      <c r="M187" s="156">
        <v>0</v>
      </c>
      <c r="N187" s="138">
        <v>0</v>
      </c>
      <c r="O187" s="156">
        <v>0</v>
      </c>
      <c r="P187" s="158">
        <v>670.88</v>
      </c>
      <c r="Q187" s="158">
        <v>149.36000000000001</v>
      </c>
      <c r="R187" s="156">
        <v>187.51999999999998</v>
      </c>
      <c r="S187"/>
    </row>
    <row r="188" spans="1:19" s="136" customFormat="1" x14ac:dyDescent="0.25">
      <c r="A188" s="137" t="s">
        <v>1178</v>
      </c>
      <c r="B188" s="137" t="s">
        <v>890</v>
      </c>
      <c r="C188" s="2">
        <v>48174.400000000001</v>
      </c>
      <c r="D188" s="166">
        <v>15761.869999999999</v>
      </c>
      <c r="E188" s="178">
        <f t="shared" ref="E188:E198" si="6">C188+D188</f>
        <v>63936.270000000004</v>
      </c>
      <c r="F188" s="10">
        <v>29939.759999999991</v>
      </c>
      <c r="G188" s="10">
        <v>4773.12</v>
      </c>
      <c r="H188" s="138">
        <v>2787.44</v>
      </c>
      <c r="I188" s="153">
        <v>81.11999999999999</v>
      </c>
      <c r="J188" s="170">
        <v>0</v>
      </c>
      <c r="K188" s="138">
        <v>167.96</v>
      </c>
      <c r="L188" s="11">
        <v>72.800000000000026</v>
      </c>
      <c r="M188" s="138">
        <v>41.64</v>
      </c>
      <c r="N188" s="138">
        <v>325.8125</v>
      </c>
      <c r="O188" s="138">
        <v>0</v>
      </c>
      <c r="P188" s="140">
        <v>16391.440000000002</v>
      </c>
      <c r="Q188" s="140">
        <v>3828.4700000000003</v>
      </c>
      <c r="R188" s="138">
        <v>4506.99</v>
      </c>
      <c r="S188"/>
    </row>
    <row r="189" spans="1:19" s="136" customFormat="1" x14ac:dyDescent="0.25">
      <c r="A189" s="137" t="s">
        <v>1181</v>
      </c>
      <c r="B189" s="137" t="s">
        <v>41</v>
      </c>
      <c r="C189" s="2">
        <v>89672.54</v>
      </c>
      <c r="D189" s="166">
        <v>3579.3899999999994</v>
      </c>
      <c r="E189" s="178">
        <f t="shared" si="6"/>
        <v>93251.93</v>
      </c>
      <c r="F189" s="10">
        <v>17790.600000000006</v>
      </c>
      <c r="G189" s="10">
        <v>1735.8000000000002</v>
      </c>
      <c r="H189" s="138">
        <v>1119.5999999999999</v>
      </c>
      <c r="I189" s="153">
        <v>81.12</v>
      </c>
      <c r="J189" s="170">
        <v>0</v>
      </c>
      <c r="K189" s="138">
        <v>0</v>
      </c>
      <c r="L189" s="11">
        <v>140.4</v>
      </c>
      <c r="M189" s="138">
        <v>141.5</v>
      </c>
      <c r="N189" s="138">
        <v>628.84410000000003</v>
      </c>
      <c r="O189" s="138">
        <v>0</v>
      </c>
      <c r="P189" s="140">
        <v>22893.22</v>
      </c>
      <c r="Q189" s="140">
        <v>4478.12</v>
      </c>
      <c r="R189" s="138">
        <v>6875.51</v>
      </c>
      <c r="S189"/>
    </row>
    <row r="190" spans="1:19" s="136" customFormat="1" x14ac:dyDescent="0.25">
      <c r="A190" s="137" t="s">
        <v>1181</v>
      </c>
      <c r="B190" s="137" t="s">
        <v>42</v>
      </c>
      <c r="C190" s="2">
        <v>78958.2</v>
      </c>
      <c r="D190" s="166">
        <v>162.91</v>
      </c>
      <c r="E190" s="178">
        <f t="shared" si="6"/>
        <v>79121.11</v>
      </c>
      <c r="F190" s="10">
        <v>19352.760000000002</v>
      </c>
      <c r="G190" s="10">
        <v>2126.2799999999997</v>
      </c>
      <c r="H190" s="138">
        <v>6906.4000000000005</v>
      </c>
      <c r="I190" s="153">
        <v>55.64</v>
      </c>
      <c r="J190" s="170">
        <v>0</v>
      </c>
      <c r="K190" s="138">
        <v>167.96</v>
      </c>
      <c r="L190" s="11">
        <v>120.12000000000002</v>
      </c>
      <c r="M190" s="138">
        <v>228.8</v>
      </c>
      <c r="N190" s="138">
        <v>533.5522000000002</v>
      </c>
      <c r="O190" s="138">
        <v>0</v>
      </c>
      <c r="P190" s="140">
        <v>19416.599999999999</v>
      </c>
      <c r="Q190" s="140">
        <v>3798.04</v>
      </c>
      <c r="R190" s="138">
        <v>5873.26</v>
      </c>
      <c r="S190"/>
    </row>
    <row r="191" spans="1:19" s="136" customFormat="1" x14ac:dyDescent="0.25">
      <c r="A191" s="137" t="s">
        <v>1181</v>
      </c>
      <c r="B191" s="137" t="s">
        <v>37</v>
      </c>
      <c r="C191" s="2">
        <v>75612.33</v>
      </c>
      <c r="D191" s="166">
        <v>1819.7</v>
      </c>
      <c r="E191" s="178">
        <f t="shared" si="6"/>
        <v>77432.03</v>
      </c>
      <c r="F191" s="10">
        <v>29939.759999999991</v>
      </c>
      <c r="G191" s="10">
        <v>4773.12</v>
      </c>
      <c r="H191" s="138">
        <v>1789.92</v>
      </c>
      <c r="I191" s="153">
        <v>81.12</v>
      </c>
      <c r="J191" s="170">
        <v>0</v>
      </c>
      <c r="K191" s="138">
        <v>260</v>
      </c>
      <c r="L191" s="11">
        <v>118.55999999999999</v>
      </c>
      <c r="M191" s="138">
        <v>0</v>
      </c>
      <c r="N191" s="138">
        <v>530.56230000000005</v>
      </c>
      <c r="O191" s="138">
        <v>0</v>
      </c>
      <c r="P191" s="140">
        <v>19315.5</v>
      </c>
      <c r="Q191" s="140">
        <v>3778.28</v>
      </c>
      <c r="R191" s="138">
        <v>5532.5</v>
      </c>
      <c r="S191"/>
    </row>
    <row r="192" spans="1:19" s="136" customFormat="1" x14ac:dyDescent="0.25">
      <c r="A192" s="137" t="s">
        <v>1181</v>
      </c>
      <c r="B192" s="137" t="s">
        <v>37</v>
      </c>
      <c r="C192" s="2">
        <v>71967.05</v>
      </c>
      <c r="D192" s="166">
        <v>2768</v>
      </c>
      <c r="E192" s="178">
        <f t="shared" si="6"/>
        <v>74735.05</v>
      </c>
      <c r="F192" s="10">
        <v>0</v>
      </c>
      <c r="G192" s="10">
        <v>0</v>
      </c>
      <c r="H192" s="138">
        <v>51</v>
      </c>
      <c r="I192" s="153">
        <v>0</v>
      </c>
      <c r="J192" s="170">
        <v>0</v>
      </c>
      <c r="K192" s="138">
        <v>0</v>
      </c>
      <c r="L192" s="11">
        <v>112.32</v>
      </c>
      <c r="M192" s="138">
        <v>0</v>
      </c>
      <c r="N192" s="138">
        <v>504.89910000000003</v>
      </c>
      <c r="O192" s="138">
        <v>0</v>
      </c>
      <c r="P192" s="140">
        <v>18385.759999999998</v>
      </c>
      <c r="Q192" s="140">
        <v>3596.38</v>
      </c>
      <c r="R192" s="138">
        <v>5669.7</v>
      </c>
      <c r="S192"/>
    </row>
    <row r="193" spans="1:19" s="136" customFormat="1" x14ac:dyDescent="0.25">
      <c r="A193" s="137" t="s">
        <v>1181</v>
      </c>
      <c r="B193" s="137" t="s">
        <v>26</v>
      </c>
      <c r="C193" s="2">
        <v>89159.34</v>
      </c>
      <c r="D193" s="166">
        <v>3556.1899999999996</v>
      </c>
      <c r="E193" s="178">
        <f t="shared" si="6"/>
        <v>92715.53</v>
      </c>
      <c r="F193" s="10">
        <v>17790.600000000006</v>
      </c>
      <c r="G193" s="10">
        <v>1735.8000000000002</v>
      </c>
      <c r="H193" s="138">
        <v>4241.5</v>
      </c>
      <c r="I193" s="153">
        <v>52</v>
      </c>
      <c r="J193" s="170">
        <v>0</v>
      </c>
      <c r="K193" s="138">
        <v>0</v>
      </c>
      <c r="L193" s="11">
        <v>140.4</v>
      </c>
      <c r="M193" s="138">
        <v>0</v>
      </c>
      <c r="N193" s="138">
        <v>624.75710000000004</v>
      </c>
      <c r="O193" s="138">
        <v>0</v>
      </c>
      <c r="P193" s="140">
        <v>22737.78</v>
      </c>
      <c r="Q193" s="140">
        <v>4447.66</v>
      </c>
      <c r="R193" s="138">
        <v>6856.11</v>
      </c>
      <c r="S193"/>
    </row>
    <row r="194" spans="1:19" s="136" customFormat="1" x14ac:dyDescent="0.25">
      <c r="A194" s="137" t="s">
        <v>1181</v>
      </c>
      <c r="B194" s="137" t="s">
        <v>975</v>
      </c>
      <c r="C194" s="2">
        <v>63361.850000000006</v>
      </c>
      <c r="D194" s="166">
        <v>2484.48</v>
      </c>
      <c r="E194" s="178">
        <f t="shared" si="6"/>
        <v>65846.33</v>
      </c>
      <c r="F194" s="10">
        <v>29939.759999999991</v>
      </c>
      <c r="G194" s="10">
        <v>4773.12</v>
      </c>
      <c r="H194" s="138">
        <v>0</v>
      </c>
      <c r="I194" s="153">
        <v>81.12</v>
      </c>
      <c r="J194" s="170">
        <v>0</v>
      </c>
      <c r="K194" s="138">
        <v>260</v>
      </c>
      <c r="L194" s="11">
        <v>99.839999999999975</v>
      </c>
      <c r="M194" s="138">
        <v>281.83999999999997</v>
      </c>
      <c r="N194" s="138">
        <v>445.80560000000008</v>
      </c>
      <c r="O194" s="138">
        <v>0</v>
      </c>
      <c r="P194" s="140">
        <v>16734.3</v>
      </c>
      <c r="Q194" s="140">
        <v>3273.2</v>
      </c>
      <c r="R194" s="138">
        <v>4646.32</v>
      </c>
      <c r="S194"/>
    </row>
    <row r="195" spans="1:19" s="136" customFormat="1" x14ac:dyDescent="0.25">
      <c r="A195" s="137" t="s">
        <v>1181</v>
      </c>
      <c r="B195" s="137" t="s">
        <v>1200</v>
      </c>
      <c r="C195" s="2">
        <v>59773.11</v>
      </c>
      <c r="D195" s="166">
        <v>2090.6999999999998</v>
      </c>
      <c r="E195" s="178">
        <f t="shared" si="6"/>
        <v>61863.81</v>
      </c>
      <c r="F195" s="10">
        <v>29939.759999999991</v>
      </c>
      <c r="G195" s="10">
        <v>4773.12</v>
      </c>
      <c r="H195" s="138">
        <v>0</v>
      </c>
      <c r="I195" s="153">
        <v>81.12</v>
      </c>
      <c r="J195" s="170">
        <v>0</v>
      </c>
      <c r="K195" s="138">
        <v>260</v>
      </c>
      <c r="L195" s="11">
        <v>93.59999999999998</v>
      </c>
      <c r="M195" s="138">
        <v>103.76</v>
      </c>
      <c r="N195" s="138">
        <v>419.64489999999984</v>
      </c>
      <c r="O195" s="138">
        <v>0</v>
      </c>
      <c r="P195" s="140">
        <v>15276.02</v>
      </c>
      <c r="Q195" s="140">
        <v>2988.06</v>
      </c>
      <c r="R195" s="138">
        <v>4249.87</v>
      </c>
      <c r="S195"/>
    </row>
    <row r="196" spans="1:19" s="136" customFormat="1" x14ac:dyDescent="0.25">
      <c r="A196" s="137" t="s">
        <v>1181</v>
      </c>
      <c r="B196" s="137" t="s">
        <v>24</v>
      </c>
      <c r="C196" s="2">
        <v>80306.760000000009</v>
      </c>
      <c r="D196" s="166">
        <v>365.7</v>
      </c>
      <c r="E196" s="178">
        <f t="shared" si="6"/>
        <v>80672.460000000006</v>
      </c>
      <c r="F196" s="10">
        <v>29939.759999999991</v>
      </c>
      <c r="G196" s="10">
        <v>4773.12</v>
      </c>
      <c r="H196" s="138">
        <v>1672.2600000000002</v>
      </c>
      <c r="I196" s="153">
        <v>81.12</v>
      </c>
      <c r="J196" s="170">
        <v>0</v>
      </c>
      <c r="K196" s="138">
        <v>0</v>
      </c>
      <c r="L196" s="11">
        <v>123.23999999999997</v>
      </c>
      <c r="M196" s="138">
        <v>0</v>
      </c>
      <c r="N196" s="138">
        <v>553.00440000000003</v>
      </c>
      <c r="O196" s="138">
        <v>0</v>
      </c>
      <c r="P196" s="140">
        <v>20132.080000000002</v>
      </c>
      <c r="Q196" s="140">
        <v>3938</v>
      </c>
      <c r="R196" s="138">
        <v>5800.2</v>
      </c>
      <c r="S196"/>
    </row>
    <row r="197" spans="1:19" s="136" customFormat="1" x14ac:dyDescent="0.25">
      <c r="A197" s="137" t="s">
        <v>1181</v>
      </c>
      <c r="B197" s="137" t="s">
        <v>31</v>
      </c>
      <c r="C197" s="2">
        <v>69252.960000000006</v>
      </c>
      <c r="D197" s="166">
        <v>2796.1899999999996</v>
      </c>
      <c r="E197" s="178">
        <f t="shared" si="6"/>
        <v>72049.150000000009</v>
      </c>
      <c r="F197" s="10">
        <v>17790.600000000006</v>
      </c>
      <c r="G197" s="10">
        <v>1735.8000000000002</v>
      </c>
      <c r="H197" s="138">
        <v>0</v>
      </c>
      <c r="I197" s="153">
        <v>52</v>
      </c>
      <c r="J197" s="170">
        <v>0</v>
      </c>
      <c r="K197" s="138">
        <v>176.8</v>
      </c>
      <c r="L197" s="11">
        <v>109.19999999999997</v>
      </c>
      <c r="M197" s="138">
        <v>0</v>
      </c>
      <c r="N197" s="138">
        <v>486.03500000000003</v>
      </c>
      <c r="O197" s="138">
        <v>0</v>
      </c>
      <c r="P197" s="140">
        <v>17688.12</v>
      </c>
      <c r="Q197" s="140">
        <v>3459.9</v>
      </c>
      <c r="R197" s="138">
        <v>5361.57</v>
      </c>
      <c r="S197"/>
    </row>
    <row r="198" spans="1:19" s="136" customFormat="1" x14ac:dyDescent="0.25">
      <c r="A198" s="137" t="s">
        <v>1181</v>
      </c>
      <c r="B198" s="137" t="s">
        <v>305</v>
      </c>
      <c r="C198" s="2">
        <v>72593.91</v>
      </c>
      <c r="D198" s="166">
        <v>2925.79</v>
      </c>
      <c r="E198" s="178">
        <f t="shared" si="6"/>
        <v>75519.7</v>
      </c>
      <c r="F198" s="10">
        <v>17790.600000000006</v>
      </c>
      <c r="G198" s="10">
        <v>1735.8000000000002</v>
      </c>
      <c r="H198" s="138">
        <v>499.88</v>
      </c>
      <c r="I198" s="153">
        <v>52</v>
      </c>
      <c r="J198" s="170">
        <v>0</v>
      </c>
      <c r="K198" s="138">
        <v>0</v>
      </c>
      <c r="L198" s="11">
        <v>113.87999999999998</v>
      </c>
      <c r="M198" s="138">
        <v>0</v>
      </c>
      <c r="N198" s="138">
        <v>509.65330000000006</v>
      </c>
      <c r="O198" s="138">
        <v>0</v>
      </c>
      <c r="P198" s="140">
        <v>18550.39</v>
      </c>
      <c r="Q198" s="140">
        <v>4354.13</v>
      </c>
      <c r="R198" s="138">
        <v>5592.84</v>
      </c>
      <c r="S198"/>
    </row>
    <row r="199" spans="1:19" x14ac:dyDescent="0.25">
      <c r="A199" s="87"/>
      <c r="B199" s="1"/>
      <c r="C199" s="2"/>
      <c r="D199" s="2"/>
      <c r="E199" s="3"/>
      <c r="F199" s="10"/>
      <c r="G199" s="10"/>
      <c r="H199" s="10"/>
      <c r="I199" s="10"/>
      <c r="J199" s="11"/>
      <c r="K199" s="10"/>
      <c r="L199" s="11"/>
      <c r="M199" s="10"/>
      <c r="N199" s="2"/>
      <c r="O199" s="10"/>
      <c r="P199" s="3"/>
      <c r="Q199" s="3"/>
      <c r="R199" s="10"/>
    </row>
    <row r="200" spans="1:19" x14ac:dyDescent="0.25">
      <c r="A200" s="87"/>
      <c r="B200" s="1"/>
      <c r="C200" s="3"/>
      <c r="D200" s="3"/>
      <c r="E200" s="11"/>
      <c r="F200" s="10"/>
      <c r="G200" s="10"/>
      <c r="H200" s="10"/>
      <c r="I200" s="1"/>
      <c r="J200" s="11"/>
      <c r="K200" s="10"/>
      <c r="L200" s="3"/>
      <c r="M200" s="3"/>
      <c r="N200" s="3"/>
      <c r="O200" s="3"/>
      <c r="P200" s="3"/>
      <c r="Q200" s="3"/>
      <c r="R200" s="10"/>
    </row>
    <row r="201" spans="1:19" s="6" customFormat="1" x14ac:dyDescent="0.25">
      <c r="A201" s="88"/>
      <c r="B201" s="4"/>
      <c r="C201" s="5">
        <f>SUM(C8:C200)</f>
        <v>8880621.9500000011</v>
      </c>
      <c r="D201" s="5">
        <f>SUM(D8:D200)</f>
        <v>872113.76999999932</v>
      </c>
      <c r="E201" s="5">
        <f>SUM(E8:E200)</f>
        <v>9752735.7200000044</v>
      </c>
      <c r="F201" s="5">
        <f>SUM(F8:F200)</f>
        <v>3036947.7499999972</v>
      </c>
      <c r="G201" s="5">
        <f>SUM(G8:G200)</f>
        <v>384772.29000000015</v>
      </c>
      <c r="H201" s="89">
        <f>SUM(H8:H200)</f>
        <v>166845.67000000013</v>
      </c>
      <c r="I201" s="5">
        <f>SUM(I8:I200)</f>
        <v>8499.7900000000063</v>
      </c>
      <c r="J201" s="5">
        <f>SUM(J8:J200)</f>
        <v>0</v>
      </c>
      <c r="K201" s="5">
        <f>SUM(K8:K200)</f>
        <v>20557.369999999981</v>
      </c>
      <c r="L201" s="5">
        <f>SUM(L8:L200)</f>
        <v>17580.990000000009</v>
      </c>
      <c r="M201" s="5">
        <f>SUM(M8:M200)</f>
        <v>12685.399999999998</v>
      </c>
      <c r="N201" s="5">
        <f>SUM(N8:N200)</f>
        <v>67971.579799999978</v>
      </c>
      <c r="O201" s="5">
        <f>SUM(O8:O200)</f>
        <v>3670.8</v>
      </c>
      <c r="P201" s="5">
        <f>SUM(P8:P200)</f>
        <v>2367771.8900000006</v>
      </c>
      <c r="Q201" s="5">
        <f>SUM(Q8:Q200)</f>
        <v>506325.69999999978</v>
      </c>
      <c r="R201" s="89">
        <f>SUM(R8:R200)</f>
        <v>695159.14999999991</v>
      </c>
    </row>
    <row r="202" spans="1:19" s="14" customFormat="1" x14ac:dyDescent="0.25">
      <c r="A202" s="180"/>
      <c r="F202" s="179"/>
      <c r="G202" s="179"/>
      <c r="H202" s="181"/>
      <c r="I202" s="179"/>
      <c r="J202" s="179"/>
      <c r="K202" s="179"/>
      <c r="L202" s="179"/>
      <c r="M202" s="179"/>
      <c r="N202" s="179"/>
      <c r="O202" s="179"/>
      <c r="P202" s="179"/>
      <c r="Q202" s="179"/>
      <c r="R202" s="181"/>
    </row>
  </sheetData>
  <mergeCells count="7">
    <mergeCell ref="P6:Q6"/>
    <mergeCell ref="J6:K6"/>
    <mergeCell ref="C6:E6"/>
    <mergeCell ref="L6:M6"/>
    <mergeCell ref="N6:O6"/>
    <mergeCell ref="H6:I6"/>
    <mergeCell ref="F6:G6"/>
  </mergeCells>
  <conditionalFormatting sqref="A3:A4">
    <cfRule type="duplicateValues" dxfId="1" priority="1"/>
  </conditionalFormatting>
  <pageMargins left="0.7" right="0.7" top="0.75" bottom="0.75" header="0.3" footer="0.3"/>
  <pageSetup scale="30" fitToHeight="2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7DA9-ADB2-4AC9-AEC0-F032D75B7EF0}">
  <dimension ref="A1:K37"/>
  <sheetViews>
    <sheetView workbookViewId="0">
      <selection activeCell="K36" sqref="K36"/>
    </sheetView>
  </sheetViews>
  <sheetFormatPr defaultRowHeight="15" x14ac:dyDescent="0.25"/>
  <cols>
    <col min="1" max="1" width="30.85546875" bestFit="1" customWidth="1"/>
    <col min="2" max="2" width="42.42578125" customWidth="1"/>
    <col min="3" max="3" width="20.140625" bestFit="1" customWidth="1"/>
    <col min="4" max="4" width="12.28515625" bestFit="1" customWidth="1"/>
    <col min="5" max="5" width="5.42578125" bestFit="1" customWidth="1"/>
    <col min="6" max="6" width="5.42578125" customWidth="1"/>
    <col min="8" max="8" width="29.140625" customWidth="1"/>
    <col min="9" max="9" width="10.7109375" bestFit="1" customWidth="1"/>
    <col min="10" max="10" width="5.42578125" bestFit="1" customWidth="1"/>
  </cols>
  <sheetData>
    <row r="1" spans="1:11" x14ac:dyDescent="0.25">
      <c r="I1" s="6" t="s">
        <v>1134</v>
      </c>
    </row>
    <row r="3" spans="1:11" x14ac:dyDescent="0.25">
      <c r="A3" s="65" t="s">
        <v>1111</v>
      </c>
      <c r="H3" s="65" t="s">
        <v>1133</v>
      </c>
    </row>
    <row r="4" spans="1:11" x14ac:dyDescent="0.25">
      <c r="A4" s="65" t="s">
        <v>276</v>
      </c>
      <c r="B4" s="65" t="s">
        <v>2</v>
      </c>
      <c r="C4" s="65" t="s">
        <v>1</v>
      </c>
      <c r="D4" s="65" t="s">
        <v>854</v>
      </c>
      <c r="E4" t="s">
        <v>307</v>
      </c>
      <c r="H4" s="65" t="s">
        <v>276</v>
      </c>
      <c r="I4" s="65" t="s">
        <v>862</v>
      </c>
      <c r="J4" t="s">
        <v>307</v>
      </c>
    </row>
    <row r="5" spans="1:11" x14ac:dyDescent="0.25">
      <c r="A5" t="s">
        <v>342</v>
      </c>
      <c r="E5" s="67">
        <v>13</v>
      </c>
      <c r="F5" s="67">
        <v>14</v>
      </c>
      <c r="H5" t="s">
        <v>1114</v>
      </c>
      <c r="J5" s="67">
        <v>8</v>
      </c>
      <c r="K5" t="s">
        <v>1137</v>
      </c>
    </row>
    <row r="6" spans="1:11" x14ac:dyDescent="0.25">
      <c r="A6" t="s">
        <v>348</v>
      </c>
      <c r="E6" s="67">
        <v>6</v>
      </c>
      <c r="F6" s="67">
        <v>8</v>
      </c>
      <c r="H6" t="s">
        <v>1115</v>
      </c>
      <c r="J6" s="67">
        <v>14</v>
      </c>
      <c r="K6" t="s">
        <v>1137</v>
      </c>
    </row>
    <row r="7" spans="1:11" x14ac:dyDescent="0.25">
      <c r="A7" t="s">
        <v>346</v>
      </c>
      <c r="E7" s="67">
        <v>2</v>
      </c>
      <c r="F7" s="67"/>
      <c r="H7" s="66" t="s">
        <v>1116</v>
      </c>
      <c r="J7" s="82">
        <v>6</v>
      </c>
    </row>
    <row r="8" spans="1:11" x14ac:dyDescent="0.25">
      <c r="A8" t="s">
        <v>981</v>
      </c>
      <c r="E8" s="67">
        <v>3</v>
      </c>
      <c r="F8" s="67"/>
      <c r="H8" t="s">
        <v>277</v>
      </c>
      <c r="J8" s="67">
        <v>41</v>
      </c>
      <c r="K8" t="s">
        <v>1137</v>
      </c>
    </row>
    <row r="9" spans="1:11" x14ac:dyDescent="0.25">
      <c r="A9" t="s">
        <v>340</v>
      </c>
      <c r="E9" s="67">
        <v>12</v>
      </c>
      <c r="F9" s="67"/>
      <c r="H9" t="s">
        <v>1117</v>
      </c>
      <c r="J9" s="67">
        <v>1</v>
      </c>
      <c r="K9" t="s">
        <v>1137</v>
      </c>
    </row>
    <row r="10" spans="1:11" x14ac:dyDescent="0.25">
      <c r="A10" t="s">
        <v>336</v>
      </c>
      <c r="E10" s="67">
        <v>2</v>
      </c>
      <c r="F10" s="67">
        <v>3</v>
      </c>
      <c r="H10" t="s">
        <v>1118</v>
      </c>
      <c r="J10" s="67">
        <v>3</v>
      </c>
      <c r="K10" t="s">
        <v>1137</v>
      </c>
    </row>
    <row r="11" spans="1:11" x14ac:dyDescent="0.25">
      <c r="A11" t="s">
        <v>332</v>
      </c>
      <c r="E11" s="70">
        <v>1</v>
      </c>
      <c r="F11" s="70">
        <v>1</v>
      </c>
      <c r="H11" t="s">
        <v>280</v>
      </c>
      <c r="J11" s="67">
        <v>18</v>
      </c>
      <c r="K11" t="s">
        <v>1137</v>
      </c>
    </row>
    <row r="12" spans="1:11" x14ac:dyDescent="0.25">
      <c r="A12" t="s">
        <v>333</v>
      </c>
      <c r="E12" s="67">
        <v>40</v>
      </c>
      <c r="F12" s="67">
        <v>41</v>
      </c>
      <c r="H12" t="s">
        <v>1119</v>
      </c>
      <c r="J12" s="67">
        <v>3</v>
      </c>
    </row>
    <row r="13" spans="1:11" x14ac:dyDescent="0.25">
      <c r="A13" t="s">
        <v>325</v>
      </c>
      <c r="E13" s="133">
        <v>12</v>
      </c>
      <c r="F13" s="67">
        <v>18</v>
      </c>
      <c r="H13" t="s">
        <v>1120</v>
      </c>
      <c r="J13" s="67">
        <v>4</v>
      </c>
    </row>
    <row r="14" spans="1:11" x14ac:dyDescent="0.25">
      <c r="A14" t="s">
        <v>328</v>
      </c>
      <c r="E14" s="133">
        <v>2</v>
      </c>
      <c r="F14" s="67"/>
      <c r="H14" t="s">
        <v>1121</v>
      </c>
      <c r="J14" s="67">
        <v>14</v>
      </c>
    </row>
    <row r="15" spans="1:11" x14ac:dyDescent="0.25">
      <c r="A15" t="s">
        <v>330</v>
      </c>
      <c r="E15" s="133">
        <v>3</v>
      </c>
      <c r="F15" s="67"/>
      <c r="H15" t="s">
        <v>1122</v>
      </c>
      <c r="J15" s="67">
        <v>14</v>
      </c>
      <c r="K15" t="s">
        <v>1137</v>
      </c>
    </row>
    <row r="16" spans="1:11" x14ac:dyDescent="0.25">
      <c r="A16" t="s">
        <v>309</v>
      </c>
      <c r="E16" s="134">
        <v>11</v>
      </c>
      <c r="F16" s="67">
        <v>14</v>
      </c>
      <c r="H16" t="s">
        <v>1123</v>
      </c>
      <c r="J16" s="67">
        <v>5</v>
      </c>
      <c r="K16" t="s">
        <v>1137</v>
      </c>
    </row>
    <row r="17" spans="1:11" x14ac:dyDescent="0.25">
      <c r="A17" t="s">
        <v>313</v>
      </c>
      <c r="E17" s="134">
        <v>2</v>
      </c>
      <c r="F17" s="67"/>
      <c r="H17" t="s">
        <v>1124</v>
      </c>
      <c r="J17" s="67">
        <v>6</v>
      </c>
      <c r="K17" t="s">
        <v>1137</v>
      </c>
    </row>
    <row r="18" spans="1:11" x14ac:dyDescent="0.25">
      <c r="A18" t="s">
        <v>350</v>
      </c>
      <c r="E18" s="67">
        <v>6</v>
      </c>
      <c r="F18" s="67">
        <v>5</v>
      </c>
      <c r="H18" t="s">
        <v>1125</v>
      </c>
      <c r="J18" s="67">
        <v>10</v>
      </c>
      <c r="K18" t="s">
        <v>1137</v>
      </c>
    </row>
    <row r="19" spans="1:11" x14ac:dyDescent="0.25">
      <c r="A19" t="s">
        <v>319</v>
      </c>
      <c r="E19" s="67">
        <v>3</v>
      </c>
      <c r="F19" s="67">
        <v>6</v>
      </c>
      <c r="H19" t="s">
        <v>1126</v>
      </c>
      <c r="J19" s="67">
        <v>11</v>
      </c>
      <c r="K19" t="s">
        <v>1137</v>
      </c>
    </row>
    <row r="20" spans="1:11" x14ac:dyDescent="0.25">
      <c r="A20" t="s">
        <v>936</v>
      </c>
      <c r="E20" s="67">
        <v>8</v>
      </c>
      <c r="F20" s="67">
        <v>10</v>
      </c>
      <c r="H20" t="s">
        <v>1127</v>
      </c>
      <c r="J20" s="67">
        <v>4</v>
      </c>
      <c r="K20" t="s">
        <v>1137</v>
      </c>
    </row>
    <row r="21" spans="1:11" x14ac:dyDescent="0.25">
      <c r="A21" t="s">
        <v>317</v>
      </c>
      <c r="E21" s="67">
        <v>10</v>
      </c>
      <c r="F21" s="67">
        <v>11</v>
      </c>
      <c r="H21" t="s">
        <v>292</v>
      </c>
      <c r="J21" s="67">
        <v>6</v>
      </c>
    </row>
    <row r="22" spans="1:11" x14ac:dyDescent="0.25">
      <c r="A22" t="s">
        <v>1055</v>
      </c>
      <c r="E22" s="67">
        <v>2</v>
      </c>
      <c r="F22" s="67">
        <v>4</v>
      </c>
      <c r="H22" t="s">
        <v>1128</v>
      </c>
      <c r="J22" s="67">
        <v>2</v>
      </c>
      <c r="K22" t="s">
        <v>1137</v>
      </c>
    </row>
    <row r="23" spans="1:11" x14ac:dyDescent="0.25">
      <c r="A23" t="s">
        <v>314</v>
      </c>
      <c r="E23" s="67">
        <v>7</v>
      </c>
      <c r="F23" s="67">
        <v>8</v>
      </c>
      <c r="H23" t="s">
        <v>51</v>
      </c>
      <c r="J23" s="67">
        <v>1</v>
      </c>
      <c r="K23" t="s">
        <v>1137</v>
      </c>
    </row>
    <row r="24" spans="1:11" x14ac:dyDescent="0.25">
      <c r="A24" t="s">
        <v>310</v>
      </c>
      <c r="E24" s="70">
        <v>4</v>
      </c>
      <c r="F24" s="70">
        <v>4</v>
      </c>
      <c r="H24" t="s">
        <v>1129</v>
      </c>
      <c r="J24" s="67">
        <v>7</v>
      </c>
      <c r="K24" t="s">
        <v>1137</v>
      </c>
    </row>
    <row r="25" spans="1:11" x14ac:dyDescent="0.25">
      <c r="A25" t="s">
        <v>338</v>
      </c>
      <c r="E25" s="67">
        <v>1</v>
      </c>
      <c r="F25" s="67"/>
      <c r="H25" t="s">
        <v>1130</v>
      </c>
      <c r="J25" s="67">
        <v>4</v>
      </c>
      <c r="K25" t="s">
        <v>1137</v>
      </c>
    </row>
    <row r="26" spans="1:11" x14ac:dyDescent="0.25">
      <c r="A26" t="s">
        <v>321</v>
      </c>
      <c r="E26" s="67">
        <v>9</v>
      </c>
      <c r="F26" s="67">
        <v>6</v>
      </c>
      <c r="H26" t="s">
        <v>1131</v>
      </c>
      <c r="J26" s="67">
        <v>6</v>
      </c>
      <c r="K26" t="s">
        <v>1137</v>
      </c>
    </row>
    <row r="27" spans="1:11" x14ac:dyDescent="0.25">
      <c r="A27" t="s">
        <v>322</v>
      </c>
      <c r="E27" s="67">
        <v>2</v>
      </c>
      <c r="F27" s="67"/>
      <c r="H27" t="s">
        <v>1132</v>
      </c>
      <c r="J27" s="67">
        <v>3</v>
      </c>
      <c r="K27" t="s">
        <v>1137</v>
      </c>
    </row>
    <row r="28" spans="1:11" x14ac:dyDescent="0.25">
      <c r="A28" t="s">
        <v>311</v>
      </c>
      <c r="E28" s="70">
        <v>3</v>
      </c>
      <c r="F28" s="70">
        <v>3</v>
      </c>
      <c r="H28" t="s">
        <v>696</v>
      </c>
      <c r="J28" s="67">
        <v>191</v>
      </c>
    </row>
    <row r="29" spans="1:11" x14ac:dyDescent="0.25">
      <c r="A29" t="s">
        <v>696</v>
      </c>
      <c r="E29" s="67">
        <v>164</v>
      </c>
      <c r="F29" s="67">
        <f>SUM(F5:F28)</f>
        <v>156</v>
      </c>
    </row>
    <row r="31" spans="1:11" x14ac:dyDescent="0.25">
      <c r="D31" t="s">
        <v>1113</v>
      </c>
      <c r="E31">
        <v>191</v>
      </c>
    </row>
    <row r="32" spans="1:11" x14ac:dyDescent="0.25">
      <c r="D32" t="s">
        <v>1116</v>
      </c>
      <c r="E32">
        <v>6</v>
      </c>
    </row>
    <row r="33" spans="4:6" x14ac:dyDescent="0.25">
      <c r="E33" s="6">
        <f>E31-E32</f>
        <v>185</v>
      </c>
      <c r="F33" s="6"/>
    </row>
    <row r="35" spans="4:6" x14ac:dyDescent="0.25">
      <c r="E35">
        <v>164</v>
      </c>
    </row>
    <row r="36" spans="4:6" x14ac:dyDescent="0.25">
      <c r="D36" t="s">
        <v>1135</v>
      </c>
      <c r="E36">
        <v>25</v>
      </c>
    </row>
    <row r="37" spans="4:6" x14ac:dyDescent="0.25">
      <c r="D37" t="s">
        <v>1136</v>
      </c>
      <c r="E37">
        <f>E35+E36</f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6671-9F48-4254-B09D-B0D9C52C10C1}">
  <dimension ref="A4:E169"/>
  <sheetViews>
    <sheetView workbookViewId="0">
      <selection activeCell="D39" sqref="D39"/>
    </sheetView>
  </sheetViews>
  <sheetFormatPr defaultRowHeight="15" x14ac:dyDescent="0.25"/>
  <cols>
    <col min="1" max="1" width="36.140625" customWidth="1"/>
    <col min="4" max="4" width="20.7109375" bestFit="1" customWidth="1"/>
  </cols>
  <sheetData>
    <row r="4" spans="1:5" x14ac:dyDescent="0.25">
      <c r="A4" s="132" t="s">
        <v>276</v>
      </c>
      <c r="B4" s="132" t="s">
        <v>2</v>
      </c>
      <c r="C4" s="132" t="s">
        <v>1092</v>
      </c>
      <c r="D4" s="132" t="s">
        <v>854</v>
      </c>
      <c r="E4" s="132" t="s">
        <v>1112</v>
      </c>
    </row>
    <row r="5" spans="1:5" x14ac:dyDescent="0.25">
      <c r="A5" t="s">
        <v>342</v>
      </c>
      <c r="B5" t="s">
        <v>1074</v>
      </c>
      <c r="C5">
        <v>60682</v>
      </c>
      <c r="D5" t="s">
        <v>1073</v>
      </c>
      <c r="E5">
        <v>1</v>
      </c>
    </row>
    <row r="6" spans="1:5" x14ac:dyDescent="0.25">
      <c r="A6" t="s">
        <v>342</v>
      </c>
      <c r="B6" t="s">
        <v>9</v>
      </c>
      <c r="C6">
        <v>60488</v>
      </c>
      <c r="D6" t="s">
        <v>995</v>
      </c>
      <c r="E6">
        <v>1</v>
      </c>
    </row>
    <row r="7" spans="1:5" x14ac:dyDescent="0.25">
      <c r="A7" t="s">
        <v>342</v>
      </c>
      <c r="B7" t="s">
        <v>9</v>
      </c>
      <c r="C7">
        <v>60541</v>
      </c>
      <c r="D7" t="s">
        <v>1007</v>
      </c>
      <c r="E7">
        <v>1</v>
      </c>
    </row>
    <row r="8" spans="1:5" x14ac:dyDescent="0.25">
      <c r="A8" t="s">
        <v>342</v>
      </c>
      <c r="B8" t="s">
        <v>9</v>
      </c>
      <c r="C8">
        <v>60542</v>
      </c>
      <c r="D8" t="s">
        <v>657</v>
      </c>
      <c r="E8">
        <v>1</v>
      </c>
    </row>
    <row r="9" spans="1:5" x14ac:dyDescent="0.25">
      <c r="A9" t="s">
        <v>342</v>
      </c>
      <c r="B9" t="s">
        <v>9</v>
      </c>
      <c r="C9">
        <v>60625</v>
      </c>
      <c r="D9" t="s">
        <v>1032</v>
      </c>
      <c r="E9">
        <v>1</v>
      </c>
    </row>
    <row r="10" spans="1:5" x14ac:dyDescent="0.25">
      <c r="A10" t="s">
        <v>342</v>
      </c>
      <c r="B10" t="s">
        <v>9</v>
      </c>
      <c r="C10">
        <v>60643</v>
      </c>
      <c r="D10" t="s">
        <v>1102</v>
      </c>
      <c r="E10">
        <v>1</v>
      </c>
    </row>
    <row r="11" spans="1:5" x14ac:dyDescent="0.25">
      <c r="A11" t="s">
        <v>342</v>
      </c>
      <c r="B11" t="s">
        <v>9</v>
      </c>
      <c r="C11">
        <v>60647</v>
      </c>
      <c r="D11" t="s">
        <v>1043</v>
      </c>
      <c r="E11">
        <v>1</v>
      </c>
    </row>
    <row r="12" spans="1:5" x14ac:dyDescent="0.25">
      <c r="A12" t="s">
        <v>342</v>
      </c>
      <c r="B12" t="s">
        <v>9</v>
      </c>
      <c r="C12">
        <v>60655</v>
      </c>
      <c r="D12" t="s">
        <v>1047</v>
      </c>
      <c r="E12">
        <v>1</v>
      </c>
    </row>
    <row r="13" spans="1:5" x14ac:dyDescent="0.25">
      <c r="A13" t="s">
        <v>342</v>
      </c>
      <c r="B13" t="s">
        <v>9</v>
      </c>
      <c r="C13">
        <v>60669</v>
      </c>
      <c r="D13" t="s">
        <v>1063</v>
      </c>
      <c r="E13">
        <v>1</v>
      </c>
    </row>
    <row r="14" spans="1:5" x14ac:dyDescent="0.25">
      <c r="A14" t="s">
        <v>342</v>
      </c>
      <c r="B14" t="s">
        <v>965</v>
      </c>
      <c r="C14">
        <v>40825</v>
      </c>
      <c r="D14" t="s">
        <v>961</v>
      </c>
      <c r="E14">
        <v>1</v>
      </c>
    </row>
    <row r="15" spans="1:5" x14ac:dyDescent="0.25">
      <c r="A15" t="s">
        <v>342</v>
      </c>
      <c r="B15" t="s">
        <v>31</v>
      </c>
      <c r="C15">
        <v>60546</v>
      </c>
      <c r="D15" t="s">
        <v>1009</v>
      </c>
      <c r="E15">
        <v>1</v>
      </c>
    </row>
    <row r="16" spans="1:5" x14ac:dyDescent="0.25">
      <c r="A16" t="s">
        <v>342</v>
      </c>
      <c r="B16" t="s">
        <v>39</v>
      </c>
      <c r="C16">
        <v>40850</v>
      </c>
      <c r="D16" t="s">
        <v>966</v>
      </c>
      <c r="E16">
        <v>1</v>
      </c>
    </row>
    <row r="17" spans="1:5" x14ac:dyDescent="0.25">
      <c r="A17" t="s">
        <v>342</v>
      </c>
      <c r="B17" t="s">
        <v>39</v>
      </c>
      <c r="C17">
        <v>60614</v>
      </c>
      <c r="D17" t="s">
        <v>964</v>
      </c>
      <c r="E17">
        <v>1</v>
      </c>
    </row>
    <row r="18" spans="1:5" x14ac:dyDescent="0.25">
      <c r="A18" t="s">
        <v>348</v>
      </c>
      <c r="B18" t="s">
        <v>22</v>
      </c>
      <c r="C18">
        <v>40640</v>
      </c>
      <c r="D18" t="s">
        <v>953</v>
      </c>
      <c r="E18">
        <v>1</v>
      </c>
    </row>
    <row r="19" spans="1:5" x14ac:dyDescent="0.25">
      <c r="A19" t="s">
        <v>348</v>
      </c>
      <c r="B19" t="s">
        <v>27</v>
      </c>
      <c r="C19">
        <v>40460</v>
      </c>
      <c r="D19" t="s">
        <v>947</v>
      </c>
      <c r="E19">
        <v>1</v>
      </c>
    </row>
    <row r="20" spans="1:5" x14ac:dyDescent="0.25">
      <c r="A20" t="s">
        <v>348</v>
      </c>
      <c r="B20" t="s">
        <v>30</v>
      </c>
      <c r="C20">
        <v>60565</v>
      </c>
      <c r="D20" t="s">
        <v>950</v>
      </c>
      <c r="E20">
        <v>1</v>
      </c>
    </row>
    <row r="21" spans="1:5" x14ac:dyDescent="0.25">
      <c r="A21" t="s">
        <v>348</v>
      </c>
      <c r="B21" t="s">
        <v>35</v>
      </c>
      <c r="C21">
        <v>60596</v>
      </c>
      <c r="D21" t="s">
        <v>679</v>
      </c>
      <c r="E21">
        <v>1</v>
      </c>
    </row>
    <row r="22" spans="1:5" x14ac:dyDescent="0.25">
      <c r="A22" t="s">
        <v>348</v>
      </c>
      <c r="B22" t="s">
        <v>1050</v>
      </c>
      <c r="C22">
        <v>60658</v>
      </c>
      <c r="D22" t="s">
        <v>1049</v>
      </c>
      <c r="E22">
        <v>1</v>
      </c>
    </row>
    <row r="23" spans="1:5" x14ac:dyDescent="0.25">
      <c r="A23" t="s">
        <v>348</v>
      </c>
      <c r="B23" t="s">
        <v>43</v>
      </c>
      <c r="C23">
        <v>60517</v>
      </c>
      <c r="D23" t="s">
        <v>658</v>
      </c>
      <c r="E23">
        <v>1</v>
      </c>
    </row>
    <row r="24" spans="1:5" x14ac:dyDescent="0.25">
      <c r="A24" t="s">
        <v>346</v>
      </c>
      <c r="B24" t="s">
        <v>36</v>
      </c>
      <c r="C24">
        <v>60471</v>
      </c>
      <c r="D24" t="s">
        <v>652</v>
      </c>
      <c r="E24">
        <v>1</v>
      </c>
    </row>
    <row r="25" spans="1:5" x14ac:dyDescent="0.25">
      <c r="A25" t="s">
        <v>346</v>
      </c>
      <c r="B25" t="s">
        <v>296</v>
      </c>
      <c r="C25">
        <v>10130</v>
      </c>
      <c r="D25" t="s">
        <v>870</v>
      </c>
      <c r="E25">
        <v>1</v>
      </c>
    </row>
    <row r="26" spans="1:5" x14ac:dyDescent="0.25">
      <c r="A26" t="s">
        <v>981</v>
      </c>
      <c r="B26" t="s">
        <v>941</v>
      </c>
      <c r="C26">
        <v>60613</v>
      </c>
      <c r="D26" t="s">
        <v>1025</v>
      </c>
      <c r="E26">
        <v>1</v>
      </c>
    </row>
    <row r="27" spans="1:5" x14ac:dyDescent="0.25">
      <c r="A27" t="s">
        <v>981</v>
      </c>
      <c r="B27" t="s">
        <v>1035</v>
      </c>
      <c r="C27">
        <v>60630</v>
      </c>
      <c r="D27" t="s">
        <v>940</v>
      </c>
      <c r="E27">
        <v>1</v>
      </c>
    </row>
    <row r="28" spans="1:5" x14ac:dyDescent="0.25">
      <c r="A28" t="s">
        <v>981</v>
      </c>
      <c r="B28" t="s">
        <v>982</v>
      </c>
      <c r="C28">
        <v>60461</v>
      </c>
      <c r="D28" t="s">
        <v>671</v>
      </c>
      <c r="E28">
        <v>1</v>
      </c>
    </row>
    <row r="29" spans="1:5" x14ac:dyDescent="0.25">
      <c r="A29" t="s">
        <v>340</v>
      </c>
      <c r="B29" t="s">
        <v>993</v>
      </c>
      <c r="C29">
        <v>60486</v>
      </c>
      <c r="D29" t="s">
        <v>920</v>
      </c>
      <c r="E29">
        <v>1</v>
      </c>
    </row>
    <row r="30" spans="1:5" x14ac:dyDescent="0.25">
      <c r="A30" t="s">
        <v>340</v>
      </c>
      <c r="B30" t="s">
        <v>14</v>
      </c>
      <c r="C30">
        <v>60564</v>
      </c>
      <c r="D30" t="s">
        <v>1013</v>
      </c>
      <c r="E30">
        <v>1</v>
      </c>
    </row>
    <row r="31" spans="1:5" x14ac:dyDescent="0.25">
      <c r="A31" t="s">
        <v>340</v>
      </c>
      <c r="B31" t="s">
        <v>14</v>
      </c>
      <c r="C31">
        <v>60612</v>
      </c>
      <c r="D31" t="s">
        <v>1024</v>
      </c>
      <c r="E31">
        <v>1</v>
      </c>
    </row>
    <row r="32" spans="1:5" x14ac:dyDescent="0.25">
      <c r="A32" t="s">
        <v>340</v>
      </c>
      <c r="B32" t="s">
        <v>14</v>
      </c>
      <c r="C32">
        <v>60620</v>
      </c>
      <c r="D32" t="s">
        <v>1028</v>
      </c>
      <c r="E32">
        <v>1</v>
      </c>
    </row>
    <row r="33" spans="1:5" x14ac:dyDescent="0.25">
      <c r="A33" t="s">
        <v>340</v>
      </c>
      <c r="B33" t="s">
        <v>14</v>
      </c>
      <c r="C33">
        <v>60624</v>
      </c>
      <c r="D33" t="s">
        <v>1031</v>
      </c>
      <c r="E33">
        <v>1</v>
      </c>
    </row>
    <row r="34" spans="1:5" x14ac:dyDescent="0.25">
      <c r="A34" t="s">
        <v>340</v>
      </c>
      <c r="B34" t="s">
        <v>14</v>
      </c>
      <c r="C34">
        <v>60638</v>
      </c>
      <c r="D34" t="s">
        <v>1038</v>
      </c>
      <c r="E34">
        <v>1</v>
      </c>
    </row>
    <row r="35" spans="1:5" x14ac:dyDescent="0.25">
      <c r="A35" t="s">
        <v>340</v>
      </c>
      <c r="B35" t="s">
        <v>14</v>
      </c>
      <c r="C35">
        <v>60639</v>
      </c>
      <c r="D35" t="s">
        <v>1039</v>
      </c>
      <c r="E35">
        <v>1</v>
      </c>
    </row>
    <row r="36" spans="1:5" x14ac:dyDescent="0.25">
      <c r="A36" t="s">
        <v>340</v>
      </c>
      <c r="B36" t="s">
        <v>14</v>
      </c>
      <c r="C36">
        <v>60656</v>
      </c>
      <c r="D36" t="s">
        <v>1048</v>
      </c>
      <c r="E36">
        <v>1</v>
      </c>
    </row>
    <row r="37" spans="1:5" x14ac:dyDescent="0.25">
      <c r="A37" t="s">
        <v>340</v>
      </c>
      <c r="B37" t="s">
        <v>14</v>
      </c>
      <c r="C37">
        <v>60674</v>
      </c>
      <c r="D37" t="s">
        <v>1066</v>
      </c>
      <c r="E37">
        <v>1</v>
      </c>
    </row>
    <row r="38" spans="1:5" x14ac:dyDescent="0.25">
      <c r="A38" t="s">
        <v>340</v>
      </c>
      <c r="B38" t="s">
        <v>14</v>
      </c>
      <c r="C38">
        <v>60680</v>
      </c>
      <c r="D38" t="s">
        <v>1071</v>
      </c>
      <c r="E38">
        <v>1</v>
      </c>
    </row>
    <row r="39" spans="1:5" x14ac:dyDescent="0.25">
      <c r="A39" t="s">
        <v>340</v>
      </c>
      <c r="B39" t="s">
        <v>40</v>
      </c>
      <c r="C39">
        <v>60560</v>
      </c>
      <c r="D39" t="s">
        <v>656</v>
      </c>
      <c r="E39">
        <v>1</v>
      </c>
    </row>
    <row r="40" spans="1:5" x14ac:dyDescent="0.25">
      <c r="A40" t="s">
        <v>340</v>
      </c>
      <c r="B40" t="s">
        <v>1015</v>
      </c>
      <c r="C40">
        <v>60570</v>
      </c>
      <c r="D40" t="s">
        <v>681</v>
      </c>
      <c r="E40">
        <v>1</v>
      </c>
    </row>
    <row r="41" spans="1:5" x14ac:dyDescent="0.25">
      <c r="A41" t="s">
        <v>336</v>
      </c>
      <c r="B41" t="s">
        <v>37</v>
      </c>
      <c r="C41">
        <v>30715</v>
      </c>
      <c r="D41" t="s">
        <v>879</v>
      </c>
      <c r="E41">
        <v>1</v>
      </c>
    </row>
    <row r="42" spans="1:5" x14ac:dyDescent="0.25">
      <c r="A42" t="s">
        <v>336</v>
      </c>
      <c r="B42" t="s">
        <v>37</v>
      </c>
      <c r="C42">
        <v>40435</v>
      </c>
      <c r="D42" t="s">
        <v>912</v>
      </c>
      <c r="E42">
        <v>1</v>
      </c>
    </row>
    <row r="43" spans="1:5" x14ac:dyDescent="0.25">
      <c r="A43" t="s">
        <v>332</v>
      </c>
      <c r="B43" t="s">
        <v>21</v>
      </c>
      <c r="C43">
        <v>60465</v>
      </c>
      <c r="D43" t="s">
        <v>622</v>
      </c>
      <c r="E43">
        <v>1</v>
      </c>
    </row>
    <row r="44" spans="1:5" x14ac:dyDescent="0.25">
      <c r="A44" t="s">
        <v>333</v>
      </c>
      <c r="B44" t="s">
        <v>1084</v>
      </c>
      <c r="C44">
        <v>60692</v>
      </c>
      <c r="D44" t="s">
        <v>1083</v>
      </c>
      <c r="E44">
        <v>1</v>
      </c>
    </row>
    <row r="45" spans="1:5" x14ac:dyDescent="0.25">
      <c r="A45" t="s">
        <v>333</v>
      </c>
      <c r="B45" t="s">
        <v>1084</v>
      </c>
      <c r="C45">
        <v>60693</v>
      </c>
      <c r="D45" t="s">
        <v>1085</v>
      </c>
      <c r="E45">
        <v>1</v>
      </c>
    </row>
    <row r="46" spans="1:5" x14ac:dyDescent="0.25">
      <c r="A46" t="s">
        <v>333</v>
      </c>
      <c r="B46" t="s">
        <v>1084</v>
      </c>
      <c r="C46">
        <v>60694</v>
      </c>
      <c r="D46" t="s">
        <v>1086</v>
      </c>
      <c r="E46">
        <v>1</v>
      </c>
    </row>
    <row r="47" spans="1:5" x14ac:dyDescent="0.25">
      <c r="A47" t="s">
        <v>333</v>
      </c>
      <c r="B47" t="s">
        <v>1084</v>
      </c>
      <c r="C47">
        <v>60696</v>
      </c>
      <c r="D47" t="s">
        <v>1088</v>
      </c>
      <c r="E47">
        <v>1</v>
      </c>
    </row>
    <row r="48" spans="1:5" x14ac:dyDescent="0.25">
      <c r="A48" t="s">
        <v>333</v>
      </c>
      <c r="B48" t="s">
        <v>1084</v>
      </c>
      <c r="C48">
        <v>60697</v>
      </c>
      <c r="D48" t="s">
        <v>1089</v>
      </c>
      <c r="E48">
        <v>1</v>
      </c>
    </row>
    <row r="49" spans="1:5" x14ac:dyDescent="0.25">
      <c r="A49" t="s">
        <v>333</v>
      </c>
      <c r="B49" t="s">
        <v>288</v>
      </c>
      <c r="C49">
        <v>60521</v>
      </c>
      <c r="D49" t="s">
        <v>645</v>
      </c>
      <c r="E49">
        <v>1</v>
      </c>
    </row>
    <row r="50" spans="1:5" x14ac:dyDescent="0.25">
      <c r="A50" t="s">
        <v>333</v>
      </c>
      <c r="B50" t="s">
        <v>288</v>
      </c>
      <c r="C50">
        <v>60534</v>
      </c>
      <c r="D50" t="s">
        <v>628</v>
      </c>
      <c r="E50">
        <v>1</v>
      </c>
    </row>
    <row r="51" spans="1:5" x14ac:dyDescent="0.25">
      <c r="A51" t="s">
        <v>333</v>
      </c>
      <c r="B51" t="s">
        <v>288</v>
      </c>
      <c r="C51">
        <v>60540</v>
      </c>
      <c r="D51" t="s">
        <v>605</v>
      </c>
      <c r="E51">
        <v>1</v>
      </c>
    </row>
    <row r="52" spans="1:5" x14ac:dyDescent="0.25">
      <c r="A52" t="s">
        <v>333</v>
      </c>
      <c r="B52" t="s">
        <v>288</v>
      </c>
      <c r="C52">
        <v>60550</v>
      </c>
      <c r="D52" t="s">
        <v>670</v>
      </c>
      <c r="E52">
        <v>1</v>
      </c>
    </row>
    <row r="53" spans="1:5" x14ac:dyDescent="0.25">
      <c r="A53" t="s">
        <v>333</v>
      </c>
      <c r="B53" t="s">
        <v>288</v>
      </c>
      <c r="C53">
        <v>60568</v>
      </c>
      <c r="D53" t="s">
        <v>630</v>
      </c>
      <c r="E53">
        <v>1</v>
      </c>
    </row>
    <row r="54" spans="1:5" x14ac:dyDescent="0.25">
      <c r="A54" t="s">
        <v>333</v>
      </c>
      <c r="B54" t="s">
        <v>288</v>
      </c>
      <c r="C54">
        <v>60575</v>
      </c>
      <c r="D54" t="s">
        <v>682</v>
      </c>
      <c r="E54">
        <v>1</v>
      </c>
    </row>
    <row r="55" spans="1:5" x14ac:dyDescent="0.25">
      <c r="A55" t="s">
        <v>333</v>
      </c>
      <c r="B55" t="s">
        <v>288</v>
      </c>
      <c r="C55">
        <v>60584</v>
      </c>
      <c r="D55" t="s">
        <v>662</v>
      </c>
      <c r="E55">
        <v>1</v>
      </c>
    </row>
    <row r="56" spans="1:5" x14ac:dyDescent="0.25">
      <c r="A56" t="s">
        <v>333</v>
      </c>
      <c r="B56" t="s">
        <v>288</v>
      </c>
      <c r="C56">
        <v>60623</v>
      </c>
      <c r="D56" t="s">
        <v>1030</v>
      </c>
      <c r="E56">
        <v>1</v>
      </c>
    </row>
    <row r="57" spans="1:5" x14ac:dyDescent="0.25">
      <c r="A57" t="s">
        <v>333</v>
      </c>
      <c r="B57" t="s">
        <v>288</v>
      </c>
      <c r="C57">
        <v>60651</v>
      </c>
      <c r="D57" t="s">
        <v>1044</v>
      </c>
      <c r="E57">
        <v>1</v>
      </c>
    </row>
    <row r="58" spans="1:5" x14ac:dyDescent="0.25">
      <c r="A58" t="s">
        <v>333</v>
      </c>
      <c r="B58" t="s">
        <v>970</v>
      </c>
      <c r="C58">
        <v>41225</v>
      </c>
      <c r="D58" t="s">
        <v>969</v>
      </c>
      <c r="E58">
        <v>1</v>
      </c>
    </row>
    <row r="59" spans="1:5" x14ac:dyDescent="0.25">
      <c r="A59" t="s">
        <v>333</v>
      </c>
      <c r="B59" t="s">
        <v>8</v>
      </c>
      <c r="C59">
        <v>40515</v>
      </c>
      <c r="D59" t="s">
        <v>633</v>
      </c>
      <c r="E59">
        <v>1</v>
      </c>
    </row>
    <row r="60" spans="1:5" x14ac:dyDescent="0.25">
      <c r="A60" t="s">
        <v>333</v>
      </c>
      <c r="B60" t="s">
        <v>8</v>
      </c>
      <c r="C60">
        <v>60523</v>
      </c>
      <c r="D60" t="s">
        <v>603</v>
      </c>
      <c r="E60">
        <v>1</v>
      </c>
    </row>
    <row r="61" spans="1:5" x14ac:dyDescent="0.25">
      <c r="A61" t="s">
        <v>333</v>
      </c>
      <c r="B61" t="s">
        <v>8</v>
      </c>
      <c r="C61">
        <v>60621</v>
      </c>
      <c r="D61" t="s">
        <v>1029</v>
      </c>
      <c r="E61">
        <v>1</v>
      </c>
    </row>
    <row r="62" spans="1:5" x14ac:dyDescent="0.25">
      <c r="A62" t="s">
        <v>333</v>
      </c>
      <c r="B62" t="s">
        <v>8</v>
      </c>
      <c r="C62">
        <v>60637</v>
      </c>
      <c r="D62" t="s">
        <v>1037</v>
      </c>
      <c r="E62">
        <v>1</v>
      </c>
    </row>
    <row r="63" spans="1:5" x14ac:dyDescent="0.25">
      <c r="A63" t="s">
        <v>333</v>
      </c>
      <c r="B63" t="s">
        <v>8</v>
      </c>
      <c r="C63">
        <v>60646</v>
      </c>
      <c r="D63" t="s">
        <v>1042</v>
      </c>
      <c r="E63">
        <v>1</v>
      </c>
    </row>
    <row r="64" spans="1:5" x14ac:dyDescent="0.25">
      <c r="A64" t="s">
        <v>333</v>
      </c>
      <c r="B64" t="s">
        <v>8</v>
      </c>
      <c r="C64">
        <v>60653</v>
      </c>
      <c r="D64" t="s">
        <v>1045</v>
      </c>
      <c r="E64">
        <v>1</v>
      </c>
    </row>
    <row r="65" spans="1:5" x14ac:dyDescent="0.25">
      <c r="A65" t="s">
        <v>333</v>
      </c>
      <c r="B65" t="s">
        <v>8</v>
      </c>
      <c r="C65">
        <v>60662</v>
      </c>
      <c r="D65" t="s">
        <v>1100</v>
      </c>
      <c r="E65">
        <v>1</v>
      </c>
    </row>
    <row r="66" spans="1:5" x14ac:dyDescent="0.25">
      <c r="A66" t="s">
        <v>333</v>
      </c>
      <c r="B66" t="s">
        <v>8</v>
      </c>
      <c r="C66">
        <v>60663</v>
      </c>
      <c r="D66" t="s">
        <v>1052</v>
      </c>
      <c r="E66">
        <v>1</v>
      </c>
    </row>
    <row r="67" spans="1:5" x14ac:dyDescent="0.25">
      <c r="A67" t="s">
        <v>333</v>
      </c>
      <c r="B67" t="s">
        <v>8</v>
      </c>
      <c r="C67">
        <v>60667</v>
      </c>
      <c r="D67" t="s">
        <v>1061</v>
      </c>
      <c r="E67">
        <v>1</v>
      </c>
    </row>
    <row r="68" spans="1:5" x14ac:dyDescent="0.25">
      <c r="A68" t="s">
        <v>333</v>
      </c>
      <c r="B68" t="s">
        <v>8</v>
      </c>
      <c r="C68">
        <v>60668</v>
      </c>
      <c r="D68" t="s">
        <v>1062</v>
      </c>
      <c r="E68">
        <v>1</v>
      </c>
    </row>
    <row r="69" spans="1:5" x14ac:dyDescent="0.25">
      <c r="A69" t="s">
        <v>333</v>
      </c>
      <c r="B69" t="s">
        <v>8</v>
      </c>
      <c r="C69">
        <v>60677</v>
      </c>
      <c r="D69" t="s">
        <v>1069</v>
      </c>
      <c r="E69">
        <v>1</v>
      </c>
    </row>
    <row r="70" spans="1:5" x14ac:dyDescent="0.25">
      <c r="A70" t="s">
        <v>333</v>
      </c>
      <c r="B70" t="s">
        <v>8</v>
      </c>
      <c r="C70">
        <v>60679</v>
      </c>
      <c r="D70" t="s">
        <v>1070</v>
      </c>
      <c r="E70">
        <v>1</v>
      </c>
    </row>
    <row r="71" spans="1:5" x14ac:dyDescent="0.25">
      <c r="A71" t="s">
        <v>333</v>
      </c>
      <c r="B71" t="s">
        <v>8</v>
      </c>
      <c r="C71">
        <v>60681</v>
      </c>
      <c r="D71" t="s">
        <v>1072</v>
      </c>
      <c r="E71">
        <v>1</v>
      </c>
    </row>
    <row r="72" spans="1:5" x14ac:dyDescent="0.25">
      <c r="A72" t="s">
        <v>333</v>
      </c>
      <c r="B72" t="s">
        <v>8</v>
      </c>
      <c r="C72">
        <v>60684</v>
      </c>
      <c r="D72" t="s">
        <v>1075</v>
      </c>
      <c r="E72">
        <v>1</v>
      </c>
    </row>
    <row r="73" spans="1:5" x14ac:dyDescent="0.25">
      <c r="A73" t="s">
        <v>333</v>
      </c>
      <c r="B73" t="s">
        <v>8</v>
      </c>
      <c r="C73">
        <v>60686</v>
      </c>
      <c r="D73" t="s">
        <v>1077</v>
      </c>
      <c r="E73">
        <v>1</v>
      </c>
    </row>
    <row r="74" spans="1:5" x14ac:dyDescent="0.25">
      <c r="A74" t="s">
        <v>333</v>
      </c>
      <c r="B74" t="s">
        <v>8</v>
      </c>
      <c r="C74">
        <v>60687</v>
      </c>
      <c r="D74" t="s">
        <v>1078</v>
      </c>
      <c r="E74">
        <v>1</v>
      </c>
    </row>
    <row r="75" spans="1:5" x14ac:dyDescent="0.25">
      <c r="A75" t="s">
        <v>333</v>
      </c>
      <c r="B75" t="s">
        <v>8</v>
      </c>
      <c r="C75">
        <v>60688</v>
      </c>
      <c r="D75" t="s">
        <v>1079</v>
      </c>
      <c r="E75">
        <v>1</v>
      </c>
    </row>
    <row r="76" spans="1:5" x14ac:dyDescent="0.25">
      <c r="A76" t="s">
        <v>333</v>
      </c>
      <c r="B76" t="s">
        <v>8</v>
      </c>
      <c r="C76">
        <v>60689</v>
      </c>
      <c r="D76" t="s">
        <v>1080</v>
      </c>
      <c r="E76">
        <v>1</v>
      </c>
    </row>
    <row r="77" spans="1:5" x14ac:dyDescent="0.25">
      <c r="A77" t="s">
        <v>333</v>
      </c>
      <c r="B77" t="s">
        <v>8</v>
      </c>
      <c r="C77">
        <v>60690</v>
      </c>
      <c r="D77" t="s">
        <v>1081</v>
      </c>
      <c r="E77">
        <v>1</v>
      </c>
    </row>
    <row r="78" spans="1:5" x14ac:dyDescent="0.25">
      <c r="A78" t="s">
        <v>333</v>
      </c>
      <c r="B78" t="s">
        <v>8</v>
      </c>
      <c r="C78">
        <v>60691</v>
      </c>
      <c r="D78" t="s">
        <v>1082</v>
      </c>
      <c r="E78">
        <v>1</v>
      </c>
    </row>
    <row r="79" spans="1:5" x14ac:dyDescent="0.25">
      <c r="A79" t="s">
        <v>333</v>
      </c>
      <c r="B79" t="s">
        <v>913</v>
      </c>
      <c r="C79">
        <v>30100</v>
      </c>
      <c r="D79" t="s">
        <v>608</v>
      </c>
      <c r="E79">
        <v>1</v>
      </c>
    </row>
    <row r="80" spans="1:5" x14ac:dyDescent="0.25">
      <c r="A80" t="s">
        <v>333</v>
      </c>
      <c r="B80" t="s">
        <v>7</v>
      </c>
      <c r="C80">
        <v>10131</v>
      </c>
      <c r="D80" t="s">
        <v>615</v>
      </c>
      <c r="E80">
        <v>1</v>
      </c>
    </row>
    <row r="81" spans="1:5" x14ac:dyDescent="0.25">
      <c r="A81" t="s">
        <v>333</v>
      </c>
      <c r="B81" t="s">
        <v>7</v>
      </c>
      <c r="C81">
        <v>30060</v>
      </c>
      <c r="D81" t="s">
        <v>911</v>
      </c>
      <c r="E81">
        <v>1</v>
      </c>
    </row>
    <row r="82" spans="1:5" x14ac:dyDescent="0.25">
      <c r="A82" t="s">
        <v>333</v>
      </c>
      <c r="B82" t="s">
        <v>7</v>
      </c>
      <c r="C82">
        <v>60479</v>
      </c>
      <c r="D82" t="s">
        <v>634</v>
      </c>
      <c r="E82">
        <v>1</v>
      </c>
    </row>
    <row r="83" spans="1:5" x14ac:dyDescent="0.25">
      <c r="A83" t="s">
        <v>333</v>
      </c>
      <c r="B83" t="s">
        <v>926</v>
      </c>
      <c r="C83">
        <v>30835</v>
      </c>
      <c r="D83" t="s">
        <v>925</v>
      </c>
      <c r="E83">
        <v>1</v>
      </c>
    </row>
    <row r="84" spans="1:5" x14ac:dyDescent="0.25">
      <c r="A84" t="s">
        <v>325</v>
      </c>
      <c r="B84" t="s">
        <v>44</v>
      </c>
      <c r="C84">
        <v>41125</v>
      </c>
      <c r="D84" t="s">
        <v>968</v>
      </c>
      <c r="E84">
        <v>1</v>
      </c>
    </row>
    <row r="85" spans="1:5" x14ac:dyDescent="0.25">
      <c r="A85" t="s">
        <v>325</v>
      </c>
      <c r="B85" t="s">
        <v>291</v>
      </c>
      <c r="C85">
        <v>60672</v>
      </c>
      <c r="D85" t="s">
        <v>1101</v>
      </c>
      <c r="E85">
        <v>1</v>
      </c>
    </row>
    <row r="86" spans="1:5" x14ac:dyDescent="0.25">
      <c r="A86" t="s">
        <v>325</v>
      </c>
      <c r="B86" t="s">
        <v>305</v>
      </c>
      <c r="C86">
        <v>60553</v>
      </c>
      <c r="D86" t="s">
        <v>1010</v>
      </c>
      <c r="E86">
        <v>1</v>
      </c>
    </row>
    <row r="87" spans="1:5" x14ac:dyDescent="0.25">
      <c r="A87" t="s">
        <v>325</v>
      </c>
      <c r="B87" t="s">
        <v>12</v>
      </c>
      <c r="C87">
        <v>30825</v>
      </c>
      <c r="D87" t="s">
        <v>921</v>
      </c>
      <c r="E87">
        <v>1</v>
      </c>
    </row>
    <row r="88" spans="1:5" x14ac:dyDescent="0.25">
      <c r="A88" t="s">
        <v>325</v>
      </c>
      <c r="B88" t="s">
        <v>12</v>
      </c>
      <c r="C88">
        <v>40250</v>
      </c>
      <c r="D88" t="s">
        <v>933</v>
      </c>
      <c r="E88">
        <v>1</v>
      </c>
    </row>
    <row r="89" spans="1:5" x14ac:dyDescent="0.25">
      <c r="A89" t="s">
        <v>325</v>
      </c>
      <c r="B89" t="s">
        <v>12</v>
      </c>
      <c r="C89">
        <v>60572</v>
      </c>
      <c r="D89" t="s">
        <v>1016</v>
      </c>
      <c r="E89">
        <v>1</v>
      </c>
    </row>
    <row r="90" spans="1:5" x14ac:dyDescent="0.25">
      <c r="A90" t="s">
        <v>325</v>
      </c>
      <c r="B90" t="s">
        <v>47</v>
      </c>
      <c r="C90">
        <v>30900</v>
      </c>
      <c r="D90" t="s">
        <v>927</v>
      </c>
      <c r="E90">
        <v>1</v>
      </c>
    </row>
    <row r="91" spans="1:5" x14ac:dyDescent="0.25">
      <c r="A91" t="s">
        <v>325</v>
      </c>
      <c r="B91" t="s">
        <v>47</v>
      </c>
      <c r="C91">
        <v>41320</v>
      </c>
      <c r="D91" t="s">
        <v>971</v>
      </c>
      <c r="E91">
        <v>1</v>
      </c>
    </row>
    <row r="92" spans="1:5" x14ac:dyDescent="0.25">
      <c r="A92" t="s">
        <v>325</v>
      </c>
      <c r="B92" t="s">
        <v>47</v>
      </c>
      <c r="C92">
        <v>41560</v>
      </c>
      <c r="D92" t="s">
        <v>972</v>
      </c>
      <c r="E92">
        <v>1</v>
      </c>
    </row>
    <row r="93" spans="1:5" x14ac:dyDescent="0.25">
      <c r="A93" t="s">
        <v>325</v>
      </c>
      <c r="B93" t="s">
        <v>47</v>
      </c>
      <c r="C93">
        <v>60453</v>
      </c>
      <c r="D93" t="s">
        <v>973</v>
      </c>
      <c r="E93">
        <v>1</v>
      </c>
    </row>
    <row r="94" spans="1:5" x14ac:dyDescent="0.25">
      <c r="A94" t="s">
        <v>325</v>
      </c>
      <c r="B94" t="s">
        <v>1020</v>
      </c>
      <c r="C94">
        <v>60600</v>
      </c>
      <c r="D94" t="s">
        <v>1019</v>
      </c>
      <c r="E94">
        <v>1</v>
      </c>
    </row>
    <row r="95" spans="1:5" x14ac:dyDescent="0.25">
      <c r="A95" t="s">
        <v>325</v>
      </c>
      <c r="B95" t="s">
        <v>1020</v>
      </c>
      <c r="C95">
        <v>60626</v>
      </c>
      <c r="D95" t="s">
        <v>1033</v>
      </c>
      <c r="E95">
        <v>1</v>
      </c>
    </row>
    <row r="96" spans="1:5" x14ac:dyDescent="0.25">
      <c r="A96" t="s">
        <v>328</v>
      </c>
      <c r="B96" t="s">
        <v>21</v>
      </c>
      <c r="C96">
        <v>40645</v>
      </c>
      <c r="D96" t="s">
        <v>648</v>
      </c>
      <c r="E96">
        <v>1</v>
      </c>
    </row>
    <row r="97" spans="1:5" x14ac:dyDescent="0.25">
      <c r="A97" t="s">
        <v>328</v>
      </c>
      <c r="B97" t="s">
        <v>21</v>
      </c>
      <c r="C97">
        <v>60593</v>
      </c>
      <c r="D97" t="s">
        <v>673</v>
      </c>
      <c r="E97">
        <v>1</v>
      </c>
    </row>
    <row r="98" spans="1:5" x14ac:dyDescent="0.25">
      <c r="A98" t="s">
        <v>330</v>
      </c>
      <c r="B98" t="s">
        <v>26</v>
      </c>
      <c r="C98">
        <v>40450</v>
      </c>
      <c r="D98" t="s">
        <v>943</v>
      </c>
      <c r="E98">
        <v>1</v>
      </c>
    </row>
    <row r="99" spans="1:5" x14ac:dyDescent="0.25">
      <c r="A99" t="s">
        <v>330</v>
      </c>
      <c r="B99" t="s">
        <v>45</v>
      </c>
      <c r="C99">
        <v>60500</v>
      </c>
      <c r="D99" t="s">
        <v>664</v>
      </c>
      <c r="E99">
        <v>1</v>
      </c>
    </row>
    <row r="100" spans="1:5" x14ac:dyDescent="0.25">
      <c r="A100" t="s">
        <v>330</v>
      </c>
      <c r="B100" t="s">
        <v>32</v>
      </c>
      <c r="C100">
        <v>40615</v>
      </c>
      <c r="D100" t="s">
        <v>909</v>
      </c>
      <c r="E100">
        <v>1</v>
      </c>
    </row>
    <row r="101" spans="1:5" x14ac:dyDescent="0.25">
      <c r="A101" t="s">
        <v>309</v>
      </c>
      <c r="B101" t="s">
        <v>21</v>
      </c>
      <c r="C101">
        <v>20760</v>
      </c>
      <c r="D101" t="s">
        <v>891</v>
      </c>
      <c r="E101">
        <v>1</v>
      </c>
    </row>
    <row r="102" spans="1:5" x14ac:dyDescent="0.25">
      <c r="A102" t="s">
        <v>309</v>
      </c>
      <c r="B102" t="s">
        <v>21</v>
      </c>
      <c r="C102">
        <v>21415</v>
      </c>
      <c r="D102" t="s">
        <v>677</v>
      </c>
      <c r="E102">
        <v>1</v>
      </c>
    </row>
    <row r="103" spans="1:5" x14ac:dyDescent="0.25">
      <c r="A103" t="s">
        <v>309</v>
      </c>
      <c r="B103" t="s">
        <v>1012</v>
      </c>
      <c r="C103">
        <v>60559</v>
      </c>
      <c r="D103" t="s">
        <v>654</v>
      </c>
      <c r="E103">
        <v>1</v>
      </c>
    </row>
    <row r="104" spans="1:5" x14ac:dyDescent="0.25">
      <c r="A104" t="s">
        <v>309</v>
      </c>
      <c r="B104" t="s">
        <v>10</v>
      </c>
      <c r="C104">
        <v>20075</v>
      </c>
      <c r="D104" t="s">
        <v>880</v>
      </c>
      <c r="E104">
        <v>1</v>
      </c>
    </row>
    <row r="105" spans="1:5" x14ac:dyDescent="0.25">
      <c r="A105" t="s">
        <v>309</v>
      </c>
      <c r="B105" t="s">
        <v>890</v>
      </c>
      <c r="C105">
        <v>40400</v>
      </c>
      <c r="D105" t="s">
        <v>618</v>
      </c>
      <c r="E105">
        <v>1</v>
      </c>
    </row>
    <row r="106" spans="1:5" x14ac:dyDescent="0.25">
      <c r="A106" t="s">
        <v>309</v>
      </c>
      <c r="B106" t="s">
        <v>890</v>
      </c>
      <c r="C106">
        <v>60484</v>
      </c>
      <c r="D106" t="s">
        <v>626</v>
      </c>
      <c r="E106">
        <v>1</v>
      </c>
    </row>
    <row r="107" spans="1:5" x14ac:dyDescent="0.25">
      <c r="A107" t="s">
        <v>309</v>
      </c>
      <c r="B107" t="s">
        <v>890</v>
      </c>
      <c r="C107">
        <v>60487</v>
      </c>
      <c r="D107" t="s">
        <v>994</v>
      </c>
      <c r="E107">
        <v>1</v>
      </c>
    </row>
    <row r="108" spans="1:5" x14ac:dyDescent="0.25">
      <c r="A108" t="s">
        <v>309</v>
      </c>
      <c r="B108" t="s">
        <v>890</v>
      </c>
      <c r="C108">
        <v>60602</v>
      </c>
      <c r="D108" t="s">
        <v>1021</v>
      </c>
      <c r="E108">
        <v>1</v>
      </c>
    </row>
    <row r="109" spans="1:5" x14ac:dyDescent="0.25">
      <c r="A109" t="s">
        <v>309</v>
      </c>
      <c r="B109" t="s">
        <v>890</v>
      </c>
      <c r="C109">
        <v>60603</v>
      </c>
      <c r="D109" t="s">
        <v>1022</v>
      </c>
      <c r="E109">
        <v>1</v>
      </c>
    </row>
    <row r="110" spans="1:5" x14ac:dyDescent="0.25">
      <c r="A110" t="s">
        <v>309</v>
      </c>
      <c r="B110" t="s">
        <v>890</v>
      </c>
      <c r="C110">
        <v>60654</v>
      </c>
      <c r="D110" t="s">
        <v>1046</v>
      </c>
      <c r="E110">
        <v>1</v>
      </c>
    </row>
    <row r="111" spans="1:5" x14ac:dyDescent="0.25">
      <c r="A111" t="s">
        <v>309</v>
      </c>
      <c r="B111" t="s">
        <v>42</v>
      </c>
      <c r="C111">
        <v>20925</v>
      </c>
      <c r="D111" t="s">
        <v>883</v>
      </c>
      <c r="E111">
        <v>1</v>
      </c>
    </row>
    <row r="112" spans="1:5" x14ac:dyDescent="0.25">
      <c r="A112" t="s">
        <v>313</v>
      </c>
      <c r="B112" t="s">
        <v>1058</v>
      </c>
      <c r="C112">
        <v>60665</v>
      </c>
      <c r="D112" t="s">
        <v>1057</v>
      </c>
      <c r="E112">
        <v>1</v>
      </c>
    </row>
    <row r="113" spans="1:5" x14ac:dyDescent="0.25">
      <c r="A113" t="s">
        <v>313</v>
      </c>
      <c r="B113" t="s">
        <v>24</v>
      </c>
      <c r="C113">
        <v>60466</v>
      </c>
      <c r="D113" t="s">
        <v>627</v>
      </c>
      <c r="E113">
        <v>1</v>
      </c>
    </row>
    <row r="114" spans="1:5" x14ac:dyDescent="0.25">
      <c r="A114" t="s">
        <v>350</v>
      </c>
      <c r="B114" t="s">
        <v>941</v>
      </c>
      <c r="C114">
        <v>40350</v>
      </c>
      <c r="D114" t="s">
        <v>937</v>
      </c>
      <c r="E114">
        <v>1</v>
      </c>
    </row>
    <row r="115" spans="1:5" x14ac:dyDescent="0.25">
      <c r="A115" t="s">
        <v>350</v>
      </c>
      <c r="B115" t="s">
        <v>1008</v>
      </c>
      <c r="C115">
        <v>60545</v>
      </c>
      <c r="D115" t="s">
        <v>613</v>
      </c>
      <c r="E115">
        <v>1</v>
      </c>
    </row>
    <row r="116" spans="1:5" x14ac:dyDescent="0.25">
      <c r="A116" t="s">
        <v>350</v>
      </c>
      <c r="B116" t="s">
        <v>11</v>
      </c>
      <c r="C116">
        <v>60641</v>
      </c>
      <c r="D116" t="s">
        <v>1040</v>
      </c>
      <c r="E116">
        <v>1</v>
      </c>
    </row>
    <row r="117" spans="1:5" x14ac:dyDescent="0.25">
      <c r="A117" t="s">
        <v>350</v>
      </c>
      <c r="B117" t="s">
        <v>1027</v>
      </c>
      <c r="C117">
        <v>60618</v>
      </c>
      <c r="D117" t="s">
        <v>1026</v>
      </c>
      <c r="E117">
        <v>1</v>
      </c>
    </row>
    <row r="118" spans="1:5" x14ac:dyDescent="0.25">
      <c r="A118" t="s">
        <v>350</v>
      </c>
      <c r="B118" t="s">
        <v>1027</v>
      </c>
      <c r="C118">
        <v>60660</v>
      </c>
      <c r="D118" t="s">
        <v>1051</v>
      </c>
      <c r="E118">
        <v>1</v>
      </c>
    </row>
    <row r="119" spans="1:5" x14ac:dyDescent="0.25">
      <c r="A119" t="s">
        <v>350</v>
      </c>
      <c r="B119" t="s">
        <v>38</v>
      </c>
      <c r="C119">
        <v>20875</v>
      </c>
      <c r="D119" t="s">
        <v>893</v>
      </c>
      <c r="E119">
        <v>1</v>
      </c>
    </row>
    <row r="120" spans="1:5" x14ac:dyDescent="0.25">
      <c r="A120" t="s">
        <v>319</v>
      </c>
      <c r="B120" t="s">
        <v>1005</v>
      </c>
      <c r="C120">
        <v>60537</v>
      </c>
      <c r="D120" t="s">
        <v>655</v>
      </c>
      <c r="E120">
        <v>1</v>
      </c>
    </row>
    <row r="121" spans="1:5" x14ac:dyDescent="0.25">
      <c r="A121" t="s">
        <v>319</v>
      </c>
      <c r="B121" t="s">
        <v>1005</v>
      </c>
      <c r="C121">
        <v>60587</v>
      </c>
      <c r="D121" t="s">
        <v>1018</v>
      </c>
      <c r="E121">
        <v>1</v>
      </c>
    </row>
    <row r="122" spans="1:5" x14ac:dyDescent="0.25">
      <c r="A122" t="s">
        <v>319</v>
      </c>
      <c r="B122" t="s">
        <v>1002</v>
      </c>
      <c r="C122">
        <v>60520</v>
      </c>
      <c r="D122" t="s">
        <v>999</v>
      </c>
      <c r="E122">
        <v>1</v>
      </c>
    </row>
    <row r="123" spans="1:5" x14ac:dyDescent="0.25">
      <c r="A123" t="s">
        <v>936</v>
      </c>
      <c r="B123" t="s">
        <v>21</v>
      </c>
      <c r="C123">
        <v>40655</v>
      </c>
      <c r="D123" t="s">
        <v>649</v>
      </c>
      <c r="E123">
        <v>1</v>
      </c>
    </row>
    <row r="124" spans="1:5" x14ac:dyDescent="0.25">
      <c r="A124" t="s">
        <v>936</v>
      </c>
      <c r="B124" t="s">
        <v>13</v>
      </c>
      <c r="C124">
        <v>60508</v>
      </c>
      <c r="D124" t="s">
        <v>996</v>
      </c>
      <c r="E124">
        <v>1</v>
      </c>
    </row>
    <row r="125" spans="1:5" x14ac:dyDescent="0.25">
      <c r="A125" t="s">
        <v>936</v>
      </c>
      <c r="B125" t="s">
        <v>1060</v>
      </c>
      <c r="C125">
        <v>60666</v>
      </c>
      <c r="D125" t="s">
        <v>1059</v>
      </c>
      <c r="E125">
        <v>1</v>
      </c>
    </row>
    <row r="126" spans="1:5" x14ac:dyDescent="0.25">
      <c r="A126" t="s">
        <v>936</v>
      </c>
      <c r="B126" t="s">
        <v>19</v>
      </c>
      <c r="C126">
        <v>40405</v>
      </c>
      <c r="D126" t="s">
        <v>942</v>
      </c>
      <c r="E126">
        <v>1</v>
      </c>
    </row>
    <row r="127" spans="1:5" x14ac:dyDescent="0.25">
      <c r="A127" t="s">
        <v>936</v>
      </c>
      <c r="B127" t="s">
        <v>28</v>
      </c>
      <c r="C127">
        <v>40520</v>
      </c>
      <c r="D127" t="s">
        <v>951</v>
      </c>
      <c r="E127">
        <v>1</v>
      </c>
    </row>
    <row r="128" spans="1:5" x14ac:dyDescent="0.25">
      <c r="A128" t="s">
        <v>936</v>
      </c>
      <c r="B128" t="s">
        <v>15</v>
      </c>
      <c r="C128">
        <v>40260</v>
      </c>
      <c r="D128" t="s">
        <v>609</v>
      </c>
      <c r="E128">
        <v>1</v>
      </c>
    </row>
    <row r="129" spans="1:5" x14ac:dyDescent="0.25">
      <c r="A129" t="s">
        <v>936</v>
      </c>
      <c r="B129" t="s">
        <v>23</v>
      </c>
      <c r="C129">
        <v>60569</v>
      </c>
      <c r="D129" t="s">
        <v>1014</v>
      </c>
      <c r="E129">
        <v>1</v>
      </c>
    </row>
    <row r="130" spans="1:5" x14ac:dyDescent="0.25">
      <c r="A130" t="s">
        <v>936</v>
      </c>
      <c r="B130" t="s">
        <v>998</v>
      </c>
      <c r="C130">
        <v>60510</v>
      </c>
      <c r="D130" t="s">
        <v>632</v>
      </c>
      <c r="E130">
        <v>1</v>
      </c>
    </row>
    <row r="131" spans="1:5" x14ac:dyDescent="0.25">
      <c r="A131" t="s">
        <v>317</v>
      </c>
      <c r="B131" t="s">
        <v>29</v>
      </c>
      <c r="C131">
        <v>21430</v>
      </c>
      <c r="D131" t="s">
        <v>907</v>
      </c>
      <c r="E131">
        <v>1</v>
      </c>
    </row>
    <row r="132" spans="1:5" x14ac:dyDescent="0.25">
      <c r="A132" t="s">
        <v>317</v>
      </c>
      <c r="B132" t="s">
        <v>29</v>
      </c>
      <c r="C132">
        <v>60503</v>
      </c>
      <c r="D132" t="s">
        <v>668</v>
      </c>
      <c r="E132">
        <v>1</v>
      </c>
    </row>
    <row r="133" spans="1:5" x14ac:dyDescent="0.25">
      <c r="A133" t="s">
        <v>317</v>
      </c>
      <c r="B133" t="s">
        <v>29</v>
      </c>
      <c r="C133">
        <v>60558</v>
      </c>
      <c r="D133" t="s">
        <v>1011</v>
      </c>
      <c r="E133">
        <v>1</v>
      </c>
    </row>
    <row r="134" spans="1:5" x14ac:dyDescent="0.25">
      <c r="A134" t="s">
        <v>317</v>
      </c>
      <c r="B134" t="s">
        <v>29</v>
      </c>
      <c r="C134">
        <v>60635</v>
      </c>
      <c r="D134" t="s">
        <v>1036</v>
      </c>
      <c r="E134">
        <v>1</v>
      </c>
    </row>
    <row r="135" spans="1:5" x14ac:dyDescent="0.25">
      <c r="A135" t="s">
        <v>317</v>
      </c>
      <c r="B135" t="s">
        <v>20</v>
      </c>
      <c r="C135">
        <v>60685</v>
      </c>
      <c r="D135" t="s">
        <v>1076</v>
      </c>
      <c r="E135">
        <v>1</v>
      </c>
    </row>
    <row r="136" spans="1:5" x14ac:dyDescent="0.25">
      <c r="A136" t="s">
        <v>317</v>
      </c>
      <c r="B136" t="s">
        <v>1068</v>
      </c>
      <c r="C136">
        <v>60675</v>
      </c>
      <c r="D136" t="s">
        <v>1067</v>
      </c>
      <c r="E136">
        <v>1</v>
      </c>
    </row>
    <row r="137" spans="1:5" x14ac:dyDescent="0.25">
      <c r="A137" t="s">
        <v>317</v>
      </c>
      <c r="B137" t="s">
        <v>41</v>
      </c>
      <c r="C137">
        <v>20910</v>
      </c>
      <c r="D137" t="s">
        <v>897</v>
      </c>
      <c r="E137">
        <v>1</v>
      </c>
    </row>
    <row r="138" spans="1:5" x14ac:dyDescent="0.25">
      <c r="A138" t="s">
        <v>317</v>
      </c>
      <c r="B138" t="s">
        <v>49</v>
      </c>
      <c r="C138">
        <v>60636</v>
      </c>
      <c r="D138" t="s">
        <v>1103</v>
      </c>
      <c r="E138">
        <v>1</v>
      </c>
    </row>
    <row r="139" spans="1:5" x14ac:dyDescent="0.25">
      <c r="A139" t="s">
        <v>317</v>
      </c>
      <c r="B139" t="s">
        <v>856</v>
      </c>
      <c r="C139">
        <v>60695</v>
      </c>
      <c r="D139" t="s">
        <v>1087</v>
      </c>
      <c r="E139">
        <v>1</v>
      </c>
    </row>
    <row r="140" spans="1:5" x14ac:dyDescent="0.25">
      <c r="A140" t="s">
        <v>317</v>
      </c>
      <c r="B140" t="s">
        <v>50</v>
      </c>
      <c r="C140">
        <v>21450</v>
      </c>
      <c r="D140" t="s">
        <v>908</v>
      </c>
      <c r="E140">
        <v>1</v>
      </c>
    </row>
    <row r="141" spans="1:5" x14ac:dyDescent="0.25">
      <c r="A141" t="s">
        <v>1055</v>
      </c>
      <c r="B141" t="s">
        <v>1065</v>
      </c>
      <c r="C141">
        <v>60670</v>
      </c>
      <c r="D141" t="s">
        <v>1064</v>
      </c>
      <c r="E141">
        <v>1</v>
      </c>
    </row>
    <row r="142" spans="1:5" x14ac:dyDescent="0.25">
      <c r="A142" t="s">
        <v>1055</v>
      </c>
      <c r="B142" t="s">
        <v>1056</v>
      </c>
      <c r="C142">
        <v>60664</v>
      </c>
      <c r="D142" t="s">
        <v>1041</v>
      </c>
      <c r="E142">
        <v>1</v>
      </c>
    </row>
    <row r="143" spans="1:5" x14ac:dyDescent="0.25">
      <c r="A143" t="s">
        <v>314</v>
      </c>
      <c r="B143" t="s">
        <v>975</v>
      </c>
      <c r="C143">
        <v>60457</v>
      </c>
      <c r="D143" t="s">
        <v>974</v>
      </c>
      <c r="E143">
        <v>1</v>
      </c>
    </row>
    <row r="144" spans="1:5" x14ac:dyDescent="0.25">
      <c r="A144" t="s">
        <v>314</v>
      </c>
      <c r="B144" t="s">
        <v>18</v>
      </c>
      <c r="C144">
        <v>60528</v>
      </c>
      <c r="D144" t="s">
        <v>1003</v>
      </c>
      <c r="E144">
        <v>1</v>
      </c>
    </row>
    <row r="145" spans="1:5" x14ac:dyDescent="0.25">
      <c r="A145" t="s">
        <v>314</v>
      </c>
      <c r="B145" t="s">
        <v>18</v>
      </c>
      <c r="C145">
        <v>60581</v>
      </c>
      <c r="D145" t="s">
        <v>1017</v>
      </c>
      <c r="E145">
        <v>1</v>
      </c>
    </row>
    <row r="146" spans="1:5" x14ac:dyDescent="0.25">
      <c r="A146" t="s">
        <v>314</v>
      </c>
      <c r="B146" t="s">
        <v>18</v>
      </c>
      <c r="C146">
        <v>60605</v>
      </c>
      <c r="D146" t="s">
        <v>1023</v>
      </c>
      <c r="E146">
        <v>1</v>
      </c>
    </row>
    <row r="147" spans="1:5" x14ac:dyDescent="0.25">
      <c r="A147" t="s">
        <v>314</v>
      </c>
      <c r="B147" t="s">
        <v>25</v>
      </c>
      <c r="C147">
        <v>60549</v>
      </c>
      <c r="D147" t="s">
        <v>619</v>
      </c>
      <c r="E147">
        <v>1</v>
      </c>
    </row>
    <row r="148" spans="1:5" x14ac:dyDescent="0.25">
      <c r="A148" t="s">
        <v>314</v>
      </c>
      <c r="B148" t="s">
        <v>34</v>
      </c>
      <c r="C148">
        <v>30425</v>
      </c>
      <c r="D148" t="s">
        <v>914</v>
      </c>
      <c r="E148">
        <v>1</v>
      </c>
    </row>
    <row r="149" spans="1:5" x14ac:dyDescent="0.25">
      <c r="A149" t="s">
        <v>314</v>
      </c>
      <c r="B149" t="s">
        <v>991</v>
      </c>
      <c r="C149">
        <v>60473</v>
      </c>
      <c r="D149" t="s">
        <v>672</v>
      </c>
      <c r="E149">
        <v>1</v>
      </c>
    </row>
    <row r="150" spans="1:5" x14ac:dyDescent="0.25">
      <c r="A150" t="s">
        <v>310</v>
      </c>
      <c r="B150" t="s">
        <v>10</v>
      </c>
      <c r="C150">
        <v>60856</v>
      </c>
      <c r="D150" t="s">
        <v>639</v>
      </c>
      <c r="E150">
        <v>1</v>
      </c>
    </row>
    <row r="151" spans="1:5" x14ac:dyDescent="0.25">
      <c r="A151" t="s">
        <v>310</v>
      </c>
      <c r="B151" t="s">
        <v>890</v>
      </c>
      <c r="C151">
        <v>20670</v>
      </c>
      <c r="D151" t="s">
        <v>631</v>
      </c>
      <c r="E151">
        <v>1</v>
      </c>
    </row>
    <row r="152" spans="1:5" x14ac:dyDescent="0.25">
      <c r="A152" t="s">
        <v>310</v>
      </c>
      <c r="B152" t="s">
        <v>890</v>
      </c>
      <c r="C152">
        <v>60456</v>
      </c>
      <c r="D152" t="s">
        <v>640</v>
      </c>
      <c r="E152">
        <v>1</v>
      </c>
    </row>
    <row r="153" spans="1:5" x14ac:dyDescent="0.25">
      <c r="A153" t="s">
        <v>310</v>
      </c>
      <c r="B153" t="s">
        <v>890</v>
      </c>
      <c r="C153">
        <v>60505</v>
      </c>
      <c r="D153" t="s">
        <v>641</v>
      </c>
      <c r="E153">
        <v>1</v>
      </c>
    </row>
    <row r="154" spans="1:5" x14ac:dyDescent="0.25">
      <c r="A154" t="s">
        <v>338</v>
      </c>
      <c r="B154" t="s">
        <v>932</v>
      </c>
      <c r="C154">
        <v>31025</v>
      </c>
      <c r="D154" t="s">
        <v>929</v>
      </c>
      <c r="E154">
        <v>1</v>
      </c>
    </row>
    <row r="155" spans="1:5" x14ac:dyDescent="0.25">
      <c r="A155" t="s">
        <v>321</v>
      </c>
      <c r="B155" t="s">
        <v>46</v>
      </c>
      <c r="C155">
        <v>21200</v>
      </c>
      <c r="D155" t="s">
        <v>902</v>
      </c>
      <c r="E155">
        <v>1</v>
      </c>
    </row>
    <row r="156" spans="1:5" x14ac:dyDescent="0.25">
      <c r="A156" t="s">
        <v>321</v>
      </c>
      <c r="B156" t="s">
        <v>33</v>
      </c>
      <c r="C156">
        <v>21475</v>
      </c>
      <c r="D156" t="s">
        <v>910</v>
      </c>
      <c r="E156">
        <v>1</v>
      </c>
    </row>
    <row r="157" spans="1:5" x14ac:dyDescent="0.25">
      <c r="A157" t="s">
        <v>321</v>
      </c>
      <c r="B157" t="s">
        <v>33</v>
      </c>
      <c r="C157">
        <v>60512</v>
      </c>
      <c r="D157" t="s">
        <v>629</v>
      </c>
      <c r="E157">
        <v>1</v>
      </c>
    </row>
    <row r="158" spans="1:5" x14ac:dyDescent="0.25">
      <c r="A158" t="s">
        <v>321</v>
      </c>
      <c r="B158" t="s">
        <v>33</v>
      </c>
      <c r="C158">
        <v>60530</v>
      </c>
      <c r="D158" t="s">
        <v>685</v>
      </c>
      <c r="E158">
        <v>1</v>
      </c>
    </row>
    <row r="159" spans="1:5" x14ac:dyDescent="0.25">
      <c r="A159" t="s">
        <v>321</v>
      </c>
      <c r="B159" t="s">
        <v>978</v>
      </c>
      <c r="C159">
        <v>60459</v>
      </c>
      <c r="D159" t="s">
        <v>976</v>
      </c>
      <c r="E159">
        <v>1</v>
      </c>
    </row>
    <row r="160" spans="1:5" x14ac:dyDescent="0.25">
      <c r="A160" t="s">
        <v>321</v>
      </c>
      <c r="B160" t="s">
        <v>48</v>
      </c>
      <c r="C160">
        <v>60478</v>
      </c>
      <c r="D160" t="s">
        <v>992</v>
      </c>
      <c r="E160">
        <v>1</v>
      </c>
    </row>
    <row r="161" spans="1:5" x14ac:dyDescent="0.25">
      <c r="A161" t="s">
        <v>321</v>
      </c>
      <c r="B161" t="s">
        <v>17</v>
      </c>
      <c r="C161">
        <v>20378</v>
      </c>
      <c r="D161" t="s">
        <v>884</v>
      </c>
      <c r="E161">
        <v>1</v>
      </c>
    </row>
    <row r="162" spans="1:5" x14ac:dyDescent="0.25">
      <c r="A162" t="s">
        <v>321</v>
      </c>
      <c r="B162" t="s">
        <v>17</v>
      </c>
      <c r="C162">
        <v>21380</v>
      </c>
      <c r="D162" t="s">
        <v>906</v>
      </c>
      <c r="E162">
        <v>1</v>
      </c>
    </row>
    <row r="163" spans="1:5" x14ac:dyDescent="0.25">
      <c r="A163" t="s">
        <v>321</v>
      </c>
      <c r="B163" t="s">
        <v>17</v>
      </c>
      <c r="C163">
        <v>60494</v>
      </c>
      <c r="D163" t="s">
        <v>617</v>
      </c>
      <c r="E163">
        <v>1</v>
      </c>
    </row>
    <row r="164" spans="1:5" x14ac:dyDescent="0.25">
      <c r="A164" t="s">
        <v>322</v>
      </c>
      <c r="B164" t="s">
        <v>33</v>
      </c>
      <c r="C164">
        <v>40810</v>
      </c>
      <c r="D164" t="s">
        <v>960</v>
      </c>
      <c r="E164">
        <v>1</v>
      </c>
    </row>
    <row r="165" spans="1:5" x14ac:dyDescent="0.25">
      <c r="A165" t="s">
        <v>322</v>
      </c>
      <c r="B165" t="s">
        <v>33</v>
      </c>
      <c r="C165">
        <v>60538</v>
      </c>
      <c r="D165" t="s">
        <v>1006</v>
      </c>
      <c r="E165">
        <v>1</v>
      </c>
    </row>
    <row r="166" spans="1:5" x14ac:dyDescent="0.25">
      <c r="A166" t="s">
        <v>311</v>
      </c>
      <c r="B166" t="s">
        <v>890</v>
      </c>
      <c r="C166">
        <v>60464</v>
      </c>
      <c r="D166" t="s">
        <v>983</v>
      </c>
      <c r="E166">
        <v>1</v>
      </c>
    </row>
    <row r="167" spans="1:5" x14ac:dyDescent="0.25">
      <c r="A167" t="s">
        <v>311</v>
      </c>
      <c r="B167" t="s">
        <v>890</v>
      </c>
      <c r="C167">
        <v>60481</v>
      </c>
      <c r="D167" t="s">
        <v>675</v>
      </c>
      <c r="E167">
        <v>1</v>
      </c>
    </row>
    <row r="168" spans="1:5" x14ac:dyDescent="0.25">
      <c r="A168" t="s">
        <v>311</v>
      </c>
      <c r="B168" t="s">
        <v>890</v>
      </c>
      <c r="C168">
        <v>60490</v>
      </c>
      <c r="D168" t="s">
        <v>676</v>
      </c>
      <c r="E168">
        <v>1</v>
      </c>
    </row>
    <row r="169" spans="1:5" x14ac:dyDescent="0.25">
      <c r="A169" t="s">
        <v>696</v>
      </c>
      <c r="B169" t="s">
        <v>890</v>
      </c>
      <c r="E169" s="6">
        <f>SUM(E5:E168)</f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A5CB-B528-4870-80A4-86EC22BED206}">
  <dimension ref="A1:O389"/>
  <sheetViews>
    <sheetView workbookViewId="0">
      <selection activeCell="A17" sqref="A17"/>
    </sheetView>
  </sheetViews>
  <sheetFormatPr defaultColWidth="9.140625" defaultRowHeight="15" x14ac:dyDescent="0.25"/>
  <cols>
    <col min="1" max="1" width="17.85546875" style="146" customWidth="1"/>
    <col min="2" max="2" width="33.140625" style="146" customWidth="1"/>
    <col min="3" max="3" width="8" style="146" bestFit="1" customWidth="1"/>
    <col min="4" max="4" width="7.7109375" style="146" bestFit="1" customWidth="1"/>
    <col min="5" max="5" width="26" style="14" customWidth="1"/>
    <col min="6" max="6" width="54.5703125" style="14" bestFit="1" customWidth="1"/>
    <col min="7" max="7" width="5.42578125" style="143" bestFit="1" customWidth="1"/>
    <col min="8" max="8" width="13.28515625" style="14" customWidth="1"/>
    <col min="9" max="9" width="22.5703125" style="147" bestFit="1" customWidth="1"/>
    <col min="10" max="10" width="33.140625" style="146" customWidth="1"/>
    <col min="11" max="11" width="5" style="146" bestFit="1" customWidth="1"/>
    <col min="12" max="12" width="5.28515625" style="146" customWidth="1"/>
    <col min="13" max="13" width="34.140625" style="147" bestFit="1" customWidth="1"/>
    <col min="14" max="14" width="43.7109375" style="14" customWidth="1"/>
    <col min="15" max="15" width="5" style="146" bestFit="1" customWidth="1"/>
    <col min="16" max="16384" width="9.140625" style="146"/>
  </cols>
  <sheetData>
    <row r="1" spans="1:15" ht="18.75" x14ac:dyDescent="0.3">
      <c r="A1" s="148" t="s">
        <v>1171</v>
      </c>
      <c r="E1" s="144" t="s">
        <v>1153</v>
      </c>
      <c r="I1" s="149" t="s">
        <v>1171</v>
      </c>
      <c r="K1" s="149"/>
      <c r="L1" s="149"/>
      <c r="M1" s="149" t="s">
        <v>1153</v>
      </c>
    </row>
    <row r="2" spans="1:15" x14ac:dyDescent="0.25">
      <c r="A2" s="65" t="s">
        <v>1166</v>
      </c>
      <c r="B2"/>
      <c r="C2"/>
      <c r="D2"/>
      <c r="E2" s="14" t="s">
        <v>1111</v>
      </c>
      <c r="H2"/>
      <c r="J2"/>
    </row>
    <row r="3" spans="1:15" x14ac:dyDescent="0.25">
      <c r="A3" s="65" t="s">
        <v>276</v>
      </c>
      <c r="B3" s="65" t="s">
        <v>862</v>
      </c>
      <c r="C3" t="s">
        <v>307</v>
      </c>
      <c r="D3"/>
      <c r="E3" s="14" t="s">
        <v>276</v>
      </c>
      <c r="F3" s="14" t="s">
        <v>2</v>
      </c>
      <c r="G3" s="14" t="s">
        <v>307</v>
      </c>
      <c r="H3"/>
      <c r="I3" s="147" t="s">
        <v>276</v>
      </c>
      <c r="J3" t="s">
        <v>862</v>
      </c>
      <c r="K3" s="147" t="s">
        <v>307</v>
      </c>
      <c r="L3" s="147"/>
      <c r="M3" s="147" t="s">
        <v>276</v>
      </c>
      <c r="N3" s="14" t="s">
        <v>2</v>
      </c>
      <c r="O3" s="147" t="s">
        <v>307</v>
      </c>
    </row>
    <row r="4" spans="1:15" x14ac:dyDescent="0.25">
      <c r="A4" t="s">
        <v>1114</v>
      </c>
      <c r="B4" s="85" t="s">
        <v>22</v>
      </c>
      <c r="C4" s="8">
        <v>1</v>
      </c>
      <c r="D4"/>
      <c r="E4" s="14" t="s">
        <v>342</v>
      </c>
      <c r="F4" s="14" t="s">
        <v>1160</v>
      </c>
      <c r="G4" s="145">
        <v>1</v>
      </c>
      <c r="H4"/>
      <c r="I4" s="147" t="s">
        <v>1172</v>
      </c>
      <c r="J4" s="151" t="s">
        <v>22</v>
      </c>
      <c r="K4" s="152">
        <v>1</v>
      </c>
      <c r="M4" s="147" t="s">
        <v>342</v>
      </c>
      <c r="N4" s="14" t="s">
        <v>1160</v>
      </c>
      <c r="O4" s="146">
        <v>1</v>
      </c>
    </row>
    <row r="5" spans="1:15" x14ac:dyDescent="0.25">
      <c r="A5"/>
      <c r="B5" s="85" t="s">
        <v>27</v>
      </c>
      <c r="C5" s="8">
        <v>1</v>
      </c>
      <c r="D5"/>
      <c r="F5" s="14" t="s">
        <v>1074</v>
      </c>
      <c r="G5" s="145">
        <v>1</v>
      </c>
      <c r="H5"/>
      <c r="J5" s="151" t="s">
        <v>27</v>
      </c>
      <c r="K5" s="152">
        <v>1</v>
      </c>
      <c r="N5" s="14" t="s">
        <v>1074</v>
      </c>
      <c r="O5" s="146">
        <v>1</v>
      </c>
    </row>
    <row r="6" spans="1:15" x14ac:dyDescent="0.25">
      <c r="A6"/>
      <c r="B6" s="85" t="s">
        <v>30</v>
      </c>
      <c r="C6" s="8">
        <v>1</v>
      </c>
      <c r="D6"/>
      <c r="F6" s="86" t="s">
        <v>9</v>
      </c>
      <c r="G6" s="145">
        <v>8</v>
      </c>
      <c r="H6"/>
      <c r="J6" s="151" t="s">
        <v>30</v>
      </c>
      <c r="K6" s="152">
        <v>1</v>
      </c>
      <c r="N6" s="86" t="s">
        <v>9</v>
      </c>
      <c r="O6" s="146">
        <v>8</v>
      </c>
    </row>
    <row r="7" spans="1:15" x14ac:dyDescent="0.25">
      <c r="A7"/>
      <c r="B7" s="85" t="s">
        <v>35</v>
      </c>
      <c r="C7" s="8">
        <v>1</v>
      </c>
      <c r="D7"/>
      <c r="F7" s="86" t="s">
        <v>965</v>
      </c>
      <c r="G7" s="145">
        <v>1</v>
      </c>
      <c r="H7"/>
      <c r="J7" s="151" t="s">
        <v>35</v>
      </c>
      <c r="K7" s="152">
        <v>1</v>
      </c>
      <c r="N7" s="86" t="s">
        <v>965</v>
      </c>
      <c r="O7" s="146">
        <v>1</v>
      </c>
    </row>
    <row r="8" spans="1:15" x14ac:dyDescent="0.25">
      <c r="A8"/>
      <c r="B8" s="85" t="s">
        <v>1050</v>
      </c>
      <c r="C8" s="8">
        <v>1</v>
      </c>
      <c r="D8"/>
      <c r="F8" s="86" t="s">
        <v>31</v>
      </c>
      <c r="G8" s="145">
        <v>1</v>
      </c>
      <c r="H8"/>
      <c r="J8" s="151" t="s">
        <v>1050</v>
      </c>
      <c r="K8" s="152">
        <v>1</v>
      </c>
      <c r="N8" s="86" t="s">
        <v>31</v>
      </c>
      <c r="O8" s="146">
        <v>1</v>
      </c>
    </row>
    <row r="9" spans="1:15" x14ac:dyDescent="0.25">
      <c r="A9"/>
      <c r="B9" t="s">
        <v>1167</v>
      </c>
      <c r="C9" s="8">
        <v>1</v>
      </c>
      <c r="D9"/>
      <c r="F9" s="86" t="s">
        <v>39</v>
      </c>
      <c r="G9" s="145">
        <v>2</v>
      </c>
      <c r="H9"/>
      <c r="J9" s="151" t="s">
        <v>1173</v>
      </c>
      <c r="K9" s="152">
        <v>1</v>
      </c>
      <c r="N9" s="86" t="s">
        <v>39</v>
      </c>
      <c r="O9" s="146">
        <v>2</v>
      </c>
    </row>
    <row r="10" spans="1:15" x14ac:dyDescent="0.25">
      <c r="A10"/>
      <c r="B10" s="85" t="s">
        <v>43</v>
      </c>
      <c r="C10" s="8">
        <v>1</v>
      </c>
      <c r="D10"/>
      <c r="E10" s="14" t="s">
        <v>348</v>
      </c>
      <c r="F10" s="14" t="s">
        <v>1148</v>
      </c>
      <c r="G10" s="145">
        <v>1</v>
      </c>
      <c r="H10"/>
      <c r="J10" s="151" t="s">
        <v>43</v>
      </c>
      <c r="K10" s="152">
        <v>1</v>
      </c>
      <c r="N10" s="14" t="s">
        <v>1139</v>
      </c>
      <c r="O10" s="146">
        <v>1</v>
      </c>
    </row>
    <row r="11" spans="1:15" x14ac:dyDescent="0.25">
      <c r="A11" t="s">
        <v>1115</v>
      </c>
      <c r="B11" s="85" t="s">
        <v>9</v>
      </c>
      <c r="C11" s="8">
        <v>8</v>
      </c>
      <c r="D11"/>
      <c r="F11" s="86" t="s">
        <v>22</v>
      </c>
      <c r="G11" s="145">
        <v>1</v>
      </c>
      <c r="H11"/>
      <c r="I11" s="147" t="s">
        <v>1115</v>
      </c>
      <c r="J11" s="85" t="s">
        <v>9</v>
      </c>
      <c r="K11" s="146">
        <v>8</v>
      </c>
      <c r="M11" s="150" t="s">
        <v>348</v>
      </c>
      <c r="N11" s="151" t="s">
        <v>1148</v>
      </c>
      <c r="O11" s="152">
        <v>1</v>
      </c>
    </row>
    <row r="12" spans="1:15" x14ac:dyDescent="0.25">
      <c r="A12"/>
      <c r="B12" s="85" t="s">
        <v>965</v>
      </c>
      <c r="C12" s="8">
        <v>1</v>
      </c>
      <c r="D12"/>
      <c r="F12" s="86" t="s">
        <v>27</v>
      </c>
      <c r="G12" s="145">
        <v>1</v>
      </c>
      <c r="H12"/>
      <c r="J12" s="85" t="s">
        <v>965</v>
      </c>
      <c r="K12" s="146">
        <v>1</v>
      </c>
      <c r="M12" s="150"/>
      <c r="N12" s="151" t="s">
        <v>22</v>
      </c>
      <c r="O12" s="152">
        <v>1</v>
      </c>
    </row>
    <row r="13" spans="1:15" x14ac:dyDescent="0.25">
      <c r="A13"/>
      <c r="B13" s="85" t="s">
        <v>31</v>
      </c>
      <c r="C13" s="8">
        <v>1</v>
      </c>
      <c r="D13"/>
      <c r="F13" s="86" t="s">
        <v>30</v>
      </c>
      <c r="G13" s="145">
        <v>1</v>
      </c>
      <c r="H13"/>
      <c r="J13" s="85" t="s">
        <v>31</v>
      </c>
      <c r="K13" s="146">
        <v>1</v>
      </c>
      <c r="M13" s="150"/>
      <c r="N13" s="151" t="s">
        <v>27</v>
      </c>
      <c r="O13" s="152">
        <v>1</v>
      </c>
    </row>
    <row r="14" spans="1:15" x14ac:dyDescent="0.25">
      <c r="A14"/>
      <c r="B14" s="85" t="s">
        <v>39</v>
      </c>
      <c r="C14" s="8">
        <v>2</v>
      </c>
      <c r="D14"/>
      <c r="F14" s="86" t="s">
        <v>35</v>
      </c>
      <c r="G14" s="145">
        <v>1</v>
      </c>
      <c r="H14"/>
      <c r="J14" s="85" t="s">
        <v>39</v>
      </c>
      <c r="K14" s="146">
        <v>2</v>
      </c>
      <c r="M14" s="150"/>
      <c r="N14" s="151" t="s">
        <v>30</v>
      </c>
      <c r="O14" s="152">
        <v>1</v>
      </c>
    </row>
    <row r="15" spans="1:15" x14ac:dyDescent="0.25">
      <c r="A15"/>
      <c r="B15" t="s">
        <v>1167</v>
      </c>
      <c r="C15" s="8">
        <v>2</v>
      </c>
      <c r="D15"/>
      <c r="F15" s="86" t="s">
        <v>1050</v>
      </c>
      <c r="G15" s="145">
        <v>1</v>
      </c>
      <c r="H15"/>
      <c r="J15" t="s">
        <v>1167</v>
      </c>
      <c r="K15" s="146">
        <v>2</v>
      </c>
      <c r="M15" s="150"/>
      <c r="N15" s="151" t="s">
        <v>35</v>
      </c>
      <c r="O15" s="152">
        <v>1</v>
      </c>
    </row>
    <row r="16" spans="1:15" x14ac:dyDescent="0.25">
      <c r="A16" t="s">
        <v>1116</v>
      </c>
      <c r="B16" t="s">
        <v>1116</v>
      </c>
      <c r="C16" s="8">
        <v>6</v>
      </c>
      <c r="D16"/>
      <c r="F16" s="86" t="s">
        <v>43</v>
      </c>
      <c r="G16" s="145">
        <v>1</v>
      </c>
      <c r="H16"/>
      <c r="I16" s="147" t="s">
        <v>277</v>
      </c>
      <c r="J16" t="s">
        <v>1084</v>
      </c>
      <c r="K16" s="146">
        <v>1</v>
      </c>
      <c r="M16" s="150"/>
      <c r="N16" s="151" t="s">
        <v>1050</v>
      </c>
      <c r="O16" s="152">
        <v>1</v>
      </c>
    </row>
    <row r="17" spans="1:15" x14ac:dyDescent="0.25">
      <c r="A17" t="s">
        <v>277</v>
      </c>
      <c r="B17" t="s">
        <v>1084</v>
      </c>
      <c r="C17" s="8">
        <v>1</v>
      </c>
      <c r="D17"/>
      <c r="E17" s="14" t="s">
        <v>346</v>
      </c>
      <c r="F17" s="14" t="s">
        <v>36</v>
      </c>
      <c r="G17" s="145">
        <v>1</v>
      </c>
      <c r="H17"/>
      <c r="J17" t="s">
        <v>288</v>
      </c>
      <c r="K17" s="146">
        <v>9</v>
      </c>
      <c r="M17" s="150"/>
      <c r="N17" s="151" t="s">
        <v>43</v>
      </c>
      <c r="O17" s="152">
        <v>1</v>
      </c>
    </row>
    <row r="18" spans="1:15" x14ac:dyDescent="0.25">
      <c r="A18"/>
      <c r="B18" t="s">
        <v>288</v>
      </c>
      <c r="C18" s="8">
        <v>9</v>
      </c>
      <c r="D18"/>
      <c r="F18" s="14" t="s">
        <v>296</v>
      </c>
      <c r="G18" s="145">
        <v>1</v>
      </c>
      <c r="H18"/>
      <c r="J18" t="s">
        <v>8</v>
      </c>
      <c r="K18" s="146">
        <v>21</v>
      </c>
      <c r="M18" s="147" t="s">
        <v>346</v>
      </c>
      <c r="N18" s="14" t="s">
        <v>36</v>
      </c>
      <c r="O18" s="146">
        <v>1</v>
      </c>
    </row>
    <row r="19" spans="1:15" x14ac:dyDescent="0.25">
      <c r="A19"/>
      <c r="B19" t="s">
        <v>8</v>
      </c>
      <c r="C19" s="8">
        <v>21</v>
      </c>
      <c r="D19"/>
      <c r="E19" s="14" t="s">
        <v>981</v>
      </c>
      <c r="F19" s="14" t="s">
        <v>941</v>
      </c>
      <c r="G19" s="145">
        <v>1</v>
      </c>
      <c r="H19"/>
      <c r="J19" t="s">
        <v>913</v>
      </c>
      <c r="K19" s="146">
        <v>1</v>
      </c>
      <c r="N19" s="14" t="s">
        <v>296</v>
      </c>
      <c r="O19" s="146">
        <v>1</v>
      </c>
    </row>
    <row r="20" spans="1:15" x14ac:dyDescent="0.25">
      <c r="A20"/>
      <c r="B20" t="s">
        <v>913</v>
      </c>
      <c r="C20" s="8">
        <v>1</v>
      </c>
      <c r="D20"/>
      <c r="F20" s="14" t="s">
        <v>1035</v>
      </c>
      <c r="G20" s="145">
        <v>1</v>
      </c>
      <c r="H20"/>
      <c r="J20" t="s">
        <v>7</v>
      </c>
      <c r="K20" s="146">
        <v>3</v>
      </c>
      <c r="M20" s="147" t="s">
        <v>981</v>
      </c>
      <c r="N20" s="14" t="s">
        <v>941</v>
      </c>
      <c r="O20" s="146">
        <v>1</v>
      </c>
    </row>
    <row r="21" spans="1:15" x14ac:dyDescent="0.25">
      <c r="A21"/>
      <c r="B21" t="s">
        <v>7</v>
      </c>
      <c r="C21" s="8">
        <v>3</v>
      </c>
      <c r="D21"/>
      <c r="F21" s="14" t="s">
        <v>1162</v>
      </c>
      <c r="G21" s="145">
        <v>1</v>
      </c>
      <c r="H21"/>
      <c r="J21" t="s">
        <v>1167</v>
      </c>
      <c r="K21" s="146">
        <v>6</v>
      </c>
      <c r="N21" s="14" t="s">
        <v>1035</v>
      </c>
      <c r="O21" s="146">
        <v>1</v>
      </c>
    </row>
    <row r="22" spans="1:15" x14ac:dyDescent="0.25">
      <c r="A22"/>
      <c r="B22" t="s">
        <v>1167</v>
      </c>
      <c r="C22" s="8">
        <v>6</v>
      </c>
      <c r="D22"/>
      <c r="E22" s="14" t="s">
        <v>340</v>
      </c>
      <c r="F22" s="14" t="s">
        <v>993</v>
      </c>
      <c r="G22" s="145">
        <v>1</v>
      </c>
      <c r="H22"/>
      <c r="I22" s="147" t="s">
        <v>1117</v>
      </c>
      <c r="J22" t="s">
        <v>21</v>
      </c>
      <c r="K22" s="146">
        <v>1</v>
      </c>
      <c r="N22" s="14" t="s">
        <v>1162</v>
      </c>
      <c r="O22" s="146">
        <v>1</v>
      </c>
    </row>
    <row r="23" spans="1:15" x14ac:dyDescent="0.25">
      <c r="A23" t="s">
        <v>1117</v>
      </c>
      <c r="B23" t="s">
        <v>21</v>
      </c>
      <c r="C23" s="8">
        <v>1</v>
      </c>
      <c r="D23"/>
      <c r="F23" s="14" t="s">
        <v>14</v>
      </c>
      <c r="G23" s="145">
        <v>9</v>
      </c>
      <c r="H23"/>
      <c r="I23" s="147" t="s">
        <v>1118</v>
      </c>
      <c r="J23" t="s">
        <v>37</v>
      </c>
      <c r="K23" s="146">
        <v>2</v>
      </c>
      <c r="M23" s="147" t="s">
        <v>340</v>
      </c>
      <c r="N23" s="14" t="s">
        <v>993</v>
      </c>
      <c r="O23" s="146">
        <v>1</v>
      </c>
    </row>
    <row r="24" spans="1:15" x14ac:dyDescent="0.25">
      <c r="A24" t="s">
        <v>1118</v>
      </c>
      <c r="B24" t="s">
        <v>37</v>
      </c>
      <c r="C24" s="8">
        <v>2</v>
      </c>
      <c r="D24"/>
      <c r="F24" s="14" t="s">
        <v>40</v>
      </c>
      <c r="G24" s="145">
        <v>1</v>
      </c>
      <c r="H24"/>
      <c r="J24" t="s">
        <v>1167</v>
      </c>
      <c r="K24" s="146">
        <v>1</v>
      </c>
      <c r="N24" s="14" t="s">
        <v>14</v>
      </c>
      <c r="O24" s="146">
        <v>9</v>
      </c>
    </row>
    <row r="25" spans="1:15" x14ac:dyDescent="0.25">
      <c r="A25"/>
      <c r="B25" t="s">
        <v>1167</v>
      </c>
      <c r="C25" s="8">
        <v>1</v>
      </c>
      <c r="D25"/>
      <c r="F25" s="14" t="s">
        <v>1015</v>
      </c>
      <c r="G25" s="145">
        <v>1</v>
      </c>
      <c r="H25"/>
      <c r="I25" s="147" t="s">
        <v>280</v>
      </c>
      <c r="J25" t="s">
        <v>21</v>
      </c>
      <c r="K25" s="146">
        <v>2</v>
      </c>
      <c r="N25" s="14" t="s">
        <v>40</v>
      </c>
      <c r="O25" s="146">
        <v>1</v>
      </c>
    </row>
    <row r="26" spans="1:15" x14ac:dyDescent="0.25">
      <c r="A26" t="s">
        <v>280</v>
      </c>
      <c r="B26" t="s">
        <v>21</v>
      </c>
      <c r="C26" s="8">
        <v>2</v>
      </c>
      <c r="D26"/>
      <c r="F26" s="14" t="s">
        <v>1140</v>
      </c>
      <c r="G26" s="145">
        <v>1</v>
      </c>
      <c r="H26"/>
      <c r="J26" t="s">
        <v>44</v>
      </c>
      <c r="K26" s="146">
        <v>1</v>
      </c>
      <c r="N26" s="14" t="s">
        <v>1015</v>
      </c>
      <c r="O26" s="146">
        <v>1</v>
      </c>
    </row>
    <row r="27" spans="1:15" x14ac:dyDescent="0.25">
      <c r="A27"/>
      <c r="B27" t="s">
        <v>44</v>
      </c>
      <c r="C27" s="8">
        <v>1</v>
      </c>
      <c r="D27"/>
      <c r="E27" s="14" t="s">
        <v>336</v>
      </c>
      <c r="F27" s="14" t="s">
        <v>37</v>
      </c>
      <c r="G27" s="145">
        <v>2</v>
      </c>
      <c r="H27"/>
      <c r="J27" t="s">
        <v>26</v>
      </c>
      <c r="K27" s="146">
        <v>1</v>
      </c>
      <c r="N27" s="14" t="s">
        <v>1140</v>
      </c>
      <c r="O27" s="146">
        <v>1</v>
      </c>
    </row>
    <row r="28" spans="1:15" x14ac:dyDescent="0.25">
      <c r="A28"/>
      <c r="B28" t="s">
        <v>26</v>
      </c>
      <c r="C28" s="8">
        <v>1</v>
      </c>
      <c r="D28"/>
      <c r="E28" s="14" t="s">
        <v>332</v>
      </c>
      <c r="F28" s="14" t="s">
        <v>21</v>
      </c>
      <c r="G28" s="145">
        <v>1</v>
      </c>
      <c r="H28"/>
      <c r="J28" t="s">
        <v>45</v>
      </c>
      <c r="K28" s="146">
        <v>1</v>
      </c>
      <c r="M28" s="147" t="s">
        <v>336</v>
      </c>
      <c r="N28" s="14" t="s">
        <v>37</v>
      </c>
      <c r="O28" s="146">
        <v>2</v>
      </c>
    </row>
    <row r="29" spans="1:15" x14ac:dyDescent="0.25">
      <c r="A29"/>
      <c r="B29" t="s">
        <v>45</v>
      </c>
      <c r="C29" s="8">
        <v>1</v>
      </c>
      <c r="D29"/>
      <c r="E29" s="14" t="s">
        <v>333</v>
      </c>
      <c r="F29" s="14" t="s">
        <v>288</v>
      </c>
      <c r="G29" s="145">
        <v>9</v>
      </c>
      <c r="H29"/>
      <c r="J29" t="s">
        <v>305</v>
      </c>
      <c r="K29" s="146">
        <v>1</v>
      </c>
      <c r="M29" s="147" t="s">
        <v>332</v>
      </c>
      <c r="N29" s="14" t="s">
        <v>21</v>
      </c>
      <c r="O29" s="146">
        <v>1</v>
      </c>
    </row>
    <row r="30" spans="1:15" x14ac:dyDescent="0.25">
      <c r="A30"/>
      <c r="B30" t="s">
        <v>305</v>
      </c>
      <c r="C30" s="8">
        <v>1</v>
      </c>
      <c r="D30"/>
      <c r="F30" s="14" t="s">
        <v>970</v>
      </c>
      <c r="G30" s="145">
        <v>1</v>
      </c>
      <c r="H30"/>
      <c r="J30" t="s">
        <v>12</v>
      </c>
      <c r="K30" s="146">
        <v>2</v>
      </c>
      <c r="M30" s="147" t="s">
        <v>333</v>
      </c>
      <c r="N30" s="14" t="s">
        <v>288</v>
      </c>
      <c r="O30" s="146">
        <v>9</v>
      </c>
    </row>
    <row r="31" spans="1:15" x14ac:dyDescent="0.25">
      <c r="A31"/>
      <c r="B31" t="s">
        <v>12</v>
      </c>
      <c r="C31" s="8">
        <v>2</v>
      </c>
      <c r="D31"/>
      <c r="F31" s="14" t="s">
        <v>8</v>
      </c>
      <c r="G31" s="145">
        <v>23</v>
      </c>
      <c r="H31"/>
      <c r="J31" t="s">
        <v>47</v>
      </c>
      <c r="K31" s="146">
        <v>5</v>
      </c>
      <c r="N31" s="14" t="s">
        <v>970</v>
      </c>
      <c r="O31" s="146">
        <v>1</v>
      </c>
    </row>
    <row r="32" spans="1:15" x14ac:dyDescent="0.25">
      <c r="A32"/>
      <c r="B32" t="s">
        <v>47</v>
      </c>
      <c r="C32" s="8">
        <v>5</v>
      </c>
      <c r="D32"/>
      <c r="F32" s="14" t="s">
        <v>1146</v>
      </c>
      <c r="G32" s="145">
        <v>1</v>
      </c>
      <c r="H32"/>
      <c r="J32" t="s">
        <v>16</v>
      </c>
      <c r="K32" s="146">
        <v>1</v>
      </c>
      <c r="N32" s="14" t="s">
        <v>8</v>
      </c>
      <c r="O32" s="146">
        <v>23</v>
      </c>
    </row>
    <row r="33" spans="1:15" x14ac:dyDescent="0.25">
      <c r="A33"/>
      <c r="B33" t="s">
        <v>16</v>
      </c>
      <c r="C33" s="8">
        <v>1</v>
      </c>
      <c r="D33"/>
      <c r="F33" s="14" t="s">
        <v>1159</v>
      </c>
      <c r="G33" s="145">
        <v>1</v>
      </c>
      <c r="H33"/>
      <c r="J33" t="s">
        <v>1020</v>
      </c>
      <c r="K33" s="146">
        <v>2</v>
      </c>
      <c r="N33" s="14" t="s">
        <v>1146</v>
      </c>
      <c r="O33" s="146">
        <v>1</v>
      </c>
    </row>
    <row r="34" spans="1:15" x14ac:dyDescent="0.25">
      <c r="A34"/>
      <c r="B34" t="s">
        <v>1020</v>
      </c>
      <c r="C34" s="8">
        <v>2</v>
      </c>
      <c r="D34"/>
      <c r="F34" s="14" t="s">
        <v>1156</v>
      </c>
      <c r="G34" s="145">
        <v>1</v>
      </c>
      <c r="H34"/>
      <c r="J34" t="s">
        <v>1167</v>
      </c>
      <c r="K34" s="146">
        <v>1</v>
      </c>
      <c r="N34" s="14" t="s">
        <v>1159</v>
      </c>
      <c r="O34" s="146">
        <v>1</v>
      </c>
    </row>
    <row r="35" spans="1:15" x14ac:dyDescent="0.25">
      <c r="A35"/>
      <c r="B35" t="s">
        <v>1167</v>
      </c>
      <c r="C35" s="8">
        <v>1</v>
      </c>
      <c r="D35"/>
      <c r="F35" s="14" t="s">
        <v>913</v>
      </c>
      <c r="G35" s="145">
        <v>1</v>
      </c>
      <c r="H35"/>
      <c r="J35" t="s">
        <v>32</v>
      </c>
      <c r="K35" s="146">
        <v>1</v>
      </c>
      <c r="N35" s="14" t="s">
        <v>1156</v>
      </c>
      <c r="O35" s="146">
        <v>1</v>
      </c>
    </row>
    <row r="36" spans="1:15" x14ac:dyDescent="0.25">
      <c r="A36"/>
      <c r="B36" t="s">
        <v>32</v>
      </c>
      <c r="C36" s="8">
        <v>1</v>
      </c>
      <c r="D36"/>
      <c r="F36" s="14" t="s">
        <v>7</v>
      </c>
      <c r="G36" s="145">
        <v>3</v>
      </c>
      <c r="H36"/>
      <c r="I36" s="147" t="s">
        <v>1119</v>
      </c>
      <c r="J36" t="s">
        <v>36</v>
      </c>
      <c r="K36" s="146">
        <v>1</v>
      </c>
      <c r="N36" s="14" t="s">
        <v>913</v>
      </c>
      <c r="O36" s="146">
        <v>1</v>
      </c>
    </row>
    <row r="37" spans="1:15" x14ac:dyDescent="0.25">
      <c r="A37" t="s">
        <v>1119</v>
      </c>
      <c r="B37" t="s">
        <v>36</v>
      </c>
      <c r="C37" s="8">
        <v>1</v>
      </c>
      <c r="D37"/>
      <c r="F37" s="14" t="s">
        <v>1147</v>
      </c>
      <c r="G37" s="145">
        <v>1</v>
      </c>
      <c r="H37"/>
      <c r="J37" t="s">
        <v>296</v>
      </c>
      <c r="K37" s="146">
        <v>1</v>
      </c>
      <c r="N37" s="14" t="s">
        <v>7</v>
      </c>
      <c r="O37" s="146">
        <v>3</v>
      </c>
    </row>
    <row r="38" spans="1:15" x14ac:dyDescent="0.25">
      <c r="A38"/>
      <c r="B38" t="s">
        <v>296</v>
      </c>
      <c r="C38" s="8">
        <v>1</v>
      </c>
      <c r="D38"/>
      <c r="F38" s="14" t="s">
        <v>926</v>
      </c>
      <c r="G38" s="145">
        <v>1</v>
      </c>
      <c r="H38"/>
      <c r="I38" s="147" t="s">
        <v>1120</v>
      </c>
      <c r="J38" t="s">
        <v>941</v>
      </c>
      <c r="K38" s="146">
        <v>2</v>
      </c>
      <c r="N38" s="14" t="s">
        <v>1147</v>
      </c>
      <c r="O38" s="146">
        <v>1</v>
      </c>
    </row>
    <row r="39" spans="1:15" x14ac:dyDescent="0.25">
      <c r="A39" t="s">
        <v>1120</v>
      </c>
      <c r="B39" t="s">
        <v>941</v>
      </c>
      <c r="C39" s="8">
        <v>2</v>
      </c>
      <c r="D39"/>
      <c r="E39" s="142" t="s">
        <v>325</v>
      </c>
      <c r="F39" s="14" t="s">
        <v>44</v>
      </c>
      <c r="G39" s="145">
        <v>1</v>
      </c>
      <c r="H39"/>
      <c r="J39" t="s">
        <v>1035</v>
      </c>
      <c r="K39" s="146">
        <v>1</v>
      </c>
      <c r="N39" s="14" t="s">
        <v>926</v>
      </c>
      <c r="O39" s="146">
        <v>1</v>
      </c>
    </row>
    <row r="40" spans="1:15" x14ac:dyDescent="0.25">
      <c r="A40"/>
      <c r="B40" t="s">
        <v>1035</v>
      </c>
      <c r="C40" s="8">
        <v>1</v>
      </c>
      <c r="D40"/>
      <c r="E40" s="142"/>
      <c r="F40" s="14" t="s">
        <v>1163</v>
      </c>
      <c r="G40" s="145">
        <v>1</v>
      </c>
      <c r="H40"/>
      <c r="J40" t="s">
        <v>982</v>
      </c>
      <c r="K40" s="146">
        <v>1</v>
      </c>
      <c r="M40" s="147" t="s">
        <v>325</v>
      </c>
      <c r="N40" s="14" t="s">
        <v>44</v>
      </c>
      <c r="O40" s="146">
        <v>1</v>
      </c>
    </row>
    <row r="41" spans="1:15" x14ac:dyDescent="0.25">
      <c r="A41"/>
      <c r="B41" t="s">
        <v>982</v>
      </c>
      <c r="C41" s="8">
        <v>1</v>
      </c>
      <c r="D41"/>
      <c r="E41" s="142"/>
      <c r="F41" s="14" t="s">
        <v>305</v>
      </c>
      <c r="G41" s="145">
        <v>1</v>
      </c>
      <c r="H41"/>
      <c r="I41" s="147" t="s">
        <v>1121</v>
      </c>
      <c r="J41" t="s">
        <v>14</v>
      </c>
      <c r="K41" s="146">
        <v>8</v>
      </c>
      <c r="N41" s="14" t="s">
        <v>1163</v>
      </c>
      <c r="O41" s="146">
        <v>1</v>
      </c>
    </row>
    <row r="42" spans="1:15" x14ac:dyDescent="0.25">
      <c r="A42" t="s">
        <v>1121</v>
      </c>
      <c r="B42" t="s">
        <v>14</v>
      </c>
      <c r="C42" s="8">
        <v>8</v>
      </c>
      <c r="D42"/>
      <c r="E42" s="142"/>
      <c r="F42" s="14" t="s">
        <v>12</v>
      </c>
      <c r="G42" s="145">
        <v>3</v>
      </c>
      <c r="H42"/>
      <c r="J42" t="s">
        <v>40</v>
      </c>
      <c r="K42" s="146">
        <v>1</v>
      </c>
      <c r="N42" s="14" t="s">
        <v>305</v>
      </c>
      <c r="O42" s="146">
        <v>1</v>
      </c>
    </row>
    <row r="43" spans="1:15" x14ac:dyDescent="0.25">
      <c r="A43"/>
      <c r="B43" t="s">
        <v>40</v>
      </c>
      <c r="C43" s="8">
        <v>1</v>
      </c>
      <c r="D43"/>
      <c r="E43" s="142"/>
      <c r="F43" s="14" t="s">
        <v>47</v>
      </c>
      <c r="G43" s="145">
        <v>3</v>
      </c>
      <c r="H43"/>
      <c r="J43" t="s">
        <v>1015</v>
      </c>
      <c r="K43" s="146">
        <v>1</v>
      </c>
      <c r="N43" s="14" t="s">
        <v>12</v>
      </c>
      <c r="O43" s="146">
        <v>3</v>
      </c>
    </row>
    <row r="44" spans="1:15" x14ac:dyDescent="0.25">
      <c r="A44"/>
      <c r="B44" t="s">
        <v>1015</v>
      </c>
      <c r="C44" s="8">
        <v>1</v>
      </c>
      <c r="D44"/>
      <c r="E44" s="142"/>
      <c r="F44" s="14" t="s">
        <v>1157</v>
      </c>
      <c r="G44" s="145">
        <v>1</v>
      </c>
      <c r="H44"/>
      <c r="J44" t="s">
        <v>1168</v>
      </c>
      <c r="K44" s="146">
        <v>1</v>
      </c>
      <c r="N44" s="14" t="s">
        <v>47</v>
      </c>
      <c r="O44" s="146">
        <v>3</v>
      </c>
    </row>
    <row r="45" spans="1:15" x14ac:dyDescent="0.25">
      <c r="A45"/>
      <c r="B45" t="s">
        <v>1168</v>
      </c>
      <c r="C45" s="8">
        <v>1</v>
      </c>
      <c r="D45"/>
      <c r="E45" s="142"/>
      <c r="F45" s="14" t="s">
        <v>1020</v>
      </c>
      <c r="G45" s="145">
        <v>1</v>
      </c>
      <c r="H45"/>
      <c r="J45" t="s">
        <v>1167</v>
      </c>
      <c r="K45" s="146">
        <v>3</v>
      </c>
      <c r="N45" s="14" t="s">
        <v>1157</v>
      </c>
      <c r="O45" s="146">
        <v>1</v>
      </c>
    </row>
    <row r="46" spans="1:15" x14ac:dyDescent="0.25">
      <c r="A46"/>
      <c r="B46" t="s">
        <v>1167</v>
      </c>
      <c r="C46" s="8">
        <v>3</v>
      </c>
      <c r="D46"/>
      <c r="E46" s="142"/>
      <c r="F46" s="14" t="s">
        <v>1158</v>
      </c>
      <c r="G46" s="145">
        <v>1</v>
      </c>
      <c r="H46"/>
      <c r="I46" s="147" t="s">
        <v>1122</v>
      </c>
      <c r="J46" t="s">
        <v>21</v>
      </c>
      <c r="K46" s="146">
        <v>2</v>
      </c>
      <c r="N46" s="14" t="s">
        <v>1020</v>
      </c>
      <c r="O46" s="146">
        <v>1</v>
      </c>
    </row>
    <row r="47" spans="1:15" x14ac:dyDescent="0.25">
      <c r="A47" t="s">
        <v>1122</v>
      </c>
      <c r="B47" t="s">
        <v>21</v>
      </c>
      <c r="C47" s="8">
        <v>2</v>
      </c>
      <c r="D47"/>
      <c r="E47" s="142" t="s">
        <v>328</v>
      </c>
      <c r="F47" s="14" t="s">
        <v>21</v>
      </c>
      <c r="G47" s="145">
        <v>2</v>
      </c>
      <c r="H47"/>
      <c r="J47" t="s">
        <v>1012</v>
      </c>
      <c r="K47" s="146">
        <v>1</v>
      </c>
      <c r="N47" s="14" t="s">
        <v>1158</v>
      </c>
      <c r="O47" s="146">
        <v>1</v>
      </c>
    </row>
    <row r="48" spans="1:15" x14ac:dyDescent="0.25">
      <c r="A48"/>
      <c r="B48" t="s">
        <v>1012</v>
      </c>
      <c r="C48" s="8">
        <v>1</v>
      </c>
      <c r="D48"/>
      <c r="E48" s="142" t="s">
        <v>330</v>
      </c>
      <c r="F48" s="14" t="s">
        <v>26</v>
      </c>
      <c r="G48" s="145">
        <v>1</v>
      </c>
      <c r="H48"/>
      <c r="J48" t="s">
        <v>10</v>
      </c>
      <c r="K48" s="146">
        <v>1</v>
      </c>
      <c r="M48" s="147" t="s">
        <v>328</v>
      </c>
      <c r="N48" s="14" t="s">
        <v>21</v>
      </c>
      <c r="O48" s="146">
        <v>2</v>
      </c>
    </row>
    <row r="49" spans="1:15" x14ac:dyDescent="0.25">
      <c r="A49"/>
      <c r="B49" t="s">
        <v>10</v>
      </c>
      <c r="C49" s="8">
        <v>1</v>
      </c>
      <c r="D49"/>
      <c r="E49" s="142"/>
      <c r="F49" s="14" t="s">
        <v>45</v>
      </c>
      <c r="G49" s="145">
        <v>1</v>
      </c>
      <c r="H49"/>
      <c r="J49" t="s">
        <v>890</v>
      </c>
      <c r="K49" s="146">
        <v>6</v>
      </c>
      <c r="M49" s="147" t="s">
        <v>330</v>
      </c>
      <c r="N49" s="14" t="s">
        <v>26</v>
      </c>
      <c r="O49" s="146">
        <v>1</v>
      </c>
    </row>
    <row r="50" spans="1:15" x14ac:dyDescent="0.25">
      <c r="A50"/>
      <c r="B50" t="s">
        <v>890</v>
      </c>
      <c r="C50" s="8">
        <v>6</v>
      </c>
      <c r="D50"/>
      <c r="E50" s="142"/>
      <c r="F50" s="14" t="s">
        <v>32</v>
      </c>
      <c r="G50" s="145">
        <v>1</v>
      </c>
      <c r="H50"/>
      <c r="J50" t="s">
        <v>42</v>
      </c>
      <c r="K50" s="146">
        <v>1</v>
      </c>
      <c r="N50" s="14" t="s">
        <v>45</v>
      </c>
      <c r="O50" s="146">
        <v>1</v>
      </c>
    </row>
    <row r="51" spans="1:15" x14ac:dyDescent="0.25">
      <c r="A51"/>
      <c r="B51" t="s">
        <v>42</v>
      </c>
      <c r="C51" s="8">
        <v>1</v>
      </c>
      <c r="D51"/>
      <c r="E51" s="14" t="s">
        <v>309</v>
      </c>
      <c r="F51" s="14" t="s">
        <v>21</v>
      </c>
      <c r="G51" s="145">
        <v>2</v>
      </c>
      <c r="H51"/>
      <c r="J51" t="s">
        <v>1167</v>
      </c>
      <c r="K51" s="146">
        <v>3</v>
      </c>
      <c r="N51" s="14" t="s">
        <v>32</v>
      </c>
      <c r="O51" s="146">
        <v>1</v>
      </c>
    </row>
    <row r="52" spans="1:15" x14ac:dyDescent="0.25">
      <c r="A52"/>
      <c r="B52" t="s">
        <v>1167</v>
      </c>
      <c r="C52" s="8">
        <v>3</v>
      </c>
      <c r="D52"/>
      <c r="F52" s="14" t="s">
        <v>1012</v>
      </c>
      <c r="G52" s="145">
        <v>1</v>
      </c>
      <c r="H52"/>
      <c r="I52" s="147" t="s">
        <v>1123</v>
      </c>
      <c r="J52" t="s">
        <v>1008</v>
      </c>
      <c r="K52" s="146">
        <v>1</v>
      </c>
      <c r="M52" s="147" t="s">
        <v>309</v>
      </c>
      <c r="N52" s="14" t="s">
        <v>21</v>
      </c>
      <c r="O52" s="146">
        <v>2</v>
      </c>
    </row>
    <row r="53" spans="1:15" x14ac:dyDescent="0.25">
      <c r="A53" t="s">
        <v>1123</v>
      </c>
      <c r="B53" t="s">
        <v>1008</v>
      </c>
      <c r="C53" s="8">
        <v>1</v>
      </c>
      <c r="D53"/>
      <c r="F53" s="14" t="s">
        <v>10</v>
      </c>
      <c r="G53" s="145">
        <v>1</v>
      </c>
      <c r="H53"/>
      <c r="J53" t="s">
        <v>1027</v>
      </c>
      <c r="K53" s="146">
        <v>1</v>
      </c>
      <c r="N53" s="14" t="s">
        <v>1012</v>
      </c>
      <c r="O53" s="146">
        <v>1</v>
      </c>
    </row>
    <row r="54" spans="1:15" x14ac:dyDescent="0.25">
      <c r="A54"/>
      <c r="B54" t="s">
        <v>1027</v>
      </c>
      <c r="C54" s="8">
        <v>1</v>
      </c>
      <c r="D54"/>
      <c r="F54" s="14" t="s">
        <v>890</v>
      </c>
      <c r="G54" s="145">
        <v>6</v>
      </c>
      <c r="H54"/>
      <c r="J54" t="s">
        <v>1169</v>
      </c>
      <c r="K54" s="146">
        <v>1</v>
      </c>
      <c r="N54" s="14" t="s">
        <v>10</v>
      </c>
      <c r="O54" s="146">
        <v>1</v>
      </c>
    </row>
    <row r="55" spans="1:15" x14ac:dyDescent="0.25">
      <c r="A55"/>
      <c r="B55" t="s">
        <v>1169</v>
      </c>
      <c r="C55" s="8">
        <v>1</v>
      </c>
      <c r="D55"/>
      <c r="F55" s="14" t="s">
        <v>1141</v>
      </c>
      <c r="G55" s="145">
        <v>1</v>
      </c>
      <c r="H55"/>
      <c r="J55" t="s">
        <v>38</v>
      </c>
      <c r="K55" s="146">
        <v>1</v>
      </c>
      <c r="N55" s="14" t="s">
        <v>890</v>
      </c>
      <c r="O55" s="146">
        <v>6</v>
      </c>
    </row>
    <row r="56" spans="1:15" x14ac:dyDescent="0.25">
      <c r="A56"/>
      <c r="B56" t="s">
        <v>38</v>
      </c>
      <c r="C56" s="8">
        <v>1</v>
      </c>
      <c r="D56"/>
      <c r="F56" s="14" t="s">
        <v>1142</v>
      </c>
      <c r="G56" s="145">
        <v>1</v>
      </c>
      <c r="H56"/>
      <c r="I56" s="147" t="s">
        <v>1124</v>
      </c>
      <c r="J56" t="s">
        <v>1005</v>
      </c>
      <c r="K56" s="146">
        <v>3</v>
      </c>
      <c r="N56" s="14" t="s">
        <v>1141</v>
      </c>
      <c r="O56" s="146">
        <v>1</v>
      </c>
    </row>
    <row r="57" spans="1:15" x14ac:dyDescent="0.25">
      <c r="A57" t="s">
        <v>1124</v>
      </c>
      <c r="B57" t="s">
        <v>1005</v>
      </c>
      <c r="C57" s="8">
        <v>3</v>
      </c>
      <c r="D57"/>
      <c r="F57" s="14" t="s">
        <v>1143</v>
      </c>
      <c r="G57" s="145">
        <v>1</v>
      </c>
      <c r="H57"/>
      <c r="J57" t="s">
        <v>1167</v>
      </c>
      <c r="K57" s="146">
        <v>3</v>
      </c>
      <c r="N57" s="14" t="s">
        <v>1142</v>
      </c>
      <c r="O57" s="146">
        <v>1</v>
      </c>
    </row>
    <row r="58" spans="1:15" x14ac:dyDescent="0.25">
      <c r="A58"/>
      <c r="B58" t="s">
        <v>1167</v>
      </c>
      <c r="C58" s="8">
        <v>3</v>
      </c>
      <c r="D58"/>
      <c r="F58" s="14" t="s">
        <v>42</v>
      </c>
      <c r="G58" s="145">
        <v>1</v>
      </c>
      <c r="H58"/>
      <c r="I58" s="147" t="s">
        <v>1125</v>
      </c>
      <c r="J58" t="s">
        <v>21</v>
      </c>
      <c r="K58" s="146">
        <v>1</v>
      </c>
      <c r="N58" s="14" t="s">
        <v>1143</v>
      </c>
      <c r="O58" s="146">
        <v>1</v>
      </c>
    </row>
    <row r="59" spans="1:15" x14ac:dyDescent="0.25">
      <c r="A59" t="s">
        <v>1125</v>
      </c>
      <c r="B59" t="s">
        <v>21</v>
      </c>
      <c r="C59" s="8">
        <v>1</v>
      </c>
      <c r="D59"/>
      <c r="E59" s="14" t="s">
        <v>313</v>
      </c>
      <c r="F59" s="14" t="s">
        <v>1058</v>
      </c>
      <c r="G59" s="145">
        <v>1</v>
      </c>
      <c r="H59"/>
      <c r="J59" t="s">
        <v>13</v>
      </c>
      <c r="K59" s="146">
        <v>1</v>
      </c>
      <c r="N59" s="14" t="s">
        <v>42</v>
      </c>
      <c r="O59" s="146">
        <v>1</v>
      </c>
    </row>
    <row r="60" spans="1:15" x14ac:dyDescent="0.25">
      <c r="A60"/>
      <c r="B60" t="s">
        <v>13</v>
      </c>
      <c r="C60" s="8">
        <v>1</v>
      </c>
      <c r="D60"/>
      <c r="F60" s="14" t="s">
        <v>24</v>
      </c>
      <c r="G60" s="145">
        <v>2</v>
      </c>
      <c r="H60"/>
      <c r="J60" t="s">
        <v>1060</v>
      </c>
      <c r="K60" s="146">
        <v>1</v>
      </c>
      <c r="M60" s="147" t="s">
        <v>313</v>
      </c>
      <c r="N60" s="14" t="s">
        <v>1058</v>
      </c>
      <c r="O60" s="146">
        <v>1</v>
      </c>
    </row>
    <row r="61" spans="1:15" x14ac:dyDescent="0.25">
      <c r="A61"/>
      <c r="B61" t="s">
        <v>1060</v>
      </c>
      <c r="C61" s="8">
        <v>1</v>
      </c>
      <c r="D61"/>
      <c r="E61" s="14" t="s">
        <v>350</v>
      </c>
      <c r="F61" s="14" t="s">
        <v>1164</v>
      </c>
      <c r="G61" s="145">
        <v>1</v>
      </c>
      <c r="H61"/>
      <c r="J61" t="s">
        <v>19</v>
      </c>
      <c r="K61" s="146">
        <v>1</v>
      </c>
      <c r="N61" s="14" t="s">
        <v>24</v>
      </c>
      <c r="O61" s="146">
        <v>2</v>
      </c>
    </row>
    <row r="62" spans="1:15" x14ac:dyDescent="0.25">
      <c r="A62"/>
      <c r="B62" t="s">
        <v>19</v>
      </c>
      <c r="C62" s="8">
        <v>1</v>
      </c>
      <c r="D62"/>
      <c r="F62" s="14" t="s">
        <v>941</v>
      </c>
      <c r="G62" s="145">
        <v>1</v>
      </c>
      <c r="H62"/>
      <c r="J62" t="s">
        <v>28</v>
      </c>
      <c r="K62" s="146">
        <v>1</v>
      </c>
      <c r="M62" s="147" t="s">
        <v>350</v>
      </c>
      <c r="N62" s="14" t="s">
        <v>1164</v>
      </c>
      <c r="O62" s="146">
        <v>1</v>
      </c>
    </row>
    <row r="63" spans="1:15" x14ac:dyDescent="0.25">
      <c r="A63"/>
      <c r="B63" t="s">
        <v>28</v>
      </c>
      <c r="C63" s="8">
        <v>1</v>
      </c>
      <c r="D63"/>
      <c r="F63" s="14" t="s">
        <v>1008</v>
      </c>
      <c r="G63" s="145">
        <v>1</v>
      </c>
      <c r="H63"/>
      <c r="J63" t="s">
        <v>15</v>
      </c>
      <c r="K63" s="146">
        <v>1</v>
      </c>
      <c r="N63" s="14" t="s">
        <v>941</v>
      </c>
      <c r="O63" s="146">
        <v>1</v>
      </c>
    </row>
    <row r="64" spans="1:15" x14ac:dyDescent="0.25">
      <c r="A64"/>
      <c r="B64" t="s">
        <v>15</v>
      </c>
      <c r="C64" s="8">
        <v>1</v>
      </c>
      <c r="D64"/>
      <c r="F64" s="14" t="s">
        <v>1027</v>
      </c>
      <c r="G64" s="145">
        <v>2</v>
      </c>
      <c r="H64"/>
      <c r="J64" t="s">
        <v>23</v>
      </c>
      <c r="K64" s="146">
        <v>1</v>
      </c>
      <c r="N64" s="14" t="s">
        <v>1008</v>
      </c>
      <c r="O64" s="146">
        <v>1</v>
      </c>
    </row>
    <row r="65" spans="1:15" x14ac:dyDescent="0.25">
      <c r="A65"/>
      <c r="B65" t="s">
        <v>23</v>
      </c>
      <c r="C65" s="8">
        <v>1</v>
      </c>
      <c r="D65"/>
      <c r="F65" s="14" t="s">
        <v>38</v>
      </c>
      <c r="G65" s="145">
        <v>1</v>
      </c>
      <c r="H65"/>
      <c r="J65" t="s">
        <v>998</v>
      </c>
      <c r="K65" s="146">
        <v>1</v>
      </c>
      <c r="N65" s="14" t="s">
        <v>1027</v>
      </c>
      <c r="O65" s="146">
        <v>2</v>
      </c>
    </row>
    <row r="66" spans="1:15" x14ac:dyDescent="0.25">
      <c r="A66"/>
      <c r="B66" t="s">
        <v>998</v>
      </c>
      <c r="C66" s="8">
        <v>1</v>
      </c>
      <c r="D66"/>
      <c r="E66" s="14" t="s">
        <v>1149</v>
      </c>
      <c r="F66" s="14" t="s">
        <v>1145</v>
      </c>
      <c r="G66" s="145">
        <v>1</v>
      </c>
      <c r="H66"/>
      <c r="J66" t="s">
        <v>1167</v>
      </c>
      <c r="K66" s="146">
        <v>1</v>
      </c>
      <c r="N66" s="14" t="s">
        <v>38</v>
      </c>
      <c r="O66" s="146">
        <v>1</v>
      </c>
    </row>
    <row r="67" spans="1:15" x14ac:dyDescent="0.25">
      <c r="A67"/>
      <c r="B67" t="s">
        <v>1167</v>
      </c>
      <c r="C67" s="8">
        <v>1</v>
      </c>
      <c r="D67"/>
      <c r="F67" s="14" t="s">
        <v>1144</v>
      </c>
      <c r="G67" s="145">
        <v>1</v>
      </c>
      <c r="H67"/>
      <c r="I67" s="147" t="s">
        <v>1126</v>
      </c>
      <c r="J67" t="s">
        <v>29</v>
      </c>
      <c r="K67" s="146">
        <v>4</v>
      </c>
      <c r="M67" s="147" t="s">
        <v>1149</v>
      </c>
      <c r="N67" s="14" t="s">
        <v>1145</v>
      </c>
      <c r="O67" s="146">
        <v>1</v>
      </c>
    </row>
    <row r="68" spans="1:15" x14ac:dyDescent="0.25">
      <c r="A68" t="s">
        <v>1126</v>
      </c>
      <c r="B68" t="s">
        <v>29</v>
      </c>
      <c r="C68" s="8">
        <v>4</v>
      </c>
      <c r="D68"/>
      <c r="F68" s="14" t="s">
        <v>1005</v>
      </c>
      <c r="G68" s="145">
        <v>1</v>
      </c>
      <c r="H68"/>
      <c r="J68" t="s">
        <v>1068</v>
      </c>
      <c r="K68" s="146">
        <v>1</v>
      </c>
      <c r="N68" s="14" t="s">
        <v>1144</v>
      </c>
      <c r="O68" s="146">
        <v>1</v>
      </c>
    </row>
    <row r="69" spans="1:15" x14ac:dyDescent="0.25">
      <c r="A69"/>
      <c r="B69" t="s">
        <v>1068</v>
      </c>
      <c r="C69" s="8">
        <v>1</v>
      </c>
      <c r="D69"/>
      <c r="E69" s="14" t="s">
        <v>319</v>
      </c>
      <c r="F69" s="14" t="s">
        <v>1149</v>
      </c>
      <c r="G69" s="145">
        <v>1</v>
      </c>
      <c r="H69"/>
      <c r="J69" t="s">
        <v>41</v>
      </c>
      <c r="K69" s="146">
        <v>1</v>
      </c>
      <c r="N69" s="14" t="s">
        <v>1005</v>
      </c>
      <c r="O69" s="146">
        <v>1</v>
      </c>
    </row>
    <row r="70" spans="1:15" x14ac:dyDescent="0.25">
      <c r="A70"/>
      <c r="B70" t="s">
        <v>41</v>
      </c>
      <c r="C70" s="8">
        <v>1</v>
      </c>
      <c r="D70"/>
      <c r="F70" s="14" t="s">
        <v>1002</v>
      </c>
      <c r="G70" s="145">
        <v>1</v>
      </c>
      <c r="H70"/>
      <c r="J70" t="s">
        <v>49</v>
      </c>
      <c r="K70" s="146">
        <v>2</v>
      </c>
      <c r="M70" s="147" t="s">
        <v>319</v>
      </c>
      <c r="N70" s="14" t="s">
        <v>1149</v>
      </c>
      <c r="O70" s="146">
        <v>1</v>
      </c>
    </row>
    <row r="71" spans="1:15" x14ac:dyDescent="0.25">
      <c r="A71"/>
      <c r="B71" t="s">
        <v>49</v>
      </c>
      <c r="C71" s="8">
        <v>2</v>
      </c>
      <c r="D71"/>
      <c r="E71" s="14" t="s">
        <v>936</v>
      </c>
      <c r="F71" s="14" t="s">
        <v>21</v>
      </c>
      <c r="G71" s="145">
        <v>1</v>
      </c>
      <c r="H71"/>
      <c r="J71" t="s">
        <v>1167</v>
      </c>
      <c r="K71" s="146">
        <v>2</v>
      </c>
      <c r="N71" s="14" t="s">
        <v>1002</v>
      </c>
      <c r="O71" s="146">
        <v>1</v>
      </c>
    </row>
    <row r="72" spans="1:15" x14ac:dyDescent="0.25">
      <c r="A72"/>
      <c r="B72" t="s">
        <v>1167</v>
      </c>
      <c r="C72" s="8">
        <v>2</v>
      </c>
      <c r="D72"/>
      <c r="F72" s="14" t="s">
        <v>13</v>
      </c>
      <c r="G72" s="145">
        <v>1</v>
      </c>
      <c r="H72"/>
      <c r="J72" t="s">
        <v>50</v>
      </c>
      <c r="K72" s="146">
        <v>1</v>
      </c>
      <c r="M72" s="147" t="s">
        <v>936</v>
      </c>
      <c r="N72" s="14" t="s">
        <v>21</v>
      </c>
      <c r="O72" s="146">
        <v>1</v>
      </c>
    </row>
    <row r="73" spans="1:15" x14ac:dyDescent="0.25">
      <c r="A73"/>
      <c r="B73" t="s">
        <v>50</v>
      </c>
      <c r="C73" s="8">
        <v>1</v>
      </c>
      <c r="D73"/>
      <c r="F73" s="14" t="s">
        <v>1060</v>
      </c>
      <c r="G73" s="145">
        <v>1</v>
      </c>
      <c r="H73"/>
      <c r="I73" s="147" t="s">
        <v>1127</v>
      </c>
      <c r="J73" t="s">
        <v>1065</v>
      </c>
      <c r="K73" s="146">
        <v>1</v>
      </c>
      <c r="N73" s="14" t="s">
        <v>13</v>
      </c>
      <c r="O73" s="146">
        <v>1</v>
      </c>
    </row>
    <row r="74" spans="1:15" x14ac:dyDescent="0.25">
      <c r="A74" t="s">
        <v>1127</v>
      </c>
      <c r="B74" t="s">
        <v>1065</v>
      </c>
      <c r="C74" s="8">
        <v>1</v>
      </c>
      <c r="D74"/>
      <c r="F74" s="14" t="s">
        <v>1138</v>
      </c>
      <c r="G74" s="145">
        <v>1</v>
      </c>
      <c r="H74"/>
      <c r="J74" t="s">
        <v>1056</v>
      </c>
      <c r="K74" s="146">
        <v>1</v>
      </c>
      <c r="N74" s="14" t="s">
        <v>1060</v>
      </c>
      <c r="O74" s="146">
        <v>1</v>
      </c>
    </row>
    <row r="75" spans="1:15" x14ac:dyDescent="0.25">
      <c r="A75"/>
      <c r="B75" t="s">
        <v>1056</v>
      </c>
      <c r="C75" s="8">
        <v>1</v>
      </c>
      <c r="D75"/>
      <c r="F75" s="14" t="s">
        <v>19</v>
      </c>
      <c r="G75" s="145">
        <v>1</v>
      </c>
      <c r="H75"/>
      <c r="J75" t="s">
        <v>11</v>
      </c>
      <c r="K75" s="146">
        <v>1</v>
      </c>
      <c r="N75" s="14" t="s">
        <v>1138</v>
      </c>
      <c r="O75" s="146">
        <v>1</v>
      </c>
    </row>
    <row r="76" spans="1:15" x14ac:dyDescent="0.25">
      <c r="A76"/>
      <c r="B76" t="s">
        <v>11</v>
      </c>
      <c r="C76" s="8">
        <v>1</v>
      </c>
      <c r="D76"/>
      <c r="F76" s="14" t="s">
        <v>1165</v>
      </c>
      <c r="G76" s="145">
        <v>1</v>
      </c>
      <c r="H76"/>
      <c r="I76" s="147" t="s">
        <v>292</v>
      </c>
      <c r="J76" t="s">
        <v>46</v>
      </c>
      <c r="K76" s="146">
        <v>1</v>
      </c>
      <c r="N76" s="14" t="s">
        <v>19</v>
      </c>
      <c r="O76" s="146">
        <v>1</v>
      </c>
    </row>
    <row r="77" spans="1:15" x14ac:dyDescent="0.25">
      <c r="A77" t="s">
        <v>292</v>
      </c>
      <c r="B77" t="s">
        <v>46</v>
      </c>
      <c r="C77" s="8">
        <v>1</v>
      </c>
      <c r="D77"/>
      <c r="F77" s="14" t="s">
        <v>28</v>
      </c>
      <c r="G77" s="145">
        <v>1</v>
      </c>
      <c r="H77"/>
      <c r="J77" t="s">
        <v>33</v>
      </c>
      <c r="K77" s="146">
        <v>3</v>
      </c>
      <c r="N77" s="14" t="s">
        <v>1165</v>
      </c>
      <c r="O77" s="146">
        <v>1</v>
      </c>
    </row>
    <row r="78" spans="1:15" x14ac:dyDescent="0.25">
      <c r="A78"/>
      <c r="B78" t="s">
        <v>33</v>
      </c>
      <c r="C78" s="8">
        <v>3</v>
      </c>
      <c r="D78"/>
      <c r="F78" s="14" t="s">
        <v>23</v>
      </c>
      <c r="G78" s="145">
        <v>1</v>
      </c>
      <c r="H78"/>
      <c r="J78" t="s">
        <v>978</v>
      </c>
      <c r="K78" s="146">
        <v>1</v>
      </c>
      <c r="N78" s="14" t="s">
        <v>28</v>
      </c>
      <c r="O78" s="146">
        <v>1</v>
      </c>
    </row>
    <row r="79" spans="1:15" x14ac:dyDescent="0.25">
      <c r="A79"/>
      <c r="B79" t="s">
        <v>978</v>
      </c>
      <c r="C79" s="8">
        <v>1</v>
      </c>
      <c r="D79"/>
      <c r="F79" s="14" t="s">
        <v>998</v>
      </c>
      <c r="G79" s="145">
        <v>1</v>
      </c>
      <c r="H79"/>
      <c r="J79" t="s">
        <v>1167</v>
      </c>
      <c r="K79" s="146">
        <v>1</v>
      </c>
      <c r="N79" s="14" t="s">
        <v>23</v>
      </c>
      <c r="O79" s="146">
        <v>1</v>
      </c>
    </row>
    <row r="80" spans="1:15" x14ac:dyDescent="0.25">
      <c r="A80"/>
      <c r="B80" t="s">
        <v>1167</v>
      </c>
      <c r="C80" s="8">
        <v>1</v>
      </c>
      <c r="D80"/>
      <c r="E80" s="14" t="s">
        <v>317</v>
      </c>
      <c r="F80" s="14" t="s">
        <v>29</v>
      </c>
      <c r="G80" s="145">
        <v>4</v>
      </c>
      <c r="H80"/>
      <c r="I80" s="147" t="s">
        <v>1128</v>
      </c>
      <c r="J80" t="s">
        <v>1058</v>
      </c>
      <c r="K80" s="146">
        <v>1</v>
      </c>
      <c r="N80" s="14" t="s">
        <v>998</v>
      </c>
      <c r="O80" s="146">
        <v>1</v>
      </c>
    </row>
    <row r="81" spans="1:15" x14ac:dyDescent="0.25">
      <c r="A81" t="s">
        <v>1128</v>
      </c>
      <c r="B81" t="s">
        <v>1058</v>
      </c>
      <c r="C81" s="8">
        <v>1</v>
      </c>
      <c r="D81"/>
      <c r="F81" s="14" t="s">
        <v>20</v>
      </c>
      <c r="G81" s="145">
        <v>2</v>
      </c>
      <c r="H81"/>
      <c r="J81" t="s">
        <v>24</v>
      </c>
      <c r="K81" s="146">
        <v>1</v>
      </c>
      <c r="M81" s="147" t="s">
        <v>317</v>
      </c>
      <c r="N81" s="14" t="s">
        <v>29</v>
      </c>
      <c r="O81" s="146">
        <v>4</v>
      </c>
    </row>
    <row r="82" spans="1:15" x14ac:dyDescent="0.25">
      <c r="A82"/>
      <c r="B82" t="s">
        <v>24</v>
      </c>
      <c r="C82" s="8">
        <v>1</v>
      </c>
      <c r="D82"/>
      <c r="F82" s="14" t="s">
        <v>1068</v>
      </c>
      <c r="G82" s="145">
        <v>1</v>
      </c>
      <c r="H82"/>
      <c r="I82" s="147" t="s">
        <v>51</v>
      </c>
      <c r="J82" t="s">
        <v>932</v>
      </c>
      <c r="K82" s="146">
        <v>1</v>
      </c>
      <c r="N82" s="14" t="s">
        <v>20</v>
      </c>
      <c r="O82" s="146">
        <v>2</v>
      </c>
    </row>
    <row r="83" spans="1:15" x14ac:dyDescent="0.25">
      <c r="A83" t="s">
        <v>51</v>
      </c>
      <c r="B83" t="s">
        <v>932</v>
      </c>
      <c r="C83" s="8">
        <v>1</v>
      </c>
      <c r="D83"/>
      <c r="F83" s="14" t="s">
        <v>41</v>
      </c>
      <c r="G83" s="145">
        <v>1</v>
      </c>
      <c r="H83"/>
      <c r="I83" s="147" t="s">
        <v>1129</v>
      </c>
      <c r="J83" t="s">
        <v>18</v>
      </c>
      <c r="K83" s="146">
        <v>4</v>
      </c>
      <c r="N83" s="14" t="s">
        <v>1068</v>
      </c>
      <c r="O83" s="146">
        <v>1</v>
      </c>
    </row>
    <row r="84" spans="1:15" x14ac:dyDescent="0.25">
      <c r="A84" t="s">
        <v>1129</v>
      </c>
      <c r="B84" t="s">
        <v>18</v>
      </c>
      <c r="C84" s="8">
        <v>4</v>
      </c>
      <c r="D84"/>
      <c r="F84" s="14" t="s">
        <v>1161</v>
      </c>
      <c r="G84" s="145">
        <v>1</v>
      </c>
      <c r="H84"/>
      <c r="J84" t="s">
        <v>1170</v>
      </c>
      <c r="K84" s="146">
        <v>1</v>
      </c>
      <c r="N84" s="14" t="s">
        <v>41</v>
      </c>
      <c r="O84" s="146">
        <v>1</v>
      </c>
    </row>
    <row r="85" spans="1:15" x14ac:dyDescent="0.25">
      <c r="A85"/>
      <c r="B85" t="s">
        <v>1170</v>
      </c>
      <c r="C85" s="8">
        <v>1</v>
      </c>
      <c r="D85"/>
      <c r="F85" s="14" t="s">
        <v>50</v>
      </c>
      <c r="G85" s="145">
        <v>1</v>
      </c>
      <c r="H85"/>
      <c r="J85" t="s">
        <v>34</v>
      </c>
      <c r="K85" s="146">
        <v>1</v>
      </c>
      <c r="N85" s="14" t="s">
        <v>1161</v>
      </c>
      <c r="O85" s="146">
        <v>1</v>
      </c>
    </row>
    <row r="86" spans="1:15" x14ac:dyDescent="0.25">
      <c r="A86"/>
      <c r="B86" t="s">
        <v>34</v>
      </c>
      <c r="C86" s="8">
        <v>1</v>
      </c>
      <c r="D86"/>
      <c r="E86" s="14" t="s">
        <v>1151</v>
      </c>
      <c r="F86" s="14" t="s">
        <v>14</v>
      </c>
      <c r="G86" s="145">
        <v>1</v>
      </c>
      <c r="H86"/>
      <c r="J86" t="s">
        <v>1167</v>
      </c>
      <c r="K86" s="146">
        <v>1</v>
      </c>
      <c r="N86" s="14" t="s">
        <v>50</v>
      </c>
      <c r="O86" s="146">
        <v>1</v>
      </c>
    </row>
    <row r="87" spans="1:15" x14ac:dyDescent="0.25">
      <c r="A87"/>
      <c r="B87" t="s">
        <v>1167</v>
      </c>
      <c r="C87" s="8">
        <v>1</v>
      </c>
      <c r="D87"/>
      <c r="E87" s="14" t="s">
        <v>1055</v>
      </c>
      <c r="F87" s="14" t="s">
        <v>1065</v>
      </c>
      <c r="G87" s="145">
        <v>1</v>
      </c>
      <c r="H87"/>
      <c r="I87" s="147" t="s">
        <v>1130</v>
      </c>
      <c r="J87" t="s">
        <v>10</v>
      </c>
      <c r="K87" s="146">
        <v>1</v>
      </c>
      <c r="M87" s="147" t="s">
        <v>1151</v>
      </c>
      <c r="N87" s="14" t="s">
        <v>14</v>
      </c>
      <c r="O87" s="146">
        <v>1</v>
      </c>
    </row>
    <row r="88" spans="1:15" x14ac:dyDescent="0.25">
      <c r="A88" t="s">
        <v>1130</v>
      </c>
      <c r="B88" t="s">
        <v>10</v>
      </c>
      <c r="C88" s="8">
        <v>1</v>
      </c>
      <c r="D88"/>
      <c r="F88" s="14" t="s">
        <v>1056</v>
      </c>
      <c r="G88" s="145">
        <v>1</v>
      </c>
      <c r="H88"/>
      <c r="J88" t="s">
        <v>890</v>
      </c>
      <c r="K88" s="146">
        <v>3</v>
      </c>
      <c r="M88" s="147" t="s">
        <v>1055</v>
      </c>
      <c r="N88" s="14" t="s">
        <v>1065</v>
      </c>
      <c r="O88" s="146">
        <v>1</v>
      </c>
    </row>
    <row r="89" spans="1:15" x14ac:dyDescent="0.25">
      <c r="A89"/>
      <c r="B89" t="s">
        <v>890</v>
      </c>
      <c r="C89" s="8">
        <v>3</v>
      </c>
      <c r="D89"/>
      <c r="E89" s="14" t="s">
        <v>314</v>
      </c>
      <c r="F89" s="14" t="s">
        <v>975</v>
      </c>
      <c r="G89" s="145">
        <v>1</v>
      </c>
      <c r="H89"/>
      <c r="I89" s="147" t="s">
        <v>1131</v>
      </c>
      <c r="J89" t="s">
        <v>33</v>
      </c>
      <c r="K89" s="146">
        <v>1</v>
      </c>
      <c r="N89" s="14" t="s">
        <v>1056</v>
      </c>
      <c r="O89" s="146">
        <v>1</v>
      </c>
    </row>
    <row r="90" spans="1:15" x14ac:dyDescent="0.25">
      <c r="A90" t="s">
        <v>1131</v>
      </c>
      <c r="B90" t="s">
        <v>33</v>
      </c>
      <c r="C90" s="8">
        <v>1</v>
      </c>
      <c r="D90"/>
      <c r="F90" s="14" t="s">
        <v>18</v>
      </c>
      <c r="G90" s="145">
        <v>3</v>
      </c>
      <c r="H90"/>
      <c r="J90" t="s">
        <v>48</v>
      </c>
      <c r="K90" s="146">
        <v>1</v>
      </c>
      <c r="M90" s="147" t="s">
        <v>314</v>
      </c>
      <c r="N90" s="14" t="s">
        <v>975</v>
      </c>
      <c r="O90" s="146">
        <v>1</v>
      </c>
    </row>
    <row r="91" spans="1:15" x14ac:dyDescent="0.25">
      <c r="A91"/>
      <c r="B91" t="s">
        <v>48</v>
      </c>
      <c r="C91" s="8">
        <v>1</v>
      </c>
      <c r="D91"/>
      <c r="F91" s="14" t="s">
        <v>25</v>
      </c>
      <c r="G91" s="145">
        <v>1</v>
      </c>
      <c r="H91"/>
      <c r="J91" t="s">
        <v>17</v>
      </c>
      <c r="K91" s="146">
        <v>4</v>
      </c>
      <c r="N91" s="14" t="s">
        <v>18</v>
      </c>
      <c r="O91" s="146">
        <v>3</v>
      </c>
    </row>
    <row r="92" spans="1:15" x14ac:dyDescent="0.25">
      <c r="A92"/>
      <c r="B92" t="s">
        <v>17</v>
      </c>
      <c r="C92" s="8">
        <v>4</v>
      </c>
      <c r="D92"/>
      <c r="F92" s="14" t="s">
        <v>1139</v>
      </c>
      <c r="G92" s="145">
        <v>1</v>
      </c>
      <c r="H92"/>
      <c r="I92" s="147" t="s">
        <v>1132</v>
      </c>
      <c r="J92" t="s">
        <v>890</v>
      </c>
      <c r="K92" s="146">
        <v>3</v>
      </c>
      <c r="N92" s="14" t="s">
        <v>25</v>
      </c>
      <c r="O92" s="146">
        <v>1</v>
      </c>
    </row>
    <row r="93" spans="1:15" x14ac:dyDescent="0.25">
      <c r="A93" t="s">
        <v>1132</v>
      </c>
      <c r="B93" t="s">
        <v>890</v>
      </c>
      <c r="C93" s="8">
        <v>3</v>
      </c>
      <c r="D93"/>
      <c r="F93" s="14" t="s">
        <v>34</v>
      </c>
      <c r="G93" s="145">
        <v>1</v>
      </c>
      <c r="H93"/>
      <c r="I93" s="147" t="s">
        <v>696</v>
      </c>
      <c r="J93"/>
      <c r="K93" s="146">
        <v>180</v>
      </c>
      <c r="N93" s="14" t="s">
        <v>34</v>
      </c>
      <c r="O93" s="146">
        <v>1</v>
      </c>
    </row>
    <row r="94" spans="1:15" x14ac:dyDescent="0.25">
      <c r="A94" t="s">
        <v>696</v>
      </c>
      <c r="B94"/>
      <c r="C94" s="8">
        <v>186</v>
      </c>
      <c r="D94"/>
      <c r="F94" s="14" t="s">
        <v>991</v>
      </c>
      <c r="G94" s="145">
        <v>1</v>
      </c>
      <c r="H94"/>
      <c r="I94" s="146"/>
      <c r="N94" s="14" t="s">
        <v>991</v>
      </c>
      <c r="O94" s="146">
        <v>1</v>
      </c>
    </row>
    <row r="95" spans="1:15" x14ac:dyDescent="0.25">
      <c r="A95"/>
      <c r="B95"/>
      <c r="C95"/>
      <c r="D95"/>
      <c r="E95" s="14" t="s">
        <v>310</v>
      </c>
      <c r="F95" s="14" t="s">
        <v>10</v>
      </c>
      <c r="G95" s="145">
        <v>1</v>
      </c>
      <c r="H95"/>
      <c r="J95"/>
      <c r="M95" s="147" t="s">
        <v>310</v>
      </c>
      <c r="N95" s="14" t="s">
        <v>10</v>
      </c>
      <c r="O95" s="146">
        <v>1</v>
      </c>
    </row>
    <row r="96" spans="1:15" x14ac:dyDescent="0.25">
      <c r="A96"/>
      <c r="B96"/>
      <c r="C96"/>
      <c r="D96"/>
      <c r="F96" s="14" t="s">
        <v>890</v>
      </c>
      <c r="G96" s="145">
        <v>3</v>
      </c>
      <c r="H96"/>
      <c r="J96"/>
      <c r="N96" s="14" t="s">
        <v>890</v>
      </c>
      <c r="O96" s="146">
        <v>3</v>
      </c>
    </row>
    <row r="97" spans="1:15" x14ac:dyDescent="0.25">
      <c r="A97"/>
      <c r="B97"/>
      <c r="C97"/>
      <c r="D97"/>
      <c r="E97" s="14" t="s">
        <v>338</v>
      </c>
      <c r="F97" s="14" t="s">
        <v>932</v>
      </c>
      <c r="G97" s="145">
        <v>1</v>
      </c>
      <c r="H97"/>
      <c r="J97"/>
      <c r="M97" s="147" t="s">
        <v>338</v>
      </c>
      <c r="N97" s="14" t="s">
        <v>932</v>
      </c>
      <c r="O97" s="146">
        <v>1</v>
      </c>
    </row>
    <row r="98" spans="1:15" x14ac:dyDescent="0.25">
      <c r="A98"/>
      <c r="B98"/>
      <c r="C98"/>
      <c r="D98"/>
      <c r="E98" s="14" t="s">
        <v>321</v>
      </c>
      <c r="F98" s="14" t="s">
        <v>46</v>
      </c>
      <c r="G98" s="145">
        <v>1</v>
      </c>
      <c r="H98"/>
      <c r="J98"/>
      <c r="M98" s="147" t="s">
        <v>321</v>
      </c>
      <c r="N98" s="14" t="s">
        <v>46</v>
      </c>
      <c r="O98" s="146">
        <v>1</v>
      </c>
    </row>
    <row r="99" spans="1:15" x14ac:dyDescent="0.25">
      <c r="A99"/>
      <c r="B99"/>
      <c r="C99"/>
      <c r="D99"/>
      <c r="F99" s="14" t="s">
        <v>33</v>
      </c>
      <c r="G99" s="145">
        <v>3</v>
      </c>
      <c r="H99"/>
      <c r="J99"/>
      <c r="N99" s="14" t="s">
        <v>33</v>
      </c>
      <c r="O99" s="146">
        <v>3</v>
      </c>
    </row>
    <row r="100" spans="1:15" x14ac:dyDescent="0.25">
      <c r="A100"/>
      <c r="B100"/>
      <c r="C100"/>
      <c r="D100"/>
      <c r="F100" s="14" t="s">
        <v>978</v>
      </c>
      <c r="G100" s="145">
        <v>1</v>
      </c>
      <c r="H100"/>
      <c r="J100"/>
      <c r="N100" s="14" t="s">
        <v>978</v>
      </c>
      <c r="O100" s="146">
        <v>1</v>
      </c>
    </row>
    <row r="101" spans="1:15" x14ac:dyDescent="0.25">
      <c r="A101"/>
      <c r="B101"/>
      <c r="C101"/>
      <c r="D101"/>
      <c r="F101" s="14" t="s">
        <v>48</v>
      </c>
      <c r="G101" s="145">
        <v>1</v>
      </c>
      <c r="H101"/>
      <c r="J101"/>
      <c r="N101" s="14" t="s">
        <v>48</v>
      </c>
      <c r="O101" s="146">
        <v>1</v>
      </c>
    </row>
    <row r="102" spans="1:15" x14ac:dyDescent="0.25">
      <c r="A102"/>
      <c r="B102"/>
      <c r="C102"/>
      <c r="D102"/>
      <c r="F102" s="14" t="s">
        <v>17</v>
      </c>
      <c r="G102" s="145">
        <v>3</v>
      </c>
      <c r="H102"/>
      <c r="J102"/>
      <c r="N102" s="14" t="s">
        <v>17</v>
      </c>
      <c r="O102" s="146">
        <v>3</v>
      </c>
    </row>
    <row r="103" spans="1:15" x14ac:dyDescent="0.25">
      <c r="A103"/>
      <c r="B103"/>
      <c r="C103"/>
      <c r="D103"/>
      <c r="E103" s="14" t="s">
        <v>322</v>
      </c>
      <c r="F103" s="14" t="s">
        <v>33</v>
      </c>
      <c r="G103" s="145">
        <v>2</v>
      </c>
      <c r="H103"/>
      <c r="J103"/>
      <c r="M103" s="147" t="s">
        <v>322</v>
      </c>
      <c r="N103" s="14" t="s">
        <v>33</v>
      </c>
      <c r="O103" s="146">
        <v>2</v>
      </c>
    </row>
    <row r="104" spans="1:15" x14ac:dyDescent="0.25">
      <c r="A104"/>
      <c r="B104"/>
      <c r="C104"/>
      <c r="D104"/>
      <c r="E104" s="14" t="s">
        <v>311</v>
      </c>
      <c r="F104" s="14" t="s">
        <v>890</v>
      </c>
      <c r="G104" s="145">
        <v>3</v>
      </c>
      <c r="H104"/>
      <c r="J104"/>
      <c r="M104" s="147" t="s">
        <v>311</v>
      </c>
      <c r="N104" s="14" t="s">
        <v>890</v>
      </c>
      <c r="O104" s="146">
        <v>3</v>
      </c>
    </row>
    <row r="105" spans="1:15" x14ac:dyDescent="0.25">
      <c r="A105"/>
      <c r="B105"/>
      <c r="C105"/>
      <c r="D105"/>
      <c r="E105" s="14" t="s">
        <v>695</v>
      </c>
      <c r="F105" s="14" t="s">
        <v>695</v>
      </c>
      <c r="G105" s="145"/>
      <c r="H105"/>
      <c r="J105"/>
      <c r="M105" s="147" t="s">
        <v>695</v>
      </c>
      <c r="N105" s="14" t="s">
        <v>695</v>
      </c>
    </row>
    <row r="106" spans="1:15" x14ac:dyDescent="0.25">
      <c r="A106"/>
      <c r="B106"/>
      <c r="C106"/>
      <c r="D106"/>
      <c r="E106" s="14" t="s">
        <v>696</v>
      </c>
      <c r="G106" s="145">
        <v>178</v>
      </c>
      <c r="H106"/>
      <c r="J106"/>
      <c r="M106" s="147" t="s">
        <v>696</v>
      </c>
      <c r="O106" s="146">
        <v>178</v>
      </c>
    </row>
    <row r="107" spans="1:15" x14ac:dyDescent="0.25">
      <c r="A107"/>
      <c r="B107"/>
      <c r="C107"/>
      <c r="D107"/>
      <c r="E107"/>
      <c r="F107"/>
      <c r="G107" s="139"/>
      <c r="H107"/>
      <c r="J107"/>
      <c r="N107"/>
    </row>
    <row r="108" spans="1:15" x14ac:dyDescent="0.25">
      <c r="A108"/>
      <c r="B108"/>
      <c r="C108"/>
      <c r="D108"/>
      <c r="E108"/>
      <c r="F108"/>
      <c r="G108" s="139"/>
      <c r="H108"/>
      <c r="J108"/>
      <c r="N108"/>
    </row>
    <row r="109" spans="1:15" x14ac:dyDescent="0.25">
      <c r="A109"/>
      <c r="B109"/>
      <c r="C109"/>
      <c r="D109"/>
      <c r="E109"/>
      <c r="F109"/>
      <c r="G109" s="139"/>
      <c r="H109"/>
      <c r="J109"/>
      <c r="N109"/>
    </row>
    <row r="110" spans="1:15" x14ac:dyDescent="0.25">
      <c r="A110"/>
      <c r="B110"/>
      <c r="C110"/>
      <c r="D110"/>
      <c r="E110"/>
      <c r="F110"/>
      <c r="G110" s="139"/>
      <c r="H110"/>
      <c r="J110"/>
      <c r="N110"/>
    </row>
    <row r="111" spans="1:15" x14ac:dyDescent="0.25">
      <c r="A111"/>
      <c r="B111"/>
      <c r="C111"/>
      <c r="D111"/>
      <c r="E111"/>
      <c r="F111"/>
      <c r="G111" s="139"/>
      <c r="H111"/>
      <c r="J111"/>
      <c r="N111"/>
    </row>
    <row r="112" spans="1:15" x14ac:dyDescent="0.25">
      <c r="A112"/>
      <c r="B112"/>
      <c r="C112"/>
      <c r="D112"/>
      <c r="E112"/>
      <c r="F112"/>
      <c r="G112" s="139"/>
      <c r="H112"/>
      <c r="J112"/>
      <c r="N112"/>
    </row>
    <row r="113" spans="1:14" x14ac:dyDescent="0.25">
      <c r="A113"/>
      <c r="B113"/>
      <c r="C113"/>
      <c r="D113"/>
      <c r="E113"/>
      <c r="F113"/>
      <c r="G113" s="139"/>
      <c r="H113"/>
      <c r="J113"/>
      <c r="N113"/>
    </row>
    <row r="114" spans="1:14" x14ac:dyDescent="0.25">
      <c r="A114"/>
      <c r="B114"/>
      <c r="C114"/>
      <c r="D114"/>
      <c r="E114"/>
      <c r="F114"/>
      <c r="G114" s="139"/>
      <c r="H114"/>
      <c r="J114"/>
      <c r="N114"/>
    </row>
    <row r="115" spans="1:14" x14ac:dyDescent="0.25">
      <c r="A115"/>
      <c r="B115"/>
      <c r="C115"/>
      <c r="D115"/>
      <c r="E115"/>
      <c r="F115"/>
      <c r="G115" s="139"/>
      <c r="H115"/>
      <c r="J115"/>
      <c r="N115"/>
    </row>
    <row r="116" spans="1:14" x14ac:dyDescent="0.25">
      <c r="A116"/>
      <c r="B116"/>
      <c r="C116"/>
      <c r="D116"/>
      <c r="E116"/>
      <c r="F116"/>
      <c r="G116" s="139"/>
      <c r="H116"/>
      <c r="J116"/>
      <c r="N116"/>
    </row>
    <row r="117" spans="1:14" x14ac:dyDescent="0.25">
      <c r="A117"/>
      <c r="B117"/>
      <c r="C117"/>
      <c r="D117"/>
      <c r="E117"/>
      <c r="F117"/>
      <c r="G117" s="139"/>
      <c r="H117"/>
      <c r="J117"/>
      <c r="N117"/>
    </row>
    <row r="118" spans="1:14" x14ac:dyDescent="0.25">
      <c r="A118"/>
      <c r="B118"/>
      <c r="C118"/>
      <c r="D118"/>
      <c r="E118"/>
      <c r="F118"/>
      <c r="G118" s="139"/>
      <c r="H118"/>
      <c r="J118"/>
      <c r="N118"/>
    </row>
    <row r="119" spans="1:14" x14ac:dyDescent="0.25">
      <c r="A119"/>
      <c r="B119"/>
      <c r="C119"/>
      <c r="D119"/>
      <c r="E119"/>
      <c r="F119"/>
      <c r="G119" s="139"/>
      <c r="H119"/>
      <c r="J119"/>
      <c r="N119"/>
    </row>
    <row r="120" spans="1:14" x14ac:dyDescent="0.25">
      <c r="A120"/>
      <c r="B120"/>
      <c r="C120"/>
      <c r="D120"/>
      <c r="E120"/>
      <c r="F120"/>
      <c r="G120" s="139"/>
      <c r="H120"/>
      <c r="J120"/>
      <c r="N120"/>
    </row>
    <row r="121" spans="1:14" x14ac:dyDescent="0.25">
      <c r="A121"/>
      <c r="B121"/>
      <c r="C121"/>
      <c r="D121"/>
      <c r="E121"/>
      <c r="F121"/>
      <c r="G121" s="139"/>
      <c r="H121"/>
      <c r="J121"/>
      <c r="N121"/>
    </row>
    <row r="122" spans="1:14" x14ac:dyDescent="0.25">
      <c r="A122"/>
      <c r="B122"/>
      <c r="C122"/>
      <c r="D122"/>
      <c r="E122"/>
      <c r="F122"/>
      <c r="G122" s="139"/>
      <c r="H122"/>
      <c r="J122"/>
      <c r="N122"/>
    </row>
    <row r="123" spans="1:14" x14ac:dyDescent="0.25">
      <c r="A123"/>
      <c r="B123"/>
      <c r="C123"/>
      <c r="D123"/>
      <c r="E123"/>
      <c r="F123"/>
      <c r="G123" s="139"/>
      <c r="H123"/>
      <c r="J123"/>
      <c r="N123"/>
    </row>
    <row r="124" spans="1:14" x14ac:dyDescent="0.25">
      <c r="A124"/>
      <c r="B124"/>
      <c r="C124"/>
      <c r="D124"/>
      <c r="E124"/>
      <c r="F124"/>
      <c r="G124" s="139"/>
      <c r="H124"/>
      <c r="J124"/>
      <c r="N124"/>
    </row>
    <row r="125" spans="1:14" x14ac:dyDescent="0.25">
      <c r="A125"/>
      <c r="B125"/>
      <c r="C125"/>
      <c r="D125"/>
      <c r="E125"/>
      <c r="F125"/>
      <c r="G125" s="139"/>
      <c r="H125"/>
      <c r="J125"/>
      <c r="N125"/>
    </row>
    <row r="126" spans="1:14" x14ac:dyDescent="0.25">
      <c r="A126"/>
      <c r="B126"/>
      <c r="C126"/>
      <c r="D126"/>
      <c r="E126"/>
      <c r="F126"/>
      <c r="G126" s="139"/>
      <c r="H126"/>
      <c r="J126"/>
      <c r="N126"/>
    </row>
    <row r="127" spans="1:14" x14ac:dyDescent="0.25">
      <c r="A127"/>
      <c r="B127"/>
      <c r="C127"/>
      <c r="D127"/>
      <c r="E127"/>
      <c r="F127"/>
      <c r="G127" s="139"/>
      <c r="H127"/>
      <c r="J127"/>
      <c r="N127"/>
    </row>
    <row r="128" spans="1:14" x14ac:dyDescent="0.25">
      <c r="A128"/>
      <c r="B128"/>
      <c r="C128"/>
      <c r="D128"/>
      <c r="E128"/>
      <c r="F128"/>
      <c r="G128" s="139"/>
      <c r="H128"/>
      <c r="J128"/>
      <c r="N128"/>
    </row>
    <row r="129" spans="1:14" x14ac:dyDescent="0.25">
      <c r="A129"/>
      <c r="B129"/>
      <c r="C129"/>
      <c r="D129"/>
      <c r="E129"/>
      <c r="F129"/>
      <c r="G129" s="139"/>
      <c r="H129"/>
      <c r="J129"/>
      <c r="N129"/>
    </row>
    <row r="130" spans="1:14" x14ac:dyDescent="0.25">
      <c r="A130"/>
      <c r="B130"/>
      <c r="C130"/>
      <c r="D130"/>
      <c r="E130"/>
      <c r="F130"/>
      <c r="G130" s="139"/>
      <c r="H130"/>
      <c r="J130"/>
      <c r="N130"/>
    </row>
    <row r="131" spans="1:14" x14ac:dyDescent="0.25">
      <c r="A131"/>
      <c r="B131"/>
      <c r="C131"/>
      <c r="D131"/>
      <c r="E131"/>
      <c r="F131"/>
      <c r="G131" s="139"/>
      <c r="H131"/>
      <c r="J131"/>
      <c r="N131"/>
    </row>
    <row r="132" spans="1:14" x14ac:dyDescent="0.25">
      <c r="A132"/>
      <c r="B132"/>
      <c r="C132"/>
      <c r="D132"/>
      <c r="E132"/>
      <c r="F132"/>
      <c r="G132" s="139"/>
      <c r="H132"/>
      <c r="J132"/>
      <c r="N132"/>
    </row>
    <row r="133" spans="1:14" x14ac:dyDescent="0.25">
      <c r="A133"/>
      <c r="B133"/>
      <c r="C133"/>
      <c r="D133"/>
      <c r="E133"/>
      <c r="F133"/>
      <c r="G133" s="139"/>
      <c r="H133"/>
      <c r="J133"/>
      <c r="N133"/>
    </row>
    <row r="134" spans="1:14" x14ac:dyDescent="0.25">
      <c r="A134"/>
      <c r="B134"/>
      <c r="C134"/>
      <c r="D134"/>
      <c r="E134"/>
      <c r="F134"/>
      <c r="G134" s="139"/>
      <c r="H134"/>
      <c r="J134"/>
      <c r="N134"/>
    </row>
    <row r="135" spans="1:14" x14ac:dyDescent="0.25">
      <c r="A135"/>
      <c r="B135"/>
      <c r="C135"/>
      <c r="D135"/>
      <c r="E135"/>
      <c r="F135"/>
      <c r="G135" s="139"/>
      <c r="H135"/>
      <c r="J135"/>
      <c r="N135"/>
    </row>
    <row r="136" spans="1:14" x14ac:dyDescent="0.25">
      <c r="A136"/>
      <c r="B136"/>
      <c r="C136"/>
      <c r="D136"/>
      <c r="E136"/>
      <c r="F136"/>
      <c r="G136" s="139"/>
      <c r="H136"/>
      <c r="J136"/>
      <c r="N136"/>
    </row>
    <row r="137" spans="1:14" x14ac:dyDescent="0.25">
      <c r="A137"/>
      <c r="B137"/>
      <c r="C137"/>
      <c r="D137"/>
      <c r="E137"/>
      <c r="F137"/>
      <c r="G137" s="139"/>
      <c r="H137"/>
      <c r="J137"/>
      <c r="N137"/>
    </row>
    <row r="138" spans="1:14" x14ac:dyDescent="0.25">
      <c r="A138"/>
      <c r="B138"/>
      <c r="C138"/>
      <c r="D138"/>
      <c r="E138"/>
      <c r="F138"/>
      <c r="G138" s="139"/>
      <c r="H138"/>
      <c r="J138"/>
      <c r="N138"/>
    </row>
    <row r="139" spans="1:14" x14ac:dyDescent="0.25">
      <c r="A139"/>
      <c r="B139"/>
      <c r="C139"/>
      <c r="D139"/>
      <c r="E139"/>
      <c r="F139"/>
      <c r="G139" s="139"/>
      <c r="H139"/>
      <c r="J139"/>
      <c r="N139"/>
    </row>
    <row r="140" spans="1:14" x14ac:dyDescent="0.25">
      <c r="A140"/>
      <c r="B140"/>
      <c r="C140"/>
      <c r="D140"/>
      <c r="E140"/>
      <c r="F140"/>
      <c r="G140" s="139"/>
      <c r="H140"/>
      <c r="J140"/>
      <c r="N140"/>
    </row>
    <row r="141" spans="1:14" x14ac:dyDescent="0.25">
      <c r="A141"/>
      <c r="B141"/>
      <c r="C141"/>
      <c r="D141"/>
      <c r="E141"/>
      <c r="F141"/>
      <c r="G141" s="139"/>
      <c r="H141"/>
      <c r="J141"/>
      <c r="N141"/>
    </row>
    <row r="142" spans="1:14" x14ac:dyDescent="0.25">
      <c r="A142"/>
      <c r="B142"/>
      <c r="C142"/>
      <c r="D142"/>
      <c r="E142"/>
      <c r="F142"/>
      <c r="G142" s="139"/>
      <c r="H142"/>
      <c r="J142"/>
      <c r="N142"/>
    </row>
    <row r="143" spans="1:14" x14ac:dyDescent="0.25">
      <c r="A143"/>
      <c r="B143"/>
      <c r="C143"/>
      <c r="D143"/>
      <c r="E143"/>
      <c r="F143"/>
      <c r="G143" s="139"/>
      <c r="H143"/>
      <c r="J143"/>
      <c r="N143"/>
    </row>
    <row r="144" spans="1:14" x14ac:dyDescent="0.25">
      <c r="A144"/>
      <c r="B144"/>
      <c r="C144"/>
      <c r="D144"/>
      <c r="E144"/>
      <c r="F144"/>
      <c r="G144" s="139"/>
      <c r="H144"/>
      <c r="J144"/>
      <c r="N144"/>
    </row>
    <row r="145" spans="1:14" x14ac:dyDescent="0.25">
      <c r="A145"/>
      <c r="B145"/>
      <c r="C145"/>
      <c r="D145"/>
      <c r="E145"/>
      <c r="F145"/>
      <c r="G145" s="139"/>
      <c r="H145"/>
      <c r="J145"/>
      <c r="N145"/>
    </row>
    <row r="146" spans="1:14" x14ac:dyDescent="0.25">
      <c r="A146"/>
      <c r="B146"/>
      <c r="C146"/>
      <c r="D146"/>
      <c r="E146"/>
      <c r="F146"/>
      <c r="G146" s="139"/>
      <c r="H146"/>
      <c r="J146"/>
      <c r="N146"/>
    </row>
    <row r="147" spans="1:14" x14ac:dyDescent="0.25">
      <c r="A147"/>
      <c r="B147"/>
      <c r="C147"/>
      <c r="D147"/>
      <c r="E147"/>
      <c r="F147"/>
      <c r="G147" s="139"/>
      <c r="H147"/>
      <c r="J147"/>
      <c r="N147"/>
    </row>
    <row r="148" spans="1:14" x14ac:dyDescent="0.25">
      <c r="A148"/>
      <c r="B148"/>
      <c r="C148"/>
      <c r="D148"/>
      <c r="E148"/>
      <c r="F148"/>
      <c r="G148" s="139"/>
      <c r="H148"/>
      <c r="J148"/>
      <c r="N148"/>
    </row>
    <row r="149" spans="1:14" x14ac:dyDescent="0.25">
      <c r="A149"/>
      <c r="B149"/>
      <c r="C149"/>
      <c r="D149"/>
      <c r="E149"/>
      <c r="F149"/>
      <c r="G149" s="139"/>
      <c r="H149"/>
      <c r="J149"/>
      <c r="N149"/>
    </row>
    <row r="150" spans="1:14" x14ac:dyDescent="0.25">
      <c r="A150"/>
      <c r="B150"/>
      <c r="C150"/>
      <c r="D150"/>
      <c r="E150"/>
      <c r="F150"/>
      <c r="G150" s="139"/>
      <c r="H150"/>
      <c r="J150"/>
      <c r="N150"/>
    </row>
    <row r="151" spans="1:14" x14ac:dyDescent="0.25">
      <c r="A151"/>
      <c r="B151"/>
      <c r="C151"/>
      <c r="D151"/>
      <c r="E151"/>
      <c r="F151"/>
      <c r="G151" s="139"/>
      <c r="H151"/>
      <c r="J151"/>
      <c r="N151"/>
    </row>
    <row r="152" spans="1:14" x14ac:dyDescent="0.25">
      <c r="A152"/>
      <c r="B152"/>
      <c r="C152"/>
      <c r="D152"/>
      <c r="E152"/>
      <c r="F152"/>
      <c r="G152" s="139"/>
      <c r="H152"/>
      <c r="J152"/>
      <c r="N152"/>
    </row>
    <row r="153" spans="1:14" x14ac:dyDescent="0.25">
      <c r="A153"/>
      <c r="B153"/>
      <c r="C153"/>
      <c r="D153"/>
      <c r="E153"/>
      <c r="F153"/>
      <c r="G153" s="139"/>
      <c r="H153"/>
      <c r="J153"/>
      <c r="N153"/>
    </row>
    <row r="154" spans="1:14" x14ac:dyDescent="0.25">
      <c r="A154"/>
      <c r="B154"/>
      <c r="C154"/>
      <c r="D154"/>
      <c r="E154"/>
      <c r="F154"/>
      <c r="G154" s="139"/>
      <c r="H154"/>
      <c r="J154"/>
      <c r="N154"/>
    </row>
    <row r="155" spans="1:14" x14ac:dyDescent="0.25">
      <c r="A155"/>
      <c r="B155"/>
      <c r="C155"/>
      <c r="D155"/>
      <c r="E155"/>
      <c r="F155"/>
      <c r="G155" s="139"/>
      <c r="H155"/>
      <c r="J155"/>
      <c r="N155"/>
    </row>
    <row r="156" spans="1:14" x14ac:dyDescent="0.25">
      <c r="A156"/>
      <c r="B156"/>
      <c r="C156"/>
      <c r="D156"/>
      <c r="E156"/>
      <c r="F156"/>
      <c r="G156" s="139"/>
      <c r="H156"/>
      <c r="J156"/>
      <c r="N156"/>
    </row>
    <row r="157" spans="1:14" x14ac:dyDescent="0.25">
      <c r="A157"/>
      <c r="B157"/>
      <c r="C157"/>
      <c r="D157"/>
      <c r="E157"/>
      <c r="F157"/>
      <c r="G157" s="139"/>
      <c r="H157"/>
      <c r="J157"/>
      <c r="N157"/>
    </row>
    <row r="158" spans="1:14" x14ac:dyDescent="0.25">
      <c r="A158"/>
      <c r="B158"/>
      <c r="C158"/>
      <c r="D158"/>
      <c r="E158"/>
      <c r="F158"/>
      <c r="G158" s="139"/>
      <c r="H158"/>
      <c r="J158"/>
      <c r="N158"/>
    </row>
    <row r="159" spans="1:14" x14ac:dyDescent="0.25">
      <c r="A159"/>
      <c r="B159"/>
      <c r="C159"/>
      <c r="D159"/>
      <c r="E159"/>
      <c r="F159"/>
      <c r="G159" s="139"/>
      <c r="H159"/>
      <c r="J159"/>
      <c r="N159"/>
    </row>
    <row r="160" spans="1:14" x14ac:dyDescent="0.25">
      <c r="A160"/>
      <c r="B160"/>
      <c r="C160"/>
      <c r="D160"/>
      <c r="E160"/>
      <c r="F160"/>
      <c r="G160" s="139"/>
      <c r="H160"/>
      <c r="J160"/>
      <c r="N160"/>
    </row>
    <row r="161" spans="1:14" x14ac:dyDescent="0.25">
      <c r="A161"/>
      <c r="B161"/>
      <c r="C161"/>
      <c r="D161"/>
      <c r="E161"/>
      <c r="F161"/>
      <c r="G161" s="139"/>
      <c r="H161"/>
      <c r="J161"/>
      <c r="N161"/>
    </row>
    <row r="162" spans="1:14" x14ac:dyDescent="0.25">
      <c r="A162"/>
      <c r="B162"/>
      <c r="C162"/>
      <c r="D162"/>
      <c r="E162"/>
      <c r="F162"/>
      <c r="G162" s="139"/>
      <c r="H162"/>
      <c r="J162"/>
      <c r="N162"/>
    </row>
    <row r="163" spans="1:14" x14ac:dyDescent="0.25">
      <c r="A163"/>
      <c r="B163"/>
      <c r="C163"/>
      <c r="D163"/>
      <c r="E163"/>
      <c r="F163"/>
      <c r="G163" s="139"/>
      <c r="H163"/>
      <c r="J163"/>
      <c r="N163"/>
    </row>
    <row r="164" spans="1:14" x14ac:dyDescent="0.25">
      <c r="A164"/>
      <c r="B164"/>
      <c r="C164"/>
      <c r="D164"/>
      <c r="E164"/>
      <c r="F164"/>
      <c r="G164" s="139"/>
      <c r="H164"/>
      <c r="J164"/>
      <c r="N164"/>
    </row>
    <row r="165" spans="1:14" x14ac:dyDescent="0.25">
      <c r="A165"/>
      <c r="B165"/>
      <c r="C165"/>
      <c r="D165"/>
      <c r="E165"/>
      <c r="F165"/>
      <c r="G165" s="139"/>
      <c r="H165"/>
      <c r="J165"/>
      <c r="N165"/>
    </row>
    <row r="166" spans="1:14" x14ac:dyDescent="0.25">
      <c r="A166"/>
      <c r="B166"/>
      <c r="C166"/>
      <c r="D166"/>
      <c r="E166"/>
      <c r="F166"/>
      <c r="G166" s="139"/>
      <c r="H166"/>
      <c r="J166"/>
      <c r="N166"/>
    </row>
    <row r="167" spans="1:14" x14ac:dyDescent="0.25">
      <c r="A167"/>
      <c r="B167"/>
      <c r="C167"/>
      <c r="D167"/>
      <c r="E167"/>
      <c r="F167"/>
      <c r="G167" s="139"/>
      <c r="H167"/>
      <c r="J167"/>
      <c r="N167"/>
    </row>
    <row r="168" spans="1:14" x14ac:dyDescent="0.25">
      <c r="A168"/>
      <c r="B168"/>
      <c r="C168"/>
      <c r="D168"/>
      <c r="E168"/>
      <c r="F168"/>
      <c r="G168" s="139"/>
      <c r="H168"/>
      <c r="J168"/>
      <c r="N168"/>
    </row>
    <row r="169" spans="1:14" x14ac:dyDescent="0.25">
      <c r="A169"/>
      <c r="B169"/>
      <c r="C169"/>
      <c r="D169"/>
      <c r="E169"/>
      <c r="F169"/>
      <c r="G169" s="139"/>
      <c r="H169"/>
      <c r="J169"/>
      <c r="N169"/>
    </row>
    <row r="170" spans="1:14" x14ac:dyDescent="0.25">
      <c r="A170"/>
      <c r="B170"/>
      <c r="C170"/>
      <c r="D170"/>
      <c r="E170"/>
      <c r="F170"/>
      <c r="G170" s="139"/>
      <c r="H170"/>
      <c r="J170"/>
      <c r="N170"/>
    </row>
    <row r="171" spans="1:14" x14ac:dyDescent="0.25">
      <c r="A171"/>
      <c r="B171"/>
      <c r="C171"/>
      <c r="D171"/>
      <c r="E171"/>
      <c r="F171"/>
      <c r="G171" s="139"/>
      <c r="H171"/>
      <c r="J171"/>
      <c r="N171"/>
    </row>
    <row r="172" spans="1:14" x14ac:dyDescent="0.25">
      <c r="A172"/>
      <c r="B172"/>
      <c r="C172"/>
      <c r="D172"/>
      <c r="E172"/>
      <c r="F172"/>
      <c r="G172" s="139"/>
      <c r="H172"/>
      <c r="J172"/>
      <c r="N172"/>
    </row>
    <row r="173" spans="1:14" x14ac:dyDescent="0.25">
      <c r="A173"/>
      <c r="B173"/>
      <c r="C173"/>
      <c r="D173"/>
      <c r="E173"/>
      <c r="F173"/>
      <c r="G173" s="139"/>
      <c r="H173"/>
      <c r="J173"/>
      <c r="N173"/>
    </row>
    <row r="174" spans="1:14" x14ac:dyDescent="0.25">
      <c r="A174"/>
      <c r="B174"/>
      <c r="C174"/>
      <c r="D174"/>
      <c r="E174"/>
      <c r="F174"/>
      <c r="G174" s="139"/>
      <c r="H174"/>
      <c r="J174"/>
      <c r="N174"/>
    </row>
    <row r="175" spans="1:14" x14ac:dyDescent="0.25">
      <c r="A175"/>
      <c r="B175"/>
      <c r="C175"/>
      <c r="D175"/>
      <c r="E175"/>
      <c r="F175"/>
      <c r="G175" s="139"/>
      <c r="H175"/>
      <c r="J175"/>
      <c r="N175"/>
    </row>
    <row r="176" spans="1:14" x14ac:dyDescent="0.25">
      <c r="A176"/>
      <c r="B176"/>
      <c r="C176"/>
      <c r="D176"/>
      <c r="E176"/>
      <c r="F176"/>
      <c r="G176" s="139"/>
      <c r="H176"/>
      <c r="J176"/>
      <c r="N176"/>
    </row>
    <row r="177" spans="1:14" x14ac:dyDescent="0.25">
      <c r="A177"/>
      <c r="B177"/>
      <c r="C177"/>
      <c r="D177"/>
      <c r="E177"/>
      <c r="F177"/>
      <c r="G177" s="139"/>
      <c r="H177"/>
      <c r="J177"/>
      <c r="N177"/>
    </row>
    <row r="178" spans="1:14" x14ac:dyDescent="0.25">
      <c r="A178"/>
      <c r="B178"/>
      <c r="C178"/>
      <c r="D178"/>
      <c r="E178"/>
      <c r="F178"/>
      <c r="G178" s="139"/>
      <c r="H178"/>
      <c r="J178"/>
      <c r="N178"/>
    </row>
    <row r="179" spans="1:14" x14ac:dyDescent="0.25">
      <c r="A179"/>
      <c r="B179"/>
      <c r="C179"/>
      <c r="D179"/>
      <c r="E179"/>
      <c r="F179"/>
      <c r="G179" s="139"/>
      <c r="H179"/>
      <c r="J179"/>
      <c r="N179"/>
    </row>
    <row r="180" spans="1:14" x14ac:dyDescent="0.25">
      <c r="A180"/>
      <c r="B180"/>
      <c r="C180"/>
      <c r="D180"/>
      <c r="E180"/>
      <c r="F180"/>
      <c r="G180" s="139"/>
      <c r="H180"/>
      <c r="J180"/>
      <c r="N180"/>
    </row>
    <row r="181" spans="1:14" x14ac:dyDescent="0.25">
      <c r="A181"/>
      <c r="B181"/>
      <c r="C181"/>
      <c r="D181"/>
      <c r="E181"/>
      <c r="F181"/>
      <c r="G181" s="139"/>
      <c r="H181"/>
      <c r="J181"/>
      <c r="N181"/>
    </row>
    <row r="182" spans="1:14" x14ac:dyDescent="0.25">
      <c r="A182"/>
      <c r="B182"/>
      <c r="C182"/>
      <c r="D182"/>
      <c r="E182"/>
      <c r="F182"/>
      <c r="G182" s="139"/>
      <c r="H182"/>
      <c r="J182"/>
      <c r="N182"/>
    </row>
    <row r="183" spans="1:14" x14ac:dyDescent="0.25">
      <c r="A183"/>
      <c r="B183"/>
      <c r="C183"/>
      <c r="D183"/>
      <c r="E183"/>
      <c r="F183"/>
      <c r="G183" s="139"/>
      <c r="H183"/>
      <c r="J183"/>
      <c r="N183"/>
    </row>
    <row r="184" spans="1:14" x14ac:dyDescent="0.25">
      <c r="A184"/>
      <c r="B184"/>
      <c r="C184"/>
      <c r="D184"/>
      <c r="E184"/>
      <c r="F184"/>
      <c r="G184" s="139"/>
      <c r="H184"/>
      <c r="J184"/>
      <c r="N184"/>
    </row>
    <row r="185" spans="1:14" x14ac:dyDescent="0.25">
      <c r="A185"/>
      <c r="B185"/>
      <c r="C185"/>
      <c r="D185"/>
      <c r="E185"/>
      <c r="F185"/>
      <c r="G185" s="139"/>
      <c r="H185"/>
      <c r="J185"/>
      <c r="N185"/>
    </row>
    <row r="186" spans="1:14" x14ac:dyDescent="0.25">
      <c r="A186"/>
      <c r="B186"/>
      <c r="C186"/>
      <c r="D186"/>
      <c r="E186"/>
      <c r="F186"/>
      <c r="G186" s="139"/>
      <c r="H186"/>
      <c r="J186"/>
      <c r="N186"/>
    </row>
    <row r="187" spans="1:14" x14ac:dyDescent="0.25">
      <c r="A187"/>
      <c r="B187"/>
      <c r="C187"/>
      <c r="D187"/>
      <c r="E187"/>
      <c r="F187"/>
      <c r="G187" s="139"/>
      <c r="H187"/>
      <c r="J187"/>
      <c r="N187"/>
    </row>
    <row r="188" spans="1:14" x14ac:dyDescent="0.25">
      <c r="A188"/>
      <c r="B188"/>
      <c r="C188"/>
      <c r="D188"/>
      <c r="E188"/>
      <c r="F188"/>
      <c r="G188" s="139"/>
      <c r="H188"/>
      <c r="J188"/>
      <c r="N188"/>
    </row>
    <row r="189" spans="1:14" x14ac:dyDescent="0.25">
      <c r="A189"/>
      <c r="B189"/>
      <c r="C189"/>
      <c r="D189"/>
      <c r="E189"/>
      <c r="F189"/>
      <c r="G189" s="139"/>
      <c r="H189"/>
      <c r="J189"/>
      <c r="N189"/>
    </row>
    <row r="190" spans="1:14" x14ac:dyDescent="0.25">
      <c r="A190"/>
      <c r="B190"/>
      <c r="C190"/>
      <c r="D190"/>
      <c r="E190"/>
      <c r="F190"/>
      <c r="G190" s="139"/>
      <c r="H190"/>
      <c r="J190"/>
      <c r="N190"/>
    </row>
    <row r="191" spans="1:14" x14ac:dyDescent="0.25">
      <c r="E191"/>
      <c r="F191"/>
      <c r="G191" s="139"/>
      <c r="H191"/>
      <c r="N191"/>
    </row>
    <row r="192" spans="1:14" x14ac:dyDescent="0.25">
      <c r="E192"/>
      <c r="F192"/>
      <c r="G192" s="139"/>
      <c r="H192"/>
      <c r="N192"/>
    </row>
    <row r="193" spans="5:14" x14ac:dyDescent="0.25">
      <c r="E193"/>
      <c r="F193"/>
      <c r="G193" s="139"/>
      <c r="H193"/>
      <c r="N193"/>
    </row>
    <row r="194" spans="5:14" x14ac:dyDescent="0.25">
      <c r="E194"/>
      <c r="F194"/>
      <c r="G194" s="139"/>
      <c r="H194"/>
      <c r="N194"/>
    </row>
    <row r="195" spans="5:14" x14ac:dyDescent="0.25">
      <c r="E195"/>
      <c r="F195"/>
      <c r="G195" s="139"/>
      <c r="H195"/>
      <c r="N195"/>
    </row>
    <row r="196" spans="5:14" x14ac:dyDescent="0.25">
      <c r="E196"/>
      <c r="F196"/>
      <c r="G196" s="139"/>
      <c r="H196"/>
      <c r="N196"/>
    </row>
    <row r="197" spans="5:14" x14ac:dyDescent="0.25">
      <c r="E197"/>
      <c r="F197"/>
      <c r="G197" s="139"/>
      <c r="H197"/>
      <c r="N197"/>
    </row>
    <row r="198" spans="5:14" x14ac:dyDescent="0.25">
      <c r="E198"/>
      <c r="F198"/>
      <c r="G198" s="139"/>
      <c r="H198"/>
      <c r="N198"/>
    </row>
    <row r="199" spans="5:14" x14ac:dyDescent="0.25">
      <c r="E199"/>
      <c r="F199"/>
      <c r="G199" s="139"/>
      <c r="H199"/>
      <c r="N199"/>
    </row>
    <row r="200" spans="5:14" x14ac:dyDescent="0.25">
      <c r="E200"/>
      <c r="F200"/>
      <c r="G200" s="139"/>
      <c r="H200"/>
      <c r="N200"/>
    </row>
    <row r="201" spans="5:14" x14ac:dyDescent="0.25">
      <c r="E201"/>
      <c r="F201"/>
      <c r="G201" s="139"/>
      <c r="H201"/>
      <c r="N201"/>
    </row>
    <row r="202" spans="5:14" x14ac:dyDescent="0.25">
      <c r="E202"/>
      <c r="F202"/>
      <c r="G202" s="139"/>
      <c r="H202"/>
      <c r="N202"/>
    </row>
    <row r="203" spans="5:14" x14ac:dyDescent="0.25">
      <c r="E203"/>
      <c r="F203"/>
      <c r="G203" s="139"/>
      <c r="H203"/>
      <c r="N203"/>
    </row>
    <row r="204" spans="5:14" x14ac:dyDescent="0.25">
      <c r="E204"/>
      <c r="F204"/>
      <c r="G204" s="139"/>
      <c r="H204"/>
      <c r="N204"/>
    </row>
    <row r="205" spans="5:14" x14ac:dyDescent="0.25">
      <c r="E205"/>
      <c r="F205"/>
      <c r="G205" s="139"/>
      <c r="H205"/>
      <c r="N205"/>
    </row>
    <row r="206" spans="5:14" x14ac:dyDescent="0.25">
      <c r="E206"/>
      <c r="F206"/>
      <c r="G206" s="139"/>
      <c r="H206"/>
      <c r="N206"/>
    </row>
    <row r="207" spans="5:14" x14ac:dyDescent="0.25">
      <c r="E207"/>
      <c r="F207"/>
      <c r="G207" s="139"/>
      <c r="H207"/>
      <c r="N207"/>
    </row>
    <row r="208" spans="5:14" x14ac:dyDescent="0.25">
      <c r="E208"/>
      <c r="F208"/>
      <c r="G208" s="139"/>
      <c r="H208"/>
      <c r="N208"/>
    </row>
    <row r="209" spans="5:14" x14ac:dyDescent="0.25">
      <c r="E209"/>
      <c r="F209"/>
      <c r="G209" s="139"/>
      <c r="H209"/>
      <c r="N209"/>
    </row>
    <row r="210" spans="5:14" x14ac:dyDescent="0.25">
      <c r="E210"/>
      <c r="F210"/>
      <c r="G210" s="139"/>
      <c r="H210"/>
      <c r="N210"/>
    </row>
    <row r="211" spans="5:14" x14ac:dyDescent="0.25">
      <c r="E211"/>
      <c r="F211"/>
      <c r="G211" s="139"/>
      <c r="H211"/>
      <c r="N211"/>
    </row>
    <row r="212" spans="5:14" x14ac:dyDescent="0.25">
      <c r="E212"/>
      <c r="F212"/>
      <c r="G212" s="139"/>
      <c r="H212"/>
      <c r="N212"/>
    </row>
    <row r="213" spans="5:14" x14ac:dyDescent="0.25">
      <c r="E213"/>
      <c r="F213"/>
      <c r="G213" s="139"/>
      <c r="H213"/>
      <c r="N213"/>
    </row>
    <row r="214" spans="5:14" x14ac:dyDescent="0.25">
      <c r="E214"/>
      <c r="F214"/>
      <c r="G214" s="139"/>
      <c r="H214"/>
      <c r="N214"/>
    </row>
    <row r="215" spans="5:14" x14ac:dyDescent="0.25">
      <c r="E215"/>
      <c r="F215"/>
      <c r="G215" s="139"/>
      <c r="H215"/>
      <c r="N215"/>
    </row>
    <row r="216" spans="5:14" x14ac:dyDescent="0.25">
      <c r="E216"/>
      <c r="F216"/>
      <c r="G216" s="139"/>
      <c r="H216"/>
      <c r="N216"/>
    </row>
    <row r="217" spans="5:14" x14ac:dyDescent="0.25">
      <c r="E217"/>
      <c r="F217"/>
      <c r="G217" s="139"/>
      <c r="H217"/>
      <c r="N217"/>
    </row>
    <row r="218" spans="5:14" x14ac:dyDescent="0.25">
      <c r="E218"/>
      <c r="F218"/>
      <c r="G218" s="139"/>
      <c r="H218"/>
      <c r="N218"/>
    </row>
    <row r="219" spans="5:14" x14ac:dyDescent="0.25">
      <c r="E219"/>
      <c r="F219"/>
      <c r="G219" s="139"/>
      <c r="H219"/>
      <c r="N219"/>
    </row>
    <row r="220" spans="5:14" x14ac:dyDescent="0.25">
      <c r="E220"/>
      <c r="F220"/>
      <c r="G220" s="139"/>
      <c r="H220"/>
      <c r="N220"/>
    </row>
    <row r="221" spans="5:14" x14ac:dyDescent="0.25">
      <c r="E221"/>
      <c r="F221"/>
      <c r="G221" s="139"/>
      <c r="H221"/>
      <c r="N221"/>
    </row>
    <row r="222" spans="5:14" x14ac:dyDescent="0.25">
      <c r="E222"/>
      <c r="F222"/>
      <c r="G222" s="139"/>
      <c r="H222"/>
      <c r="N222"/>
    </row>
    <row r="223" spans="5:14" x14ac:dyDescent="0.25">
      <c r="E223"/>
      <c r="F223"/>
      <c r="G223" s="139"/>
      <c r="H223"/>
      <c r="N223"/>
    </row>
    <row r="224" spans="5:14" x14ac:dyDescent="0.25">
      <c r="E224"/>
      <c r="F224"/>
      <c r="G224" s="139"/>
      <c r="H224"/>
      <c r="N224"/>
    </row>
    <row r="225" spans="5:14" x14ac:dyDescent="0.25">
      <c r="E225"/>
      <c r="F225"/>
      <c r="G225" s="139"/>
      <c r="H225"/>
      <c r="N225"/>
    </row>
    <row r="226" spans="5:14" x14ac:dyDescent="0.25">
      <c r="E226"/>
      <c r="F226"/>
      <c r="G226" s="139"/>
      <c r="H226"/>
      <c r="N226"/>
    </row>
    <row r="227" spans="5:14" x14ac:dyDescent="0.25">
      <c r="E227"/>
      <c r="F227"/>
      <c r="G227" s="139"/>
      <c r="H227"/>
      <c r="N227"/>
    </row>
    <row r="228" spans="5:14" x14ac:dyDescent="0.25">
      <c r="E228"/>
      <c r="F228"/>
      <c r="G228" s="139"/>
      <c r="H228"/>
      <c r="N228"/>
    </row>
    <row r="229" spans="5:14" x14ac:dyDescent="0.25">
      <c r="E229"/>
      <c r="F229"/>
      <c r="G229" s="139"/>
      <c r="H229"/>
      <c r="N229"/>
    </row>
    <row r="230" spans="5:14" x14ac:dyDescent="0.25">
      <c r="E230"/>
      <c r="F230"/>
      <c r="G230" s="139"/>
      <c r="H230"/>
      <c r="N230"/>
    </row>
    <row r="231" spans="5:14" x14ac:dyDescent="0.25">
      <c r="E231"/>
      <c r="F231"/>
      <c r="G231" s="139"/>
      <c r="H231"/>
      <c r="N231"/>
    </row>
    <row r="232" spans="5:14" x14ac:dyDescent="0.25">
      <c r="E232"/>
      <c r="F232"/>
      <c r="G232" s="139"/>
      <c r="H232"/>
      <c r="N232"/>
    </row>
    <row r="233" spans="5:14" x14ac:dyDescent="0.25">
      <c r="E233"/>
      <c r="F233"/>
      <c r="G233" s="139"/>
      <c r="H233"/>
      <c r="N233"/>
    </row>
    <row r="234" spans="5:14" x14ac:dyDescent="0.25">
      <c r="E234"/>
      <c r="F234"/>
      <c r="G234" s="139"/>
      <c r="H234"/>
      <c r="N234"/>
    </row>
    <row r="235" spans="5:14" x14ac:dyDescent="0.25">
      <c r="E235"/>
      <c r="F235"/>
      <c r="G235" s="139"/>
      <c r="H235"/>
      <c r="N235"/>
    </row>
    <row r="236" spans="5:14" x14ac:dyDescent="0.25">
      <c r="E236"/>
      <c r="F236"/>
      <c r="G236" s="139"/>
      <c r="H236"/>
      <c r="N236"/>
    </row>
    <row r="237" spans="5:14" x14ac:dyDescent="0.25">
      <c r="E237"/>
      <c r="F237"/>
      <c r="G237" s="139"/>
      <c r="H237"/>
      <c r="N237"/>
    </row>
    <row r="238" spans="5:14" x14ac:dyDescent="0.25">
      <c r="E238"/>
      <c r="F238"/>
      <c r="G238" s="139"/>
      <c r="H238"/>
      <c r="N238"/>
    </row>
    <row r="239" spans="5:14" x14ac:dyDescent="0.25">
      <c r="E239"/>
      <c r="F239"/>
      <c r="G239" s="139"/>
      <c r="H239"/>
      <c r="N239"/>
    </row>
    <row r="240" spans="5:14" x14ac:dyDescent="0.25">
      <c r="E240"/>
      <c r="F240"/>
      <c r="G240" s="139"/>
      <c r="H240"/>
      <c r="N240"/>
    </row>
    <row r="241" spans="5:14" x14ac:dyDescent="0.25">
      <c r="E241"/>
      <c r="F241"/>
      <c r="G241" s="139"/>
      <c r="H241"/>
      <c r="N241"/>
    </row>
    <row r="242" spans="5:14" x14ac:dyDescent="0.25">
      <c r="E242"/>
      <c r="F242"/>
      <c r="G242" s="139"/>
      <c r="H242"/>
      <c r="N242"/>
    </row>
    <row r="243" spans="5:14" x14ac:dyDescent="0.25">
      <c r="E243"/>
      <c r="F243"/>
      <c r="G243" s="139"/>
      <c r="H243"/>
      <c r="N243"/>
    </row>
    <row r="244" spans="5:14" x14ac:dyDescent="0.25">
      <c r="E244"/>
      <c r="F244"/>
      <c r="G244" s="139"/>
      <c r="H244"/>
      <c r="N244"/>
    </row>
    <row r="245" spans="5:14" x14ac:dyDescent="0.25">
      <c r="E245"/>
      <c r="F245"/>
      <c r="G245" s="139"/>
      <c r="H245"/>
      <c r="N245"/>
    </row>
    <row r="246" spans="5:14" x14ac:dyDescent="0.25">
      <c r="E246"/>
      <c r="F246"/>
      <c r="G246" s="139"/>
      <c r="H246"/>
      <c r="N246"/>
    </row>
    <row r="247" spans="5:14" x14ac:dyDescent="0.25">
      <c r="E247"/>
      <c r="F247"/>
      <c r="G247" s="139"/>
      <c r="H247"/>
      <c r="N247"/>
    </row>
    <row r="248" spans="5:14" x14ac:dyDescent="0.25">
      <c r="E248"/>
      <c r="F248"/>
      <c r="G248" s="139"/>
      <c r="H248"/>
      <c r="N248"/>
    </row>
    <row r="249" spans="5:14" x14ac:dyDescent="0.25">
      <c r="E249"/>
      <c r="F249"/>
      <c r="G249" s="139"/>
      <c r="H249"/>
      <c r="N249"/>
    </row>
    <row r="250" spans="5:14" x14ac:dyDescent="0.25">
      <c r="E250"/>
      <c r="F250"/>
      <c r="G250" s="139"/>
      <c r="H250"/>
      <c r="N250"/>
    </row>
    <row r="251" spans="5:14" x14ac:dyDescent="0.25">
      <c r="E251"/>
      <c r="F251"/>
      <c r="G251" s="139"/>
      <c r="H251"/>
      <c r="N251"/>
    </row>
    <row r="252" spans="5:14" x14ac:dyDescent="0.25">
      <c r="E252"/>
      <c r="F252"/>
      <c r="G252" s="139"/>
      <c r="H252"/>
      <c r="N252"/>
    </row>
    <row r="253" spans="5:14" x14ac:dyDescent="0.25">
      <c r="E253"/>
      <c r="F253"/>
      <c r="G253" s="139"/>
      <c r="H253"/>
      <c r="N253"/>
    </row>
    <row r="254" spans="5:14" x14ac:dyDescent="0.25">
      <c r="E254"/>
      <c r="F254"/>
      <c r="G254" s="139"/>
      <c r="H254"/>
      <c r="N254"/>
    </row>
    <row r="255" spans="5:14" x14ac:dyDescent="0.25">
      <c r="E255"/>
      <c r="F255"/>
      <c r="G255" s="139"/>
      <c r="H255"/>
      <c r="N255"/>
    </row>
    <row r="256" spans="5:14" x14ac:dyDescent="0.25">
      <c r="E256"/>
      <c r="F256"/>
      <c r="G256" s="139"/>
      <c r="H256"/>
      <c r="N256"/>
    </row>
    <row r="257" spans="5:14" x14ac:dyDescent="0.25">
      <c r="E257"/>
      <c r="F257"/>
      <c r="G257" s="139"/>
      <c r="H257"/>
      <c r="N257"/>
    </row>
    <row r="258" spans="5:14" x14ac:dyDescent="0.25">
      <c r="E258"/>
      <c r="F258"/>
      <c r="G258" s="139"/>
      <c r="H258"/>
      <c r="N258"/>
    </row>
    <row r="259" spans="5:14" x14ac:dyDescent="0.25">
      <c r="E259"/>
      <c r="F259"/>
      <c r="G259" s="139"/>
      <c r="H259"/>
      <c r="N259"/>
    </row>
    <row r="260" spans="5:14" x14ac:dyDescent="0.25">
      <c r="E260"/>
      <c r="F260"/>
      <c r="G260" s="139"/>
      <c r="H260"/>
      <c r="N260"/>
    </row>
    <row r="261" spans="5:14" x14ac:dyDescent="0.25">
      <c r="E261"/>
      <c r="F261"/>
      <c r="G261" s="139"/>
      <c r="H261"/>
      <c r="N261"/>
    </row>
    <row r="262" spans="5:14" x14ac:dyDescent="0.25">
      <c r="E262"/>
      <c r="F262"/>
      <c r="G262" s="139"/>
      <c r="H262"/>
      <c r="N262"/>
    </row>
    <row r="263" spans="5:14" x14ac:dyDescent="0.25">
      <c r="E263"/>
      <c r="F263"/>
      <c r="G263" s="139"/>
      <c r="H263"/>
      <c r="N263"/>
    </row>
    <row r="264" spans="5:14" x14ac:dyDescent="0.25">
      <c r="E264"/>
      <c r="F264"/>
      <c r="G264" s="139"/>
      <c r="H264"/>
      <c r="N264"/>
    </row>
    <row r="265" spans="5:14" x14ac:dyDescent="0.25">
      <c r="E265"/>
      <c r="F265"/>
      <c r="G265" s="139"/>
      <c r="H265"/>
      <c r="N265"/>
    </row>
    <row r="266" spans="5:14" x14ac:dyDescent="0.25">
      <c r="E266"/>
      <c r="F266"/>
      <c r="G266" s="139"/>
      <c r="H266"/>
      <c r="N266"/>
    </row>
    <row r="267" spans="5:14" x14ac:dyDescent="0.25">
      <c r="E267"/>
      <c r="F267"/>
      <c r="G267" s="139"/>
      <c r="H267"/>
      <c r="N267"/>
    </row>
    <row r="268" spans="5:14" x14ac:dyDescent="0.25">
      <c r="E268"/>
      <c r="F268"/>
      <c r="G268" s="139"/>
      <c r="H268"/>
      <c r="N268"/>
    </row>
    <row r="269" spans="5:14" x14ac:dyDescent="0.25">
      <c r="E269"/>
      <c r="F269"/>
      <c r="G269" s="139"/>
      <c r="H269"/>
      <c r="N269"/>
    </row>
    <row r="270" spans="5:14" x14ac:dyDescent="0.25">
      <c r="E270"/>
      <c r="F270"/>
      <c r="G270" s="139"/>
      <c r="H270"/>
      <c r="N270"/>
    </row>
    <row r="271" spans="5:14" x14ac:dyDescent="0.25">
      <c r="E271"/>
      <c r="F271"/>
      <c r="G271" s="139"/>
      <c r="H271"/>
      <c r="N271"/>
    </row>
    <row r="272" spans="5:14" x14ac:dyDescent="0.25">
      <c r="E272"/>
      <c r="F272"/>
      <c r="G272" s="139"/>
      <c r="H272"/>
      <c r="N272"/>
    </row>
    <row r="273" spans="5:14" x14ac:dyDescent="0.25">
      <c r="E273"/>
      <c r="F273"/>
      <c r="G273" s="139"/>
      <c r="H273"/>
      <c r="N273"/>
    </row>
    <row r="274" spans="5:14" x14ac:dyDescent="0.25">
      <c r="E274"/>
      <c r="F274"/>
      <c r="G274" s="139"/>
      <c r="H274"/>
      <c r="N274"/>
    </row>
    <row r="275" spans="5:14" x14ac:dyDescent="0.25">
      <c r="E275"/>
      <c r="F275"/>
      <c r="G275" s="139"/>
      <c r="H275"/>
      <c r="N275"/>
    </row>
    <row r="276" spans="5:14" x14ac:dyDescent="0.25">
      <c r="E276"/>
      <c r="F276"/>
      <c r="G276" s="139"/>
      <c r="H276"/>
      <c r="N276"/>
    </row>
    <row r="277" spans="5:14" x14ac:dyDescent="0.25">
      <c r="E277"/>
      <c r="F277"/>
      <c r="G277" s="139"/>
      <c r="H277"/>
      <c r="N277"/>
    </row>
    <row r="278" spans="5:14" x14ac:dyDescent="0.25">
      <c r="E278"/>
      <c r="F278"/>
      <c r="G278" s="139"/>
      <c r="H278"/>
      <c r="N278"/>
    </row>
    <row r="279" spans="5:14" x14ac:dyDescent="0.25">
      <c r="E279"/>
      <c r="F279"/>
      <c r="G279" s="139"/>
      <c r="H279"/>
      <c r="N279"/>
    </row>
    <row r="280" spans="5:14" x14ac:dyDescent="0.25">
      <c r="E280"/>
      <c r="F280"/>
      <c r="G280" s="139"/>
      <c r="H280"/>
      <c r="N280"/>
    </row>
    <row r="281" spans="5:14" x14ac:dyDescent="0.25">
      <c r="E281"/>
      <c r="F281"/>
      <c r="G281" s="139"/>
      <c r="H281"/>
      <c r="N281"/>
    </row>
    <row r="282" spans="5:14" x14ac:dyDescent="0.25">
      <c r="E282"/>
      <c r="F282"/>
      <c r="G282" s="139"/>
      <c r="H282"/>
      <c r="N282"/>
    </row>
    <row r="283" spans="5:14" x14ac:dyDescent="0.25">
      <c r="E283"/>
      <c r="F283"/>
      <c r="G283" s="139"/>
      <c r="H283"/>
      <c r="N283"/>
    </row>
    <row r="284" spans="5:14" x14ac:dyDescent="0.25">
      <c r="E284"/>
      <c r="F284"/>
      <c r="G284" s="139"/>
      <c r="H284"/>
      <c r="N284"/>
    </row>
    <row r="285" spans="5:14" x14ac:dyDescent="0.25">
      <c r="E285"/>
      <c r="F285"/>
      <c r="G285" s="139"/>
      <c r="H285"/>
      <c r="N285"/>
    </row>
    <row r="286" spans="5:14" x14ac:dyDescent="0.25">
      <c r="E286"/>
      <c r="F286"/>
      <c r="G286" s="139"/>
      <c r="H286"/>
      <c r="N286"/>
    </row>
    <row r="287" spans="5:14" x14ac:dyDescent="0.25">
      <c r="E287"/>
      <c r="F287"/>
      <c r="G287" s="139"/>
      <c r="H287"/>
      <c r="N287"/>
    </row>
    <row r="288" spans="5:14" x14ac:dyDescent="0.25">
      <c r="E288"/>
      <c r="F288"/>
      <c r="G288" s="139"/>
      <c r="H288"/>
      <c r="N288"/>
    </row>
    <row r="289" spans="5:14" x14ac:dyDescent="0.25">
      <c r="E289"/>
      <c r="F289"/>
      <c r="G289" s="139"/>
      <c r="H289"/>
      <c r="N289"/>
    </row>
    <row r="290" spans="5:14" x14ac:dyDescent="0.25">
      <c r="E290"/>
      <c r="F290"/>
      <c r="G290" s="139"/>
      <c r="H290"/>
      <c r="N290"/>
    </row>
    <row r="291" spans="5:14" x14ac:dyDescent="0.25">
      <c r="E291"/>
      <c r="F291"/>
      <c r="G291" s="139"/>
      <c r="H291"/>
      <c r="N291"/>
    </row>
    <row r="292" spans="5:14" x14ac:dyDescent="0.25">
      <c r="E292"/>
      <c r="F292"/>
      <c r="G292" s="139"/>
      <c r="H292"/>
      <c r="N292"/>
    </row>
    <row r="293" spans="5:14" x14ac:dyDescent="0.25">
      <c r="E293"/>
      <c r="F293"/>
      <c r="G293" s="139"/>
      <c r="H293"/>
      <c r="N293"/>
    </row>
    <row r="294" spans="5:14" x14ac:dyDescent="0.25">
      <c r="E294"/>
      <c r="F294"/>
      <c r="G294" s="139"/>
      <c r="H294"/>
      <c r="N294"/>
    </row>
    <row r="295" spans="5:14" x14ac:dyDescent="0.25">
      <c r="E295"/>
      <c r="F295"/>
      <c r="G295" s="139"/>
      <c r="H295"/>
      <c r="N295"/>
    </row>
    <row r="296" spans="5:14" x14ac:dyDescent="0.25">
      <c r="E296"/>
      <c r="F296"/>
      <c r="G296" s="139"/>
      <c r="H296"/>
      <c r="N296"/>
    </row>
    <row r="297" spans="5:14" x14ac:dyDescent="0.25">
      <c r="E297"/>
      <c r="F297"/>
      <c r="G297" s="139"/>
      <c r="H297"/>
      <c r="N297"/>
    </row>
    <row r="298" spans="5:14" x14ac:dyDescent="0.25">
      <c r="E298"/>
      <c r="F298"/>
      <c r="G298" s="139"/>
      <c r="H298"/>
      <c r="N298"/>
    </row>
    <row r="299" spans="5:14" x14ac:dyDescent="0.25">
      <c r="E299"/>
      <c r="F299"/>
      <c r="G299" s="139"/>
      <c r="H299"/>
      <c r="N299"/>
    </row>
    <row r="300" spans="5:14" x14ac:dyDescent="0.25">
      <c r="E300"/>
      <c r="F300"/>
      <c r="G300" s="139"/>
      <c r="H300"/>
      <c r="N300"/>
    </row>
    <row r="301" spans="5:14" x14ac:dyDescent="0.25">
      <c r="E301"/>
      <c r="F301"/>
      <c r="G301" s="139"/>
      <c r="H301"/>
      <c r="N301"/>
    </row>
    <row r="302" spans="5:14" x14ac:dyDescent="0.25">
      <c r="E302"/>
      <c r="F302"/>
      <c r="G302" s="139"/>
      <c r="H302"/>
      <c r="N302"/>
    </row>
    <row r="303" spans="5:14" x14ac:dyDescent="0.25">
      <c r="E303"/>
      <c r="F303"/>
      <c r="G303" s="139"/>
      <c r="H303"/>
      <c r="N303"/>
    </row>
    <row r="304" spans="5:14" x14ac:dyDescent="0.25">
      <c r="E304"/>
      <c r="F304"/>
      <c r="G304" s="139"/>
      <c r="H304"/>
      <c r="N304"/>
    </row>
    <row r="305" spans="5:14" x14ac:dyDescent="0.25">
      <c r="E305"/>
      <c r="F305"/>
      <c r="G305" s="139"/>
      <c r="H305"/>
      <c r="N305"/>
    </row>
    <row r="306" spans="5:14" x14ac:dyDescent="0.25">
      <c r="E306"/>
      <c r="F306"/>
      <c r="G306" s="139"/>
      <c r="H306"/>
      <c r="N306"/>
    </row>
    <row r="307" spans="5:14" x14ac:dyDescent="0.25">
      <c r="E307"/>
      <c r="F307"/>
      <c r="G307" s="139"/>
      <c r="H307"/>
      <c r="N307"/>
    </row>
    <row r="308" spans="5:14" x14ac:dyDescent="0.25">
      <c r="E308"/>
      <c r="F308"/>
      <c r="G308" s="139"/>
      <c r="H308"/>
      <c r="N308"/>
    </row>
    <row r="309" spans="5:14" x14ac:dyDescent="0.25">
      <c r="E309"/>
      <c r="F309"/>
      <c r="G309" s="139"/>
      <c r="H309"/>
      <c r="N309"/>
    </row>
    <row r="310" spans="5:14" x14ac:dyDescent="0.25">
      <c r="E310"/>
      <c r="F310"/>
      <c r="G310" s="139"/>
      <c r="H310"/>
      <c r="N310"/>
    </row>
    <row r="311" spans="5:14" x14ac:dyDescent="0.25">
      <c r="E311"/>
      <c r="F311"/>
      <c r="G311" s="139"/>
      <c r="H311"/>
      <c r="N311"/>
    </row>
    <row r="312" spans="5:14" x14ac:dyDescent="0.25">
      <c r="E312"/>
      <c r="F312"/>
      <c r="G312" s="139"/>
      <c r="H312"/>
      <c r="N312"/>
    </row>
    <row r="313" spans="5:14" x14ac:dyDescent="0.25">
      <c r="E313"/>
      <c r="F313"/>
      <c r="G313" s="139"/>
      <c r="H313"/>
      <c r="N313"/>
    </row>
    <row r="314" spans="5:14" x14ac:dyDescent="0.25">
      <c r="E314"/>
      <c r="F314"/>
      <c r="G314" s="139"/>
      <c r="H314"/>
      <c r="N314"/>
    </row>
    <row r="315" spans="5:14" x14ac:dyDescent="0.25">
      <c r="E315"/>
      <c r="F315"/>
      <c r="G315" s="139"/>
      <c r="H315"/>
      <c r="N315"/>
    </row>
    <row r="316" spans="5:14" x14ac:dyDescent="0.25">
      <c r="E316"/>
      <c r="F316"/>
      <c r="G316" s="139"/>
      <c r="H316"/>
      <c r="N316"/>
    </row>
    <row r="317" spans="5:14" x14ac:dyDescent="0.25">
      <c r="E317"/>
      <c r="F317"/>
      <c r="G317" s="139"/>
      <c r="H317"/>
      <c r="N317"/>
    </row>
    <row r="318" spans="5:14" x14ac:dyDescent="0.25">
      <c r="E318"/>
      <c r="F318"/>
      <c r="G318" s="139"/>
      <c r="H318"/>
      <c r="N318"/>
    </row>
    <row r="319" spans="5:14" x14ac:dyDescent="0.25">
      <c r="E319"/>
      <c r="F319"/>
      <c r="G319" s="139"/>
      <c r="H319"/>
      <c r="N319"/>
    </row>
    <row r="320" spans="5:14" x14ac:dyDescent="0.25">
      <c r="E320"/>
      <c r="F320"/>
      <c r="G320" s="139"/>
      <c r="H320"/>
      <c r="N320"/>
    </row>
    <row r="321" spans="5:14" x14ac:dyDescent="0.25">
      <c r="E321"/>
      <c r="F321"/>
      <c r="G321" s="139"/>
      <c r="H321"/>
      <c r="N321"/>
    </row>
    <row r="322" spans="5:14" x14ac:dyDescent="0.25">
      <c r="E322"/>
      <c r="F322"/>
      <c r="G322" s="139"/>
      <c r="H322"/>
      <c r="N322"/>
    </row>
    <row r="323" spans="5:14" x14ac:dyDescent="0.25">
      <c r="E323"/>
      <c r="F323"/>
      <c r="G323" s="139"/>
      <c r="H323"/>
      <c r="N323"/>
    </row>
    <row r="324" spans="5:14" x14ac:dyDescent="0.25">
      <c r="E324"/>
      <c r="F324"/>
      <c r="G324" s="139"/>
      <c r="H324"/>
      <c r="N324"/>
    </row>
    <row r="325" spans="5:14" x14ac:dyDescent="0.25">
      <c r="E325"/>
      <c r="F325"/>
      <c r="G325" s="139"/>
      <c r="H325"/>
      <c r="N325"/>
    </row>
    <row r="326" spans="5:14" x14ac:dyDescent="0.25">
      <c r="E326"/>
      <c r="F326"/>
      <c r="G326" s="139"/>
      <c r="H326"/>
      <c r="N326"/>
    </row>
    <row r="327" spans="5:14" x14ac:dyDescent="0.25">
      <c r="E327"/>
      <c r="F327"/>
      <c r="G327" s="139"/>
      <c r="H327"/>
      <c r="N327"/>
    </row>
    <row r="328" spans="5:14" x14ac:dyDescent="0.25">
      <c r="E328"/>
      <c r="F328"/>
      <c r="G328" s="139"/>
      <c r="H328"/>
      <c r="N328"/>
    </row>
    <row r="329" spans="5:14" x14ac:dyDescent="0.25">
      <c r="E329"/>
      <c r="F329"/>
      <c r="G329" s="139"/>
      <c r="H329"/>
      <c r="N329"/>
    </row>
    <row r="330" spans="5:14" x14ac:dyDescent="0.25">
      <c r="E330"/>
      <c r="F330"/>
      <c r="G330" s="139"/>
      <c r="H330"/>
      <c r="N330"/>
    </row>
    <row r="331" spans="5:14" x14ac:dyDescent="0.25">
      <c r="E331"/>
      <c r="F331"/>
      <c r="G331" s="139"/>
      <c r="H331"/>
      <c r="N331"/>
    </row>
    <row r="332" spans="5:14" x14ac:dyDescent="0.25">
      <c r="E332"/>
      <c r="F332"/>
      <c r="G332" s="139"/>
      <c r="H332"/>
      <c r="N332"/>
    </row>
    <row r="333" spans="5:14" x14ac:dyDescent="0.25">
      <c r="E333"/>
      <c r="F333"/>
      <c r="G333" s="139"/>
      <c r="H333"/>
      <c r="N333"/>
    </row>
    <row r="334" spans="5:14" x14ac:dyDescent="0.25">
      <c r="E334"/>
      <c r="F334"/>
      <c r="G334" s="139"/>
      <c r="H334"/>
      <c r="N334"/>
    </row>
    <row r="335" spans="5:14" x14ac:dyDescent="0.25">
      <c r="E335"/>
      <c r="F335"/>
      <c r="G335" s="139"/>
      <c r="H335"/>
      <c r="N335"/>
    </row>
    <row r="336" spans="5:14" x14ac:dyDescent="0.25">
      <c r="E336"/>
      <c r="F336"/>
      <c r="G336" s="139"/>
      <c r="H336"/>
      <c r="N336"/>
    </row>
    <row r="337" spans="5:14" x14ac:dyDescent="0.25">
      <c r="E337"/>
      <c r="F337"/>
      <c r="G337" s="139"/>
      <c r="H337"/>
      <c r="N337"/>
    </row>
    <row r="338" spans="5:14" x14ac:dyDescent="0.25">
      <c r="E338"/>
      <c r="F338"/>
      <c r="G338" s="139"/>
      <c r="H338"/>
      <c r="N338"/>
    </row>
    <row r="339" spans="5:14" x14ac:dyDescent="0.25">
      <c r="E339"/>
      <c r="F339"/>
      <c r="G339" s="139"/>
      <c r="H339"/>
      <c r="N339"/>
    </row>
    <row r="340" spans="5:14" x14ac:dyDescent="0.25">
      <c r="E340"/>
      <c r="F340"/>
      <c r="G340" s="139"/>
      <c r="H340"/>
      <c r="N340"/>
    </row>
    <row r="341" spans="5:14" x14ac:dyDescent="0.25">
      <c r="E341"/>
      <c r="F341"/>
      <c r="G341" s="139"/>
      <c r="H341"/>
      <c r="N341"/>
    </row>
    <row r="342" spans="5:14" x14ac:dyDescent="0.25">
      <c r="E342"/>
      <c r="F342"/>
      <c r="G342" s="139"/>
      <c r="H342"/>
      <c r="N342"/>
    </row>
    <row r="343" spans="5:14" x14ac:dyDescent="0.25">
      <c r="E343"/>
      <c r="F343"/>
      <c r="G343" s="139"/>
      <c r="H343"/>
      <c r="N343"/>
    </row>
    <row r="344" spans="5:14" x14ac:dyDescent="0.25">
      <c r="E344"/>
      <c r="F344"/>
      <c r="G344" s="139"/>
      <c r="H344"/>
      <c r="N344"/>
    </row>
    <row r="345" spans="5:14" x14ac:dyDescent="0.25">
      <c r="E345"/>
      <c r="F345"/>
      <c r="G345" s="139"/>
      <c r="H345"/>
      <c r="N345"/>
    </row>
    <row r="346" spans="5:14" x14ac:dyDescent="0.25">
      <c r="E346"/>
      <c r="F346"/>
      <c r="G346" s="139"/>
      <c r="H346"/>
      <c r="N346"/>
    </row>
    <row r="347" spans="5:14" x14ac:dyDescent="0.25">
      <c r="E347"/>
      <c r="F347"/>
      <c r="G347" s="139"/>
      <c r="H347"/>
      <c r="N347"/>
    </row>
    <row r="348" spans="5:14" x14ac:dyDescent="0.25">
      <c r="E348"/>
      <c r="F348"/>
      <c r="G348" s="139"/>
      <c r="H348"/>
      <c r="N348"/>
    </row>
    <row r="349" spans="5:14" x14ac:dyDescent="0.25">
      <c r="E349"/>
      <c r="F349"/>
      <c r="G349" s="139"/>
      <c r="H349"/>
      <c r="N349"/>
    </row>
    <row r="350" spans="5:14" x14ac:dyDescent="0.25">
      <c r="E350"/>
      <c r="F350"/>
      <c r="G350" s="139"/>
      <c r="H350"/>
      <c r="N350"/>
    </row>
    <row r="351" spans="5:14" x14ac:dyDescent="0.25">
      <c r="E351"/>
      <c r="F351"/>
      <c r="G351" s="139"/>
      <c r="H351"/>
      <c r="N351"/>
    </row>
    <row r="352" spans="5:14" x14ac:dyDescent="0.25">
      <c r="E352"/>
      <c r="F352"/>
      <c r="G352" s="139"/>
      <c r="H352"/>
      <c r="N352"/>
    </row>
    <row r="353" spans="5:14" x14ac:dyDescent="0.25">
      <c r="E353"/>
      <c r="F353"/>
      <c r="G353" s="139"/>
      <c r="H353"/>
      <c r="N353"/>
    </row>
    <row r="354" spans="5:14" x14ac:dyDescent="0.25">
      <c r="E354"/>
      <c r="F354"/>
      <c r="G354" s="139"/>
      <c r="H354"/>
      <c r="N354"/>
    </row>
    <row r="355" spans="5:14" x14ac:dyDescent="0.25">
      <c r="E355"/>
      <c r="F355"/>
      <c r="G355" s="139"/>
      <c r="H355"/>
      <c r="N355"/>
    </row>
    <row r="356" spans="5:14" x14ac:dyDescent="0.25">
      <c r="E356"/>
      <c r="F356"/>
      <c r="G356" s="139"/>
      <c r="H356"/>
      <c r="N356"/>
    </row>
    <row r="357" spans="5:14" x14ac:dyDescent="0.25">
      <c r="E357"/>
      <c r="F357"/>
      <c r="G357" s="139"/>
      <c r="H357"/>
      <c r="N357"/>
    </row>
    <row r="358" spans="5:14" x14ac:dyDescent="0.25">
      <c r="E358"/>
      <c r="F358"/>
      <c r="G358" s="139"/>
      <c r="H358"/>
      <c r="N358"/>
    </row>
    <row r="359" spans="5:14" x14ac:dyDescent="0.25">
      <c r="E359"/>
      <c r="F359"/>
      <c r="G359" s="139"/>
      <c r="H359"/>
      <c r="N359"/>
    </row>
    <row r="360" spans="5:14" x14ac:dyDescent="0.25">
      <c r="E360"/>
      <c r="F360"/>
      <c r="G360" s="139"/>
      <c r="H360"/>
      <c r="N360"/>
    </row>
    <row r="361" spans="5:14" x14ac:dyDescent="0.25">
      <c r="E361"/>
      <c r="F361"/>
      <c r="G361" s="139"/>
      <c r="H361"/>
      <c r="N361"/>
    </row>
    <row r="362" spans="5:14" x14ac:dyDescent="0.25">
      <c r="E362"/>
      <c r="F362"/>
      <c r="G362" s="139"/>
      <c r="H362"/>
      <c r="N362"/>
    </row>
    <row r="363" spans="5:14" x14ac:dyDescent="0.25">
      <c r="E363"/>
      <c r="F363"/>
      <c r="G363" s="139"/>
      <c r="H363"/>
      <c r="N363"/>
    </row>
    <row r="364" spans="5:14" x14ac:dyDescent="0.25">
      <c r="E364"/>
      <c r="F364"/>
      <c r="G364" s="139"/>
      <c r="H364"/>
      <c r="N364"/>
    </row>
    <row r="365" spans="5:14" x14ac:dyDescent="0.25">
      <c r="E365"/>
      <c r="F365"/>
      <c r="G365" s="139"/>
      <c r="H365"/>
      <c r="N365"/>
    </row>
    <row r="366" spans="5:14" x14ac:dyDescent="0.25">
      <c r="E366"/>
      <c r="F366"/>
      <c r="G366" s="139"/>
      <c r="H366"/>
      <c r="N366"/>
    </row>
    <row r="367" spans="5:14" x14ac:dyDescent="0.25">
      <c r="E367"/>
      <c r="F367"/>
      <c r="G367" s="139"/>
      <c r="H367"/>
      <c r="N367"/>
    </row>
    <row r="368" spans="5:14" x14ac:dyDescent="0.25">
      <c r="E368"/>
      <c r="F368"/>
      <c r="G368" s="139"/>
      <c r="H368"/>
      <c r="N368"/>
    </row>
    <row r="369" spans="5:14" x14ac:dyDescent="0.25">
      <c r="E369"/>
      <c r="F369"/>
      <c r="G369" s="139"/>
      <c r="H369"/>
      <c r="N369"/>
    </row>
    <row r="370" spans="5:14" x14ac:dyDescent="0.25">
      <c r="E370"/>
      <c r="F370"/>
      <c r="G370" s="139"/>
      <c r="H370"/>
      <c r="N370"/>
    </row>
    <row r="371" spans="5:14" x14ac:dyDescent="0.25">
      <c r="E371"/>
      <c r="F371"/>
      <c r="G371" s="139"/>
      <c r="H371"/>
      <c r="N371"/>
    </row>
    <row r="372" spans="5:14" x14ac:dyDescent="0.25">
      <c r="E372"/>
      <c r="F372"/>
      <c r="G372" s="139"/>
      <c r="H372"/>
      <c r="N372"/>
    </row>
    <row r="373" spans="5:14" x14ac:dyDescent="0.25">
      <c r="E373"/>
      <c r="F373"/>
      <c r="G373" s="139"/>
      <c r="H373"/>
      <c r="N373"/>
    </row>
    <row r="374" spans="5:14" x14ac:dyDescent="0.25">
      <c r="E374"/>
      <c r="F374"/>
      <c r="G374" s="139"/>
      <c r="H374"/>
      <c r="N374"/>
    </row>
    <row r="375" spans="5:14" x14ac:dyDescent="0.25">
      <c r="E375"/>
      <c r="F375"/>
      <c r="G375" s="139"/>
      <c r="H375"/>
      <c r="N375"/>
    </row>
    <row r="376" spans="5:14" x14ac:dyDescent="0.25">
      <c r="E376"/>
      <c r="F376"/>
      <c r="G376" s="139"/>
      <c r="H376"/>
      <c r="N376"/>
    </row>
    <row r="377" spans="5:14" x14ac:dyDescent="0.25">
      <c r="E377"/>
      <c r="F377"/>
      <c r="G377" s="139"/>
      <c r="H377"/>
      <c r="N377"/>
    </row>
    <row r="378" spans="5:14" x14ac:dyDescent="0.25">
      <c r="E378"/>
      <c r="F378"/>
      <c r="G378" s="139"/>
      <c r="H378"/>
      <c r="N378"/>
    </row>
    <row r="379" spans="5:14" x14ac:dyDescent="0.25">
      <c r="E379"/>
      <c r="F379"/>
      <c r="G379" s="139"/>
      <c r="H379"/>
      <c r="N379"/>
    </row>
    <row r="380" spans="5:14" x14ac:dyDescent="0.25">
      <c r="E380"/>
      <c r="F380"/>
      <c r="G380" s="139"/>
      <c r="H380"/>
      <c r="N380"/>
    </row>
    <row r="381" spans="5:14" x14ac:dyDescent="0.25">
      <c r="E381"/>
      <c r="F381"/>
      <c r="G381" s="139"/>
      <c r="H381"/>
      <c r="N381"/>
    </row>
    <row r="382" spans="5:14" x14ac:dyDescent="0.25">
      <c r="E382"/>
      <c r="F382"/>
      <c r="G382" s="139"/>
      <c r="H382"/>
      <c r="N382"/>
    </row>
    <row r="383" spans="5:14" x14ac:dyDescent="0.25">
      <c r="E383"/>
      <c r="F383"/>
      <c r="G383" s="139"/>
      <c r="H383"/>
      <c r="N383"/>
    </row>
    <row r="384" spans="5:14" x14ac:dyDescent="0.25">
      <c r="E384"/>
      <c r="F384"/>
      <c r="G384" s="139"/>
      <c r="H384"/>
      <c r="N384"/>
    </row>
    <row r="385" spans="5:14" x14ac:dyDescent="0.25">
      <c r="E385"/>
      <c r="F385"/>
      <c r="G385" s="139"/>
      <c r="H385"/>
      <c r="N385"/>
    </row>
    <row r="386" spans="5:14" x14ac:dyDescent="0.25">
      <c r="E386"/>
      <c r="F386"/>
      <c r="G386" s="139"/>
      <c r="H386"/>
      <c r="N386"/>
    </row>
    <row r="387" spans="5:14" x14ac:dyDescent="0.25">
      <c r="E387"/>
      <c r="F387"/>
      <c r="G387" s="139"/>
      <c r="H387"/>
      <c r="N387"/>
    </row>
    <row r="388" spans="5:14" x14ac:dyDescent="0.25">
      <c r="E388"/>
      <c r="F388"/>
      <c r="G388" s="139"/>
      <c r="H388"/>
      <c r="N388"/>
    </row>
    <row r="389" spans="5:14" x14ac:dyDescent="0.25">
      <c r="E389"/>
      <c r="F389"/>
      <c r="G389" s="139"/>
      <c r="H389"/>
      <c r="N3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23C0-3162-4336-9EC1-8411DE755789}">
  <sheetPr>
    <tabColor theme="2" tint="-0.249977111117893"/>
  </sheetPr>
  <dimension ref="A1:N165"/>
  <sheetViews>
    <sheetView topLeftCell="A132" workbookViewId="0">
      <selection activeCell="D171" sqref="D171"/>
    </sheetView>
  </sheetViews>
  <sheetFormatPr defaultColWidth="9.140625" defaultRowHeight="12" customHeight="1" x14ac:dyDescent="0.2"/>
  <cols>
    <col min="1" max="1" width="12.85546875" style="116" customWidth="1"/>
    <col min="2" max="2" width="19.85546875" style="104" bestFit="1" customWidth="1"/>
    <col min="3" max="3" width="42.7109375" style="104" bestFit="1" customWidth="1"/>
    <col min="4" max="4" width="16" style="104" bestFit="1" customWidth="1"/>
    <col min="5" max="5" width="22.5703125" style="104" customWidth="1"/>
    <col min="6" max="6" width="19.5703125" style="104" bestFit="1" customWidth="1"/>
    <col min="7" max="7" width="47.5703125" style="104" customWidth="1"/>
    <col min="8" max="8" width="9.7109375" style="104" bestFit="1" customWidth="1"/>
    <col min="9" max="9" width="15.42578125" style="104" bestFit="1" customWidth="1"/>
    <col min="10" max="10" width="18.5703125" style="104" bestFit="1" customWidth="1"/>
    <col min="11" max="11" width="13.5703125" style="104" bestFit="1" customWidth="1"/>
    <col min="12" max="12" width="11.85546875" style="104" bestFit="1" customWidth="1"/>
    <col min="13" max="13" width="18.28515625" style="104" bestFit="1" customWidth="1"/>
    <col min="14" max="14" width="12.140625" style="104" bestFit="1" customWidth="1"/>
    <col min="15" max="16384" width="9.140625" style="104"/>
  </cols>
  <sheetData>
    <row r="1" spans="1:14" ht="16.5" customHeight="1" x14ac:dyDescent="0.25">
      <c r="A1" s="103" t="s">
        <v>857</v>
      </c>
    </row>
    <row r="2" spans="1:14" ht="12" customHeight="1" x14ac:dyDescent="0.25">
      <c r="A2" s="105" t="s">
        <v>1109</v>
      </c>
      <c r="B2" s="106" t="s">
        <v>854</v>
      </c>
      <c r="C2" s="107" t="s">
        <v>858</v>
      </c>
      <c r="D2" s="107" t="s">
        <v>859</v>
      </c>
      <c r="E2" s="107" t="s">
        <v>860</v>
      </c>
      <c r="F2" s="107" t="s">
        <v>861</v>
      </c>
      <c r="G2" s="106" t="s">
        <v>862</v>
      </c>
      <c r="H2" s="107" t="s">
        <v>863</v>
      </c>
      <c r="I2" s="106" t="s">
        <v>864</v>
      </c>
      <c r="J2" s="107" t="s">
        <v>865</v>
      </c>
      <c r="K2" s="107" t="s">
        <v>866</v>
      </c>
      <c r="L2" s="108" t="s">
        <v>867</v>
      </c>
      <c r="M2" s="109" t="s">
        <v>868</v>
      </c>
      <c r="N2" s="109" t="s">
        <v>869</v>
      </c>
    </row>
    <row r="3" spans="1:14" ht="12" customHeight="1" x14ac:dyDescent="0.2">
      <c r="A3" s="130">
        <v>10130</v>
      </c>
      <c r="B3" s="131" t="s">
        <v>870</v>
      </c>
      <c r="C3" s="111" t="s">
        <v>871</v>
      </c>
      <c r="D3" s="112" t="s">
        <v>872</v>
      </c>
      <c r="E3" s="112" t="s">
        <v>346</v>
      </c>
      <c r="F3" s="111" t="s">
        <v>873</v>
      </c>
      <c r="G3" s="111" t="s">
        <v>296</v>
      </c>
      <c r="H3" s="111" t="s">
        <v>874</v>
      </c>
      <c r="I3" s="111" t="s">
        <v>875</v>
      </c>
      <c r="J3" s="113">
        <v>44591</v>
      </c>
      <c r="K3" s="111" t="s">
        <v>876</v>
      </c>
      <c r="L3" s="114">
        <v>153.84625</v>
      </c>
      <c r="M3" s="114">
        <v>6153.85</v>
      </c>
      <c r="N3" s="115">
        <v>320000.2</v>
      </c>
    </row>
    <row r="4" spans="1:14" ht="12" customHeight="1" x14ac:dyDescent="0.2">
      <c r="A4" s="130">
        <v>10131</v>
      </c>
      <c r="B4" s="131" t="s">
        <v>615</v>
      </c>
      <c r="C4" s="111" t="s">
        <v>877</v>
      </c>
      <c r="D4" s="112" t="s">
        <v>878</v>
      </c>
      <c r="E4" s="112" t="s">
        <v>333</v>
      </c>
      <c r="F4" s="111" t="s">
        <v>879</v>
      </c>
      <c r="G4" s="111" t="s">
        <v>7</v>
      </c>
      <c r="H4" s="111" t="s">
        <v>874</v>
      </c>
      <c r="I4" s="111" t="s">
        <v>875</v>
      </c>
      <c r="J4" s="113">
        <v>44563</v>
      </c>
      <c r="K4" s="111" t="s">
        <v>855</v>
      </c>
      <c r="L4" s="114">
        <v>29.09</v>
      </c>
      <c r="M4" s="114">
        <v>29.09</v>
      </c>
      <c r="N4" s="115">
        <v>60507.199999999997</v>
      </c>
    </row>
    <row r="5" spans="1:14" ht="12" customHeight="1" x14ac:dyDescent="0.2">
      <c r="A5" s="130">
        <v>20075</v>
      </c>
      <c r="B5" s="131" t="s">
        <v>880</v>
      </c>
      <c r="C5" s="111" t="s">
        <v>881</v>
      </c>
      <c r="D5" s="112" t="s">
        <v>882</v>
      </c>
      <c r="E5" s="112" t="s">
        <v>309</v>
      </c>
      <c r="F5" s="111" t="s">
        <v>883</v>
      </c>
      <c r="G5" s="111" t="s">
        <v>10</v>
      </c>
      <c r="H5" s="111" t="s">
        <v>874</v>
      </c>
      <c r="I5" s="111" t="s">
        <v>875</v>
      </c>
      <c r="J5" s="113">
        <v>44563</v>
      </c>
      <c r="K5" s="111" t="s">
        <v>855</v>
      </c>
      <c r="L5" s="114">
        <v>34.19</v>
      </c>
      <c r="M5" s="114">
        <v>34.19</v>
      </c>
      <c r="N5" s="115">
        <v>71115.199999999997</v>
      </c>
    </row>
    <row r="6" spans="1:14" ht="12" customHeight="1" x14ac:dyDescent="0.2">
      <c r="A6" s="130">
        <v>20378</v>
      </c>
      <c r="B6" s="131" t="s">
        <v>884</v>
      </c>
      <c r="C6" s="111" t="s">
        <v>885</v>
      </c>
      <c r="D6" s="112" t="s">
        <v>886</v>
      </c>
      <c r="E6" s="112" t="s">
        <v>321</v>
      </c>
      <c r="F6" s="111" t="s">
        <v>887</v>
      </c>
      <c r="G6" s="111" t="s">
        <v>17</v>
      </c>
      <c r="H6" s="111" t="s">
        <v>874</v>
      </c>
      <c r="I6" s="111" t="s">
        <v>875</v>
      </c>
      <c r="J6" s="113">
        <v>44563</v>
      </c>
      <c r="K6" s="111" t="s">
        <v>855</v>
      </c>
      <c r="L6" s="114">
        <v>26.91</v>
      </c>
      <c r="M6" s="114">
        <v>26.91</v>
      </c>
      <c r="N6" s="115">
        <v>55972.800000000003</v>
      </c>
    </row>
    <row r="7" spans="1:14" ht="12" customHeight="1" x14ac:dyDescent="0.2">
      <c r="A7" s="130">
        <v>20670</v>
      </c>
      <c r="B7" s="131" t="s">
        <v>631</v>
      </c>
      <c r="C7" s="111" t="s">
        <v>888</v>
      </c>
      <c r="D7" s="112" t="s">
        <v>889</v>
      </c>
      <c r="E7" s="112" t="s">
        <v>310</v>
      </c>
      <c r="F7" s="111" t="s">
        <v>883</v>
      </c>
      <c r="G7" s="111" t="s">
        <v>890</v>
      </c>
      <c r="H7" s="111" t="s">
        <v>874</v>
      </c>
      <c r="I7" s="111" t="s">
        <v>875</v>
      </c>
      <c r="J7" s="113">
        <v>44563</v>
      </c>
      <c r="K7" s="111" t="s">
        <v>855</v>
      </c>
      <c r="L7" s="114">
        <v>28.34</v>
      </c>
      <c r="M7" s="114">
        <v>28.34</v>
      </c>
      <c r="N7" s="115">
        <v>58947.199999999997</v>
      </c>
    </row>
    <row r="8" spans="1:14" ht="12" customHeight="1" x14ac:dyDescent="0.2">
      <c r="A8" s="130">
        <v>20760</v>
      </c>
      <c r="B8" s="131" t="s">
        <v>891</v>
      </c>
      <c r="C8" s="111" t="s">
        <v>881</v>
      </c>
      <c r="D8" s="112" t="s">
        <v>882</v>
      </c>
      <c r="E8" s="112" t="s">
        <v>309</v>
      </c>
      <c r="F8" s="111" t="s">
        <v>892</v>
      </c>
      <c r="G8" s="111" t="s">
        <v>21</v>
      </c>
      <c r="H8" s="111" t="s">
        <v>874</v>
      </c>
      <c r="I8" s="111" t="s">
        <v>875</v>
      </c>
      <c r="J8" s="113">
        <v>44563</v>
      </c>
      <c r="K8" s="111" t="s">
        <v>855</v>
      </c>
      <c r="L8" s="114">
        <v>29.08</v>
      </c>
      <c r="M8" s="114">
        <v>29.08</v>
      </c>
      <c r="N8" s="115">
        <v>60486.400000000001</v>
      </c>
    </row>
    <row r="9" spans="1:14" ht="12" customHeight="1" x14ac:dyDescent="0.2">
      <c r="A9" s="130">
        <v>20875</v>
      </c>
      <c r="B9" s="131" t="s">
        <v>893</v>
      </c>
      <c r="C9" s="111" t="s">
        <v>894</v>
      </c>
      <c r="D9" s="112" t="s">
        <v>895</v>
      </c>
      <c r="E9" s="112" t="s">
        <v>350</v>
      </c>
      <c r="F9" s="111" t="s">
        <v>896</v>
      </c>
      <c r="G9" s="111" t="s">
        <v>38</v>
      </c>
      <c r="H9" s="111" t="s">
        <v>874</v>
      </c>
      <c r="I9" s="111" t="s">
        <v>875</v>
      </c>
      <c r="J9" s="113">
        <v>44563</v>
      </c>
      <c r="K9" s="111" t="s">
        <v>876</v>
      </c>
      <c r="L9" s="114">
        <v>45.04</v>
      </c>
      <c r="M9" s="114">
        <v>1801.6</v>
      </c>
      <c r="N9" s="115">
        <v>93683.199999999997</v>
      </c>
    </row>
    <row r="10" spans="1:14" ht="12" customHeight="1" x14ac:dyDescent="0.2">
      <c r="A10" s="130">
        <v>20910</v>
      </c>
      <c r="B10" s="131" t="s">
        <v>897</v>
      </c>
      <c r="C10" s="111" t="s">
        <v>898</v>
      </c>
      <c r="D10" s="112" t="s">
        <v>899</v>
      </c>
      <c r="E10" s="112" t="s">
        <v>317</v>
      </c>
      <c r="F10" s="111" t="s">
        <v>900</v>
      </c>
      <c r="G10" s="111" t="s">
        <v>41</v>
      </c>
      <c r="H10" s="111" t="s">
        <v>874</v>
      </c>
      <c r="I10" s="111" t="s">
        <v>875</v>
      </c>
      <c r="J10" s="113">
        <v>44563</v>
      </c>
      <c r="K10" s="111" t="s">
        <v>876</v>
      </c>
      <c r="L10" s="114">
        <v>44.16</v>
      </c>
      <c r="M10" s="114">
        <v>1766.4</v>
      </c>
      <c r="N10" s="115">
        <v>91852.800000000003</v>
      </c>
    </row>
    <row r="11" spans="1:14" ht="12" customHeight="1" x14ac:dyDescent="0.2">
      <c r="A11" s="130">
        <v>20925</v>
      </c>
      <c r="B11" s="131" t="s">
        <v>883</v>
      </c>
      <c r="C11" s="111" t="s">
        <v>881</v>
      </c>
      <c r="D11" s="112" t="s">
        <v>882</v>
      </c>
      <c r="E11" s="112" t="s">
        <v>309</v>
      </c>
      <c r="F11" s="111" t="s">
        <v>901</v>
      </c>
      <c r="G11" s="111" t="s">
        <v>42</v>
      </c>
      <c r="H11" s="111" t="s">
        <v>874</v>
      </c>
      <c r="I11" s="111" t="s">
        <v>875</v>
      </c>
      <c r="J11" s="113">
        <v>44563</v>
      </c>
      <c r="K11" s="111" t="s">
        <v>876</v>
      </c>
      <c r="L11" s="114">
        <v>37.64</v>
      </c>
      <c r="M11" s="114">
        <v>1505.6</v>
      </c>
      <c r="N11" s="115">
        <v>78291.199999999997</v>
      </c>
    </row>
    <row r="12" spans="1:14" ht="12" customHeight="1" x14ac:dyDescent="0.2">
      <c r="A12" s="130">
        <v>21200</v>
      </c>
      <c r="B12" s="131" t="s">
        <v>902</v>
      </c>
      <c r="C12" s="111" t="s">
        <v>903</v>
      </c>
      <c r="D12" s="112" t="s">
        <v>904</v>
      </c>
      <c r="E12" s="112" t="s">
        <v>322</v>
      </c>
      <c r="F12" s="111" t="s">
        <v>905</v>
      </c>
      <c r="G12" s="111" t="s">
        <v>46</v>
      </c>
      <c r="H12" s="111" t="s">
        <v>874</v>
      </c>
      <c r="I12" s="111" t="s">
        <v>875</v>
      </c>
      <c r="J12" s="113">
        <v>44563</v>
      </c>
      <c r="K12" s="111" t="s">
        <v>855</v>
      </c>
      <c r="L12" s="114">
        <v>32.94</v>
      </c>
      <c r="M12" s="114">
        <v>32.94</v>
      </c>
      <c r="N12" s="115">
        <v>68515.199999999997</v>
      </c>
    </row>
    <row r="13" spans="1:14" ht="12" customHeight="1" x14ac:dyDescent="0.2">
      <c r="A13" s="130">
        <v>21380</v>
      </c>
      <c r="B13" s="131" t="s">
        <v>906</v>
      </c>
      <c r="C13" s="111" t="s">
        <v>885</v>
      </c>
      <c r="D13" s="112" t="s">
        <v>886</v>
      </c>
      <c r="E13" s="112" t="s">
        <v>321</v>
      </c>
      <c r="F13" s="111" t="s">
        <v>887</v>
      </c>
      <c r="G13" s="111" t="s">
        <v>17</v>
      </c>
      <c r="H13" s="111" t="s">
        <v>874</v>
      </c>
      <c r="I13" s="111" t="s">
        <v>875</v>
      </c>
      <c r="J13" s="113">
        <v>44563</v>
      </c>
      <c r="K13" s="111" t="s">
        <v>855</v>
      </c>
      <c r="L13" s="114">
        <v>32.369999999999997</v>
      </c>
      <c r="M13" s="114">
        <v>32.369999999999997</v>
      </c>
      <c r="N13" s="115">
        <v>67329.600000000006</v>
      </c>
    </row>
    <row r="14" spans="1:14" ht="12" customHeight="1" x14ac:dyDescent="0.2">
      <c r="A14" s="130">
        <v>21415</v>
      </c>
      <c r="B14" s="131" t="s">
        <v>677</v>
      </c>
      <c r="C14" s="111" t="s">
        <v>881</v>
      </c>
      <c r="D14" s="112" t="s">
        <v>882</v>
      </c>
      <c r="E14" s="112" t="s">
        <v>309</v>
      </c>
      <c r="F14" s="111" t="s">
        <v>900</v>
      </c>
      <c r="G14" s="111" t="s">
        <v>21</v>
      </c>
      <c r="H14" s="111" t="s">
        <v>874</v>
      </c>
      <c r="I14" s="111" t="s">
        <v>875</v>
      </c>
      <c r="J14" s="113">
        <v>44563</v>
      </c>
      <c r="K14" s="111" t="s">
        <v>855</v>
      </c>
      <c r="L14" s="114">
        <v>25.4</v>
      </c>
      <c r="M14" s="114">
        <v>25.4</v>
      </c>
      <c r="N14" s="115">
        <v>52832</v>
      </c>
    </row>
    <row r="15" spans="1:14" ht="12" customHeight="1" x14ac:dyDescent="0.2">
      <c r="A15" s="130">
        <v>21430</v>
      </c>
      <c r="B15" s="131" t="s">
        <v>907</v>
      </c>
      <c r="C15" s="111" t="s">
        <v>898</v>
      </c>
      <c r="D15" s="112" t="s">
        <v>899</v>
      </c>
      <c r="E15" s="112" t="s">
        <v>317</v>
      </c>
      <c r="F15" s="111" t="s">
        <v>897</v>
      </c>
      <c r="G15" s="111" t="s">
        <v>29</v>
      </c>
      <c r="H15" s="111" t="s">
        <v>874</v>
      </c>
      <c r="I15" s="111" t="s">
        <v>875</v>
      </c>
      <c r="J15" s="113">
        <v>44563</v>
      </c>
      <c r="K15" s="111" t="s">
        <v>876</v>
      </c>
      <c r="L15" s="114">
        <v>38.44</v>
      </c>
      <c r="M15" s="114">
        <v>1537.6</v>
      </c>
      <c r="N15" s="115">
        <v>79955.199999999997</v>
      </c>
    </row>
    <row r="16" spans="1:14" ht="12" customHeight="1" x14ac:dyDescent="0.2">
      <c r="A16" s="130">
        <v>21450</v>
      </c>
      <c r="B16" s="131" t="s">
        <v>908</v>
      </c>
      <c r="C16" s="111" t="s">
        <v>898</v>
      </c>
      <c r="D16" s="112" t="s">
        <v>899</v>
      </c>
      <c r="E16" s="112" t="s">
        <v>317</v>
      </c>
      <c r="F16" s="111" t="s">
        <v>909</v>
      </c>
      <c r="G16" s="111" t="s">
        <v>50</v>
      </c>
      <c r="H16" s="111" t="s">
        <v>874</v>
      </c>
      <c r="I16" s="111" t="s">
        <v>875</v>
      </c>
      <c r="J16" s="113">
        <v>44563</v>
      </c>
      <c r="K16" s="111" t="s">
        <v>876</v>
      </c>
      <c r="L16" s="114">
        <v>63.427500000000002</v>
      </c>
      <c r="M16" s="114">
        <v>2537.1</v>
      </c>
      <c r="N16" s="115">
        <v>131929.20000000001</v>
      </c>
    </row>
    <row r="17" spans="1:14" ht="12" customHeight="1" x14ac:dyDescent="0.2">
      <c r="A17" s="130">
        <v>21475</v>
      </c>
      <c r="B17" s="131" t="s">
        <v>910</v>
      </c>
      <c r="C17" s="111" t="s">
        <v>885</v>
      </c>
      <c r="D17" s="112" t="s">
        <v>886</v>
      </c>
      <c r="E17" s="112" t="s">
        <v>321</v>
      </c>
      <c r="F17" s="111" t="s">
        <v>887</v>
      </c>
      <c r="G17" s="111" t="s">
        <v>33</v>
      </c>
      <c r="H17" s="111" t="s">
        <v>874</v>
      </c>
      <c r="I17" s="111" t="s">
        <v>875</v>
      </c>
      <c r="J17" s="113">
        <v>44563</v>
      </c>
      <c r="K17" s="111" t="s">
        <v>855</v>
      </c>
      <c r="L17" s="114">
        <v>29.39</v>
      </c>
      <c r="M17" s="114">
        <v>29.39</v>
      </c>
      <c r="N17" s="115">
        <v>61131.199999999997</v>
      </c>
    </row>
    <row r="18" spans="1:14" ht="12" customHeight="1" x14ac:dyDescent="0.2">
      <c r="A18" s="130">
        <v>30060</v>
      </c>
      <c r="B18" s="131" t="s">
        <v>911</v>
      </c>
      <c r="C18" s="111" t="s">
        <v>877</v>
      </c>
      <c r="D18" s="112" t="s">
        <v>878</v>
      </c>
      <c r="E18" s="112" t="s">
        <v>333</v>
      </c>
      <c r="F18" s="111" t="s">
        <v>879</v>
      </c>
      <c r="G18" s="111" t="s">
        <v>7</v>
      </c>
      <c r="H18" s="111" t="s">
        <v>874</v>
      </c>
      <c r="I18" s="111" t="s">
        <v>875</v>
      </c>
      <c r="J18" s="113">
        <v>44563</v>
      </c>
      <c r="K18" s="111" t="s">
        <v>855</v>
      </c>
      <c r="L18" s="114">
        <v>34.53</v>
      </c>
      <c r="M18" s="114">
        <v>34.53</v>
      </c>
      <c r="N18" s="115">
        <v>71822.399999999994</v>
      </c>
    </row>
    <row r="19" spans="1:14" ht="12" customHeight="1" x14ac:dyDescent="0.2">
      <c r="A19" s="130">
        <v>30100</v>
      </c>
      <c r="B19" s="131" t="s">
        <v>608</v>
      </c>
      <c r="C19" s="111" t="s">
        <v>877</v>
      </c>
      <c r="D19" s="112" t="s">
        <v>878</v>
      </c>
      <c r="E19" s="112" t="s">
        <v>333</v>
      </c>
      <c r="F19" s="111" t="s">
        <v>912</v>
      </c>
      <c r="G19" s="111" t="s">
        <v>913</v>
      </c>
      <c r="H19" s="111" t="s">
        <v>874</v>
      </c>
      <c r="I19" s="111" t="s">
        <v>875</v>
      </c>
      <c r="J19" s="113">
        <v>44563</v>
      </c>
      <c r="K19" s="111" t="s">
        <v>855</v>
      </c>
      <c r="L19" s="114">
        <v>33.14</v>
      </c>
      <c r="M19" s="114">
        <v>33.14</v>
      </c>
      <c r="N19" s="115">
        <v>68931.199999999997</v>
      </c>
    </row>
    <row r="20" spans="1:14" ht="12" customHeight="1" x14ac:dyDescent="0.2">
      <c r="A20" s="130">
        <v>30425</v>
      </c>
      <c r="B20" s="131" t="s">
        <v>914</v>
      </c>
      <c r="C20" s="111" t="s">
        <v>915</v>
      </c>
      <c r="D20" s="112" t="s">
        <v>916</v>
      </c>
      <c r="E20" s="112" t="s">
        <v>314</v>
      </c>
      <c r="F20" s="111" t="s">
        <v>917</v>
      </c>
      <c r="G20" s="111" t="s">
        <v>34</v>
      </c>
      <c r="H20" s="111" t="s">
        <v>874</v>
      </c>
      <c r="I20" s="111" t="s">
        <v>875</v>
      </c>
      <c r="J20" s="113">
        <v>44563</v>
      </c>
      <c r="K20" s="111" t="s">
        <v>855</v>
      </c>
      <c r="L20" s="114">
        <v>31.12</v>
      </c>
      <c r="M20" s="114">
        <v>31.12</v>
      </c>
      <c r="N20" s="115">
        <v>64729.599999999999</v>
      </c>
    </row>
    <row r="21" spans="1:14" ht="12" customHeight="1" x14ac:dyDescent="0.2">
      <c r="A21" s="130">
        <v>30715</v>
      </c>
      <c r="B21" s="131" t="s">
        <v>879</v>
      </c>
      <c r="C21" s="111" t="s">
        <v>918</v>
      </c>
      <c r="D21" s="112" t="s">
        <v>919</v>
      </c>
      <c r="E21" s="112" t="s">
        <v>336</v>
      </c>
      <c r="F21" s="111" t="s">
        <v>920</v>
      </c>
      <c r="G21" s="111" t="s">
        <v>37</v>
      </c>
      <c r="H21" s="111" t="s">
        <v>874</v>
      </c>
      <c r="I21" s="111" t="s">
        <v>875</v>
      </c>
      <c r="J21" s="113">
        <v>44563</v>
      </c>
      <c r="K21" s="111" t="s">
        <v>876</v>
      </c>
      <c r="L21" s="114">
        <v>37.44</v>
      </c>
      <c r="M21" s="114">
        <v>1497.6</v>
      </c>
      <c r="N21" s="115">
        <v>77875.199999999997</v>
      </c>
    </row>
    <row r="22" spans="1:14" ht="12" customHeight="1" x14ac:dyDescent="0.2">
      <c r="A22" s="130">
        <v>30825</v>
      </c>
      <c r="B22" s="131" t="s">
        <v>921</v>
      </c>
      <c r="C22" s="111" t="s">
        <v>922</v>
      </c>
      <c r="D22" s="112" t="s">
        <v>923</v>
      </c>
      <c r="E22" s="112" t="s">
        <v>325</v>
      </c>
      <c r="F22" s="111" t="s">
        <v>924</v>
      </c>
      <c r="G22" s="111" t="s">
        <v>12</v>
      </c>
      <c r="H22" s="111" t="s">
        <v>874</v>
      </c>
      <c r="I22" s="111" t="s">
        <v>875</v>
      </c>
      <c r="J22" s="113">
        <v>44563</v>
      </c>
      <c r="K22" s="111" t="s">
        <v>855</v>
      </c>
      <c r="L22" s="114">
        <v>27.3</v>
      </c>
      <c r="M22" s="114">
        <v>27.3</v>
      </c>
      <c r="N22" s="115">
        <v>56784</v>
      </c>
    </row>
    <row r="23" spans="1:14" ht="12" customHeight="1" x14ac:dyDescent="0.2">
      <c r="A23" s="130">
        <v>30835</v>
      </c>
      <c r="B23" s="131" t="s">
        <v>925</v>
      </c>
      <c r="C23" s="111" t="s">
        <v>877</v>
      </c>
      <c r="D23" s="112" t="s">
        <v>878</v>
      </c>
      <c r="E23" s="112" t="s">
        <v>333</v>
      </c>
      <c r="F23" s="111" t="s">
        <v>920</v>
      </c>
      <c r="G23" s="111" t="s">
        <v>926</v>
      </c>
      <c r="H23" s="111" t="s">
        <v>874</v>
      </c>
      <c r="I23" s="111" t="s">
        <v>875</v>
      </c>
      <c r="J23" s="113">
        <v>44563</v>
      </c>
      <c r="K23" s="111" t="s">
        <v>855</v>
      </c>
      <c r="L23" s="114">
        <v>34.71</v>
      </c>
      <c r="M23" s="114">
        <v>34.71</v>
      </c>
      <c r="N23" s="115">
        <v>72196.800000000003</v>
      </c>
    </row>
    <row r="24" spans="1:14" ht="12" customHeight="1" x14ac:dyDescent="0.2">
      <c r="A24" s="130">
        <v>30900</v>
      </c>
      <c r="B24" s="131" t="s">
        <v>927</v>
      </c>
      <c r="C24" s="111" t="s">
        <v>922</v>
      </c>
      <c r="D24" s="112" t="s">
        <v>923</v>
      </c>
      <c r="E24" s="112" t="s">
        <v>325</v>
      </c>
      <c r="F24" s="111" t="s">
        <v>928</v>
      </c>
      <c r="G24" s="111" t="s">
        <v>47</v>
      </c>
      <c r="H24" s="111" t="s">
        <v>874</v>
      </c>
      <c r="I24" s="111" t="s">
        <v>875</v>
      </c>
      <c r="J24" s="113">
        <v>44563</v>
      </c>
      <c r="K24" s="111" t="s">
        <v>855</v>
      </c>
      <c r="L24" s="114">
        <v>28.92</v>
      </c>
      <c r="M24" s="114">
        <v>28.92</v>
      </c>
      <c r="N24" s="115">
        <v>60153.599999999999</v>
      </c>
    </row>
    <row r="25" spans="1:14" ht="12" customHeight="1" x14ac:dyDescent="0.2">
      <c r="A25" s="130">
        <v>31025</v>
      </c>
      <c r="B25" s="131" t="s">
        <v>929</v>
      </c>
      <c r="C25" s="111" t="s">
        <v>930</v>
      </c>
      <c r="D25" s="112" t="s">
        <v>931</v>
      </c>
      <c r="E25" s="112" t="s">
        <v>338</v>
      </c>
      <c r="F25" s="111" t="s">
        <v>917</v>
      </c>
      <c r="G25" s="111" t="s">
        <v>932</v>
      </c>
      <c r="H25" s="111" t="s">
        <v>874</v>
      </c>
      <c r="I25" s="111" t="s">
        <v>875</v>
      </c>
      <c r="J25" s="113">
        <v>44563</v>
      </c>
      <c r="K25" s="111" t="s">
        <v>855</v>
      </c>
      <c r="L25" s="114">
        <v>26.62</v>
      </c>
      <c r="M25" s="114">
        <v>26.62</v>
      </c>
      <c r="N25" s="115">
        <v>55369.599999999999</v>
      </c>
    </row>
    <row r="26" spans="1:14" ht="12" customHeight="1" x14ac:dyDescent="0.2">
      <c r="A26" s="130">
        <v>40250</v>
      </c>
      <c r="B26" s="131" t="s">
        <v>933</v>
      </c>
      <c r="C26" s="111" t="s">
        <v>922</v>
      </c>
      <c r="D26" s="112" t="s">
        <v>923</v>
      </c>
      <c r="E26" s="112" t="s">
        <v>325</v>
      </c>
      <c r="F26" s="111" t="s">
        <v>924</v>
      </c>
      <c r="G26" s="111" t="s">
        <v>12</v>
      </c>
      <c r="H26" s="111" t="s">
        <v>874</v>
      </c>
      <c r="I26" s="111" t="s">
        <v>875</v>
      </c>
      <c r="J26" s="113">
        <v>44563</v>
      </c>
      <c r="K26" s="111" t="s">
        <v>855</v>
      </c>
      <c r="L26" s="114">
        <v>31.53</v>
      </c>
      <c r="M26" s="114">
        <v>31.53</v>
      </c>
      <c r="N26" s="115">
        <v>65582.399999999994</v>
      </c>
    </row>
    <row r="27" spans="1:14" ht="12" customHeight="1" x14ac:dyDescent="0.2">
      <c r="A27" s="130">
        <v>40260</v>
      </c>
      <c r="B27" s="131" t="s">
        <v>609</v>
      </c>
      <c r="C27" s="111" t="s">
        <v>934</v>
      </c>
      <c r="D27" s="112" t="s">
        <v>935</v>
      </c>
      <c r="E27" s="112" t="s">
        <v>936</v>
      </c>
      <c r="F27" s="111" t="s">
        <v>909</v>
      </c>
      <c r="G27" s="111" t="s">
        <v>15</v>
      </c>
      <c r="H27" s="111" t="s">
        <v>874</v>
      </c>
      <c r="I27" s="111" t="s">
        <v>875</v>
      </c>
      <c r="J27" s="113">
        <v>44563</v>
      </c>
      <c r="K27" s="111" t="s">
        <v>876</v>
      </c>
      <c r="L27" s="114">
        <v>63.734999999999999</v>
      </c>
      <c r="M27" s="114">
        <v>2549.4</v>
      </c>
      <c r="N27" s="115">
        <v>132568.79999999999</v>
      </c>
    </row>
    <row r="28" spans="1:14" ht="12" customHeight="1" x14ac:dyDescent="0.2">
      <c r="A28" s="130">
        <v>40350</v>
      </c>
      <c r="B28" s="131" t="s">
        <v>937</v>
      </c>
      <c r="C28" s="111" t="s">
        <v>938</v>
      </c>
      <c r="D28" s="112" t="s">
        <v>939</v>
      </c>
      <c r="E28" s="112" t="s">
        <v>351</v>
      </c>
      <c r="F28" s="111" t="s">
        <v>940</v>
      </c>
      <c r="G28" s="111" t="s">
        <v>941</v>
      </c>
      <c r="H28" s="111" t="s">
        <v>874</v>
      </c>
      <c r="I28" s="111" t="s">
        <v>875</v>
      </c>
      <c r="J28" s="113">
        <v>44563</v>
      </c>
      <c r="K28" s="111" t="s">
        <v>855</v>
      </c>
      <c r="L28" s="114">
        <v>21.28</v>
      </c>
      <c r="M28" s="114">
        <v>21.28</v>
      </c>
      <c r="N28" s="115">
        <v>44262.400000000001</v>
      </c>
    </row>
    <row r="29" spans="1:14" ht="12" customHeight="1" x14ac:dyDescent="0.2">
      <c r="A29" s="130">
        <v>40400</v>
      </c>
      <c r="B29" s="131" t="s">
        <v>618</v>
      </c>
      <c r="C29" s="111" t="s">
        <v>881</v>
      </c>
      <c r="D29" s="112" t="s">
        <v>882</v>
      </c>
      <c r="E29" s="112" t="s">
        <v>309</v>
      </c>
      <c r="F29" s="111" t="s">
        <v>883</v>
      </c>
      <c r="G29" s="111" t="s">
        <v>890</v>
      </c>
      <c r="H29" s="111" t="s">
        <v>874</v>
      </c>
      <c r="I29" s="111" t="s">
        <v>875</v>
      </c>
      <c r="J29" s="113">
        <v>44563</v>
      </c>
      <c r="K29" s="111" t="s">
        <v>855</v>
      </c>
      <c r="L29" s="114">
        <v>30.88</v>
      </c>
      <c r="M29" s="114">
        <v>30.88</v>
      </c>
      <c r="N29" s="115">
        <v>64230.400000000001</v>
      </c>
    </row>
    <row r="30" spans="1:14" ht="12" customHeight="1" x14ac:dyDescent="0.2">
      <c r="A30" s="130">
        <v>40405</v>
      </c>
      <c r="B30" s="131" t="s">
        <v>942</v>
      </c>
      <c r="C30" s="111" t="s">
        <v>934</v>
      </c>
      <c r="D30" s="112" t="s">
        <v>935</v>
      </c>
      <c r="E30" s="112" t="s">
        <v>936</v>
      </c>
      <c r="F30" s="111" t="s">
        <v>609</v>
      </c>
      <c r="G30" s="111" t="s">
        <v>19</v>
      </c>
      <c r="H30" s="111" t="s">
        <v>874</v>
      </c>
      <c r="I30" s="111" t="s">
        <v>875</v>
      </c>
      <c r="J30" s="113">
        <v>44563</v>
      </c>
      <c r="K30" s="111" t="s">
        <v>876</v>
      </c>
      <c r="L30" s="114">
        <v>44.3705</v>
      </c>
      <c r="M30" s="114">
        <v>1774.82</v>
      </c>
      <c r="N30" s="115">
        <v>92290.64</v>
      </c>
    </row>
    <row r="31" spans="1:14" ht="12" customHeight="1" x14ac:dyDescent="0.2">
      <c r="A31" s="130">
        <v>40435</v>
      </c>
      <c r="B31" s="131" t="s">
        <v>912</v>
      </c>
      <c r="C31" s="111" t="s">
        <v>918</v>
      </c>
      <c r="D31" s="112" t="s">
        <v>919</v>
      </c>
      <c r="E31" s="112" t="s">
        <v>336</v>
      </c>
      <c r="F31" s="111" t="s">
        <v>920</v>
      </c>
      <c r="G31" s="111" t="s">
        <v>37</v>
      </c>
      <c r="H31" s="111" t="s">
        <v>874</v>
      </c>
      <c r="I31" s="111" t="s">
        <v>875</v>
      </c>
      <c r="J31" s="113">
        <v>44563</v>
      </c>
      <c r="K31" s="111" t="s">
        <v>876</v>
      </c>
      <c r="L31" s="114">
        <v>35.81</v>
      </c>
      <c r="M31" s="114">
        <v>1432.4</v>
      </c>
      <c r="N31" s="115">
        <v>74484.800000000003</v>
      </c>
    </row>
    <row r="32" spans="1:14" ht="12" customHeight="1" x14ac:dyDescent="0.2">
      <c r="A32" s="130">
        <v>40450</v>
      </c>
      <c r="B32" s="131" t="s">
        <v>943</v>
      </c>
      <c r="C32" s="111" t="s">
        <v>944</v>
      </c>
      <c r="D32" s="112" t="s">
        <v>945</v>
      </c>
      <c r="E32" s="112" t="s">
        <v>330</v>
      </c>
      <c r="F32" s="111" t="s">
        <v>946</v>
      </c>
      <c r="G32" s="111" t="s">
        <v>26</v>
      </c>
      <c r="H32" s="111" t="s">
        <v>874</v>
      </c>
      <c r="I32" s="111" t="s">
        <v>875</v>
      </c>
      <c r="J32" s="113">
        <v>44563</v>
      </c>
      <c r="K32" s="111" t="s">
        <v>876</v>
      </c>
      <c r="L32" s="114">
        <v>44.07</v>
      </c>
      <c r="M32" s="114">
        <v>1762.8</v>
      </c>
      <c r="N32" s="115">
        <v>91665.600000000006</v>
      </c>
    </row>
    <row r="33" spans="1:14" ht="12" customHeight="1" x14ac:dyDescent="0.2">
      <c r="A33" s="130">
        <v>40460</v>
      </c>
      <c r="B33" s="131" t="s">
        <v>947</v>
      </c>
      <c r="C33" s="111" t="s">
        <v>948</v>
      </c>
      <c r="D33" s="112" t="s">
        <v>949</v>
      </c>
      <c r="E33" s="112" t="s">
        <v>348</v>
      </c>
      <c r="F33" s="111" t="s">
        <v>950</v>
      </c>
      <c r="G33" s="111" t="s">
        <v>27</v>
      </c>
      <c r="H33" s="111" t="s">
        <v>874</v>
      </c>
      <c r="I33" s="111" t="s">
        <v>875</v>
      </c>
      <c r="J33" s="113">
        <v>44563</v>
      </c>
      <c r="K33" s="111" t="s">
        <v>855</v>
      </c>
      <c r="L33" s="114">
        <v>26.14</v>
      </c>
      <c r="M33" s="114">
        <v>26.14</v>
      </c>
      <c r="N33" s="115">
        <v>54371.199999999997</v>
      </c>
    </row>
    <row r="34" spans="1:14" ht="12" customHeight="1" x14ac:dyDescent="0.2">
      <c r="A34" s="130">
        <v>40515</v>
      </c>
      <c r="B34" s="131" t="s">
        <v>633</v>
      </c>
      <c r="C34" s="111" t="s">
        <v>877</v>
      </c>
      <c r="D34" s="112" t="s">
        <v>878</v>
      </c>
      <c r="E34" s="112" t="s">
        <v>333</v>
      </c>
      <c r="F34" s="111" t="s">
        <v>912</v>
      </c>
      <c r="G34" s="111" t="s">
        <v>8</v>
      </c>
      <c r="H34" s="111" t="s">
        <v>874</v>
      </c>
      <c r="I34" s="111" t="s">
        <v>875</v>
      </c>
      <c r="J34" s="113">
        <v>44563</v>
      </c>
      <c r="K34" s="111" t="s">
        <v>855</v>
      </c>
      <c r="L34" s="114">
        <v>31.12</v>
      </c>
      <c r="M34" s="114">
        <v>31.12</v>
      </c>
      <c r="N34" s="115">
        <v>64729.599999999999</v>
      </c>
    </row>
    <row r="35" spans="1:14" ht="12" customHeight="1" x14ac:dyDescent="0.2">
      <c r="A35" s="130">
        <v>40520</v>
      </c>
      <c r="B35" s="131" t="s">
        <v>951</v>
      </c>
      <c r="C35" s="111" t="s">
        <v>934</v>
      </c>
      <c r="D35" s="112" t="s">
        <v>935</v>
      </c>
      <c r="E35" s="112" t="s">
        <v>936</v>
      </c>
      <c r="F35" s="111" t="s">
        <v>952</v>
      </c>
      <c r="G35" s="111" t="s">
        <v>28</v>
      </c>
      <c r="H35" s="111" t="s">
        <v>874</v>
      </c>
      <c r="I35" s="111" t="s">
        <v>875</v>
      </c>
      <c r="J35" s="113">
        <v>44563</v>
      </c>
      <c r="K35" s="111" t="s">
        <v>855</v>
      </c>
      <c r="L35" s="114">
        <v>33.19</v>
      </c>
      <c r="M35" s="114">
        <v>33.19</v>
      </c>
      <c r="N35" s="115">
        <v>69035.199999999997</v>
      </c>
    </row>
    <row r="36" spans="1:14" ht="12" customHeight="1" x14ac:dyDescent="0.2">
      <c r="A36" s="130">
        <v>40615</v>
      </c>
      <c r="B36" s="131" t="s">
        <v>909</v>
      </c>
      <c r="C36" s="111" t="s">
        <v>944</v>
      </c>
      <c r="D36" s="112" t="s">
        <v>945</v>
      </c>
      <c r="E36" s="112" t="s">
        <v>330</v>
      </c>
      <c r="F36" s="111" t="s">
        <v>873</v>
      </c>
      <c r="G36" s="111" t="s">
        <v>32</v>
      </c>
      <c r="H36" s="111" t="s">
        <v>874</v>
      </c>
      <c r="I36" s="111" t="s">
        <v>875</v>
      </c>
      <c r="J36" s="113">
        <v>44563</v>
      </c>
      <c r="K36" s="111" t="s">
        <v>876</v>
      </c>
      <c r="L36" s="114">
        <v>77.930000000000007</v>
      </c>
      <c r="M36" s="114">
        <v>3117.2</v>
      </c>
      <c r="N36" s="115">
        <v>162094.39999999999</v>
      </c>
    </row>
    <row r="37" spans="1:14" ht="12" customHeight="1" x14ac:dyDescent="0.2">
      <c r="A37" s="130">
        <v>40640</v>
      </c>
      <c r="B37" s="131" t="s">
        <v>953</v>
      </c>
      <c r="C37" s="111" t="s">
        <v>948</v>
      </c>
      <c r="D37" s="112" t="s">
        <v>949</v>
      </c>
      <c r="E37" s="112" t="s">
        <v>348</v>
      </c>
      <c r="F37" s="111" t="s">
        <v>950</v>
      </c>
      <c r="G37" s="111" t="s">
        <v>22</v>
      </c>
      <c r="H37" s="111" t="s">
        <v>874</v>
      </c>
      <c r="I37" s="111" t="s">
        <v>875</v>
      </c>
      <c r="J37" s="113">
        <v>44563</v>
      </c>
      <c r="K37" s="111" t="s">
        <v>855</v>
      </c>
      <c r="L37" s="114">
        <v>23.99</v>
      </c>
      <c r="M37" s="114">
        <v>23.99</v>
      </c>
      <c r="N37" s="115">
        <v>49899.199999999997</v>
      </c>
    </row>
    <row r="38" spans="1:14" ht="12" customHeight="1" x14ac:dyDescent="0.2">
      <c r="A38" s="130">
        <v>40645</v>
      </c>
      <c r="B38" s="131" t="s">
        <v>648</v>
      </c>
      <c r="C38" s="111" t="s">
        <v>954</v>
      </c>
      <c r="D38" s="112" t="s">
        <v>955</v>
      </c>
      <c r="E38" s="112" t="s">
        <v>328</v>
      </c>
      <c r="F38" s="111" t="s">
        <v>928</v>
      </c>
      <c r="G38" s="111" t="s">
        <v>21</v>
      </c>
      <c r="H38" s="111" t="s">
        <v>874</v>
      </c>
      <c r="I38" s="111" t="s">
        <v>875</v>
      </c>
      <c r="J38" s="113">
        <v>44563</v>
      </c>
      <c r="K38" s="111" t="s">
        <v>855</v>
      </c>
      <c r="L38" s="114">
        <v>25.33</v>
      </c>
      <c r="M38" s="114">
        <v>25.33</v>
      </c>
      <c r="N38" s="115">
        <v>52686.400000000001</v>
      </c>
    </row>
    <row r="39" spans="1:14" ht="12" customHeight="1" x14ac:dyDescent="0.2">
      <c r="A39" s="130">
        <v>40655</v>
      </c>
      <c r="B39" s="131" t="s">
        <v>649</v>
      </c>
      <c r="C39" s="111" t="s">
        <v>934</v>
      </c>
      <c r="D39" s="112" t="s">
        <v>935</v>
      </c>
      <c r="E39" s="112" t="s">
        <v>936</v>
      </c>
      <c r="F39" s="111" t="s">
        <v>609</v>
      </c>
      <c r="G39" s="111" t="s">
        <v>21</v>
      </c>
      <c r="H39" s="111" t="s">
        <v>874</v>
      </c>
      <c r="I39" s="111" t="s">
        <v>875</v>
      </c>
      <c r="J39" s="113">
        <v>44563</v>
      </c>
      <c r="K39" s="111" t="s">
        <v>855</v>
      </c>
      <c r="L39" s="114">
        <v>22.94</v>
      </c>
      <c r="M39" s="114">
        <v>22.94</v>
      </c>
      <c r="N39" s="115">
        <v>47715.199999999997</v>
      </c>
    </row>
    <row r="40" spans="1:14" s="125" customFormat="1" ht="12" customHeight="1" x14ac:dyDescent="0.2">
      <c r="A40" s="119">
        <v>40750</v>
      </c>
      <c r="B40" s="120" t="s">
        <v>956</v>
      </c>
      <c r="C40" s="120" t="s">
        <v>957</v>
      </c>
      <c r="D40" s="121" t="s">
        <v>958</v>
      </c>
      <c r="E40" s="121" t="s">
        <v>340</v>
      </c>
      <c r="F40" s="120" t="s">
        <v>920</v>
      </c>
      <c r="G40" s="120" t="s">
        <v>14</v>
      </c>
      <c r="H40" s="120" t="s">
        <v>874</v>
      </c>
      <c r="I40" s="120" t="s">
        <v>959</v>
      </c>
      <c r="J40" s="122">
        <v>44642</v>
      </c>
      <c r="K40" s="120" t="s">
        <v>855</v>
      </c>
      <c r="L40" s="123">
        <v>18.88</v>
      </c>
      <c r="M40" s="123">
        <v>18.88</v>
      </c>
      <c r="N40" s="124">
        <v>39270.400000000001</v>
      </c>
    </row>
    <row r="41" spans="1:14" ht="12" customHeight="1" x14ac:dyDescent="0.2">
      <c r="A41" s="130">
        <v>40810</v>
      </c>
      <c r="B41" s="131" t="s">
        <v>960</v>
      </c>
      <c r="C41" s="111" t="s">
        <v>903</v>
      </c>
      <c r="D41" s="112" t="s">
        <v>904</v>
      </c>
      <c r="E41" s="112" t="s">
        <v>322</v>
      </c>
      <c r="F41" s="111" t="s">
        <v>905</v>
      </c>
      <c r="G41" s="111" t="s">
        <v>33</v>
      </c>
      <c r="H41" s="111" t="s">
        <v>874</v>
      </c>
      <c r="I41" s="111" t="s">
        <v>875</v>
      </c>
      <c r="J41" s="113">
        <v>44563</v>
      </c>
      <c r="K41" s="111" t="s">
        <v>855</v>
      </c>
      <c r="L41" s="114">
        <v>29.34</v>
      </c>
      <c r="M41" s="114">
        <v>29.34</v>
      </c>
      <c r="N41" s="115">
        <v>61027.199999999997</v>
      </c>
    </row>
    <row r="42" spans="1:14" ht="12" customHeight="1" x14ac:dyDescent="0.2">
      <c r="A42" s="130">
        <v>40825</v>
      </c>
      <c r="B42" s="131" t="s">
        <v>961</v>
      </c>
      <c r="C42" s="111" t="s">
        <v>962</v>
      </c>
      <c r="D42" s="112" t="s">
        <v>963</v>
      </c>
      <c r="E42" s="112" t="s">
        <v>342</v>
      </c>
      <c r="F42" s="111" t="s">
        <v>964</v>
      </c>
      <c r="G42" s="111" t="s">
        <v>965</v>
      </c>
      <c r="H42" s="111" t="s">
        <v>874</v>
      </c>
      <c r="I42" s="111" t="s">
        <v>875</v>
      </c>
      <c r="J42" s="113">
        <v>44563</v>
      </c>
      <c r="K42" s="111" t="s">
        <v>855</v>
      </c>
      <c r="L42" s="114">
        <v>21.23</v>
      </c>
      <c r="M42" s="114">
        <v>21.23</v>
      </c>
      <c r="N42" s="115">
        <v>44158.400000000001</v>
      </c>
    </row>
    <row r="43" spans="1:14" ht="12" customHeight="1" x14ac:dyDescent="0.2">
      <c r="A43" s="130">
        <v>40850</v>
      </c>
      <c r="B43" s="131" t="s">
        <v>966</v>
      </c>
      <c r="C43" s="111" t="s">
        <v>962</v>
      </c>
      <c r="D43" s="112" t="s">
        <v>963</v>
      </c>
      <c r="E43" s="112" t="s">
        <v>342</v>
      </c>
      <c r="F43" s="111" t="s">
        <v>967</v>
      </c>
      <c r="G43" s="111" t="s">
        <v>39</v>
      </c>
      <c r="H43" s="111" t="s">
        <v>874</v>
      </c>
      <c r="I43" s="111" t="s">
        <v>875</v>
      </c>
      <c r="J43" s="113">
        <v>44563</v>
      </c>
      <c r="K43" s="111" t="s">
        <v>855</v>
      </c>
      <c r="L43" s="114">
        <v>33.04</v>
      </c>
      <c r="M43" s="114">
        <v>33.04</v>
      </c>
      <c r="N43" s="115">
        <v>68723.199999999997</v>
      </c>
    </row>
    <row r="44" spans="1:14" ht="12" customHeight="1" x14ac:dyDescent="0.2">
      <c r="A44" s="130">
        <v>41125</v>
      </c>
      <c r="B44" s="131" t="s">
        <v>968</v>
      </c>
      <c r="C44" s="111" t="s">
        <v>922</v>
      </c>
      <c r="D44" s="112" t="s">
        <v>923</v>
      </c>
      <c r="E44" s="112" t="s">
        <v>325</v>
      </c>
      <c r="F44" s="111" t="s">
        <v>946</v>
      </c>
      <c r="G44" s="111" t="s">
        <v>44</v>
      </c>
      <c r="H44" s="111" t="s">
        <v>874</v>
      </c>
      <c r="I44" s="111" t="s">
        <v>875</v>
      </c>
      <c r="J44" s="113">
        <v>44563</v>
      </c>
      <c r="K44" s="111" t="s">
        <v>855</v>
      </c>
      <c r="L44" s="114">
        <v>26.42</v>
      </c>
      <c r="M44" s="114">
        <v>26.42</v>
      </c>
      <c r="N44" s="115">
        <v>54953.599999999999</v>
      </c>
    </row>
    <row r="45" spans="1:14" ht="12" customHeight="1" x14ac:dyDescent="0.2">
      <c r="A45" s="130">
        <v>41225</v>
      </c>
      <c r="B45" s="131" t="s">
        <v>969</v>
      </c>
      <c r="C45" s="111" t="s">
        <v>877</v>
      </c>
      <c r="D45" s="112" t="s">
        <v>878</v>
      </c>
      <c r="E45" s="112" t="s">
        <v>333</v>
      </c>
      <c r="F45" s="111" t="s">
        <v>925</v>
      </c>
      <c r="G45" s="111" t="s">
        <v>970</v>
      </c>
      <c r="H45" s="111" t="s">
        <v>874</v>
      </c>
      <c r="I45" s="111" t="s">
        <v>875</v>
      </c>
      <c r="J45" s="113">
        <v>44563</v>
      </c>
      <c r="K45" s="111" t="s">
        <v>855</v>
      </c>
      <c r="L45" s="114">
        <v>32.880000000000003</v>
      </c>
      <c r="M45" s="114">
        <v>32.880000000000003</v>
      </c>
      <c r="N45" s="115">
        <v>68390.399999999994</v>
      </c>
    </row>
    <row r="46" spans="1:14" ht="12" customHeight="1" x14ac:dyDescent="0.2">
      <c r="A46" s="130">
        <v>41320</v>
      </c>
      <c r="B46" s="131" t="s">
        <v>971</v>
      </c>
      <c r="C46" s="111" t="s">
        <v>922</v>
      </c>
      <c r="D46" s="112" t="s">
        <v>923</v>
      </c>
      <c r="E46" s="112" t="s">
        <v>325</v>
      </c>
      <c r="F46" s="111" t="s">
        <v>928</v>
      </c>
      <c r="G46" s="111" t="s">
        <v>47</v>
      </c>
      <c r="H46" s="111" t="s">
        <v>874</v>
      </c>
      <c r="I46" s="111" t="s">
        <v>875</v>
      </c>
      <c r="J46" s="113">
        <v>44563</v>
      </c>
      <c r="K46" s="111" t="s">
        <v>855</v>
      </c>
      <c r="L46" s="114">
        <v>32.880000000000003</v>
      </c>
      <c r="M46" s="114">
        <v>32.880000000000003</v>
      </c>
      <c r="N46" s="115">
        <v>68390.399999999994</v>
      </c>
    </row>
    <row r="47" spans="1:14" ht="12" customHeight="1" x14ac:dyDescent="0.2">
      <c r="A47" s="130">
        <v>41560</v>
      </c>
      <c r="B47" s="131" t="s">
        <v>972</v>
      </c>
      <c r="C47" s="111" t="s">
        <v>922</v>
      </c>
      <c r="D47" s="112" t="s">
        <v>923</v>
      </c>
      <c r="E47" s="112" t="s">
        <v>325</v>
      </c>
      <c r="F47" s="111" t="s">
        <v>928</v>
      </c>
      <c r="G47" s="111" t="s">
        <v>47</v>
      </c>
      <c r="H47" s="111" t="s">
        <v>874</v>
      </c>
      <c r="I47" s="111" t="s">
        <v>875</v>
      </c>
      <c r="J47" s="113">
        <v>44563</v>
      </c>
      <c r="K47" s="111" t="s">
        <v>855</v>
      </c>
      <c r="L47" s="114">
        <v>29.26</v>
      </c>
      <c r="M47" s="114">
        <v>29.26</v>
      </c>
      <c r="N47" s="115">
        <v>60860.800000000003</v>
      </c>
    </row>
    <row r="48" spans="1:14" ht="12" customHeight="1" x14ac:dyDescent="0.2">
      <c r="A48" s="130">
        <v>60453</v>
      </c>
      <c r="B48" s="131" t="s">
        <v>973</v>
      </c>
      <c r="C48" s="111" t="s">
        <v>922</v>
      </c>
      <c r="D48" s="112" t="s">
        <v>923</v>
      </c>
      <c r="E48" s="112" t="s">
        <v>325</v>
      </c>
      <c r="F48" s="111" t="s">
        <v>928</v>
      </c>
      <c r="G48" s="111" t="s">
        <v>47</v>
      </c>
      <c r="H48" s="111" t="s">
        <v>874</v>
      </c>
      <c r="I48" s="111" t="s">
        <v>875</v>
      </c>
      <c r="J48" s="113">
        <v>44563</v>
      </c>
      <c r="K48" s="111" t="s">
        <v>855</v>
      </c>
      <c r="L48" s="114">
        <v>28.36</v>
      </c>
      <c r="M48" s="114">
        <v>28.36</v>
      </c>
      <c r="N48" s="115">
        <v>58988.800000000003</v>
      </c>
    </row>
    <row r="49" spans="1:14" ht="12" customHeight="1" x14ac:dyDescent="0.2">
      <c r="A49" s="130">
        <v>60456</v>
      </c>
      <c r="B49" s="131" t="s">
        <v>640</v>
      </c>
      <c r="C49" s="111" t="s">
        <v>888</v>
      </c>
      <c r="D49" s="112" t="s">
        <v>889</v>
      </c>
      <c r="E49" s="112" t="s">
        <v>310</v>
      </c>
      <c r="F49" s="111" t="s">
        <v>883</v>
      </c>
      <c r="G49" s="111" t="s">
        <v>890</v>
      </c>
      <c r="H49" s="111" t="s">
        <v>874</v>
      </c>
      <c r="I49" s="111" t="s">
        <v>875</v>
      </c>
      <c r="J49" s="113">
        <v>44563</v>
      </c>
      <c r="K49" s="111" t="s">
        <v>855</v>
      </c>
      <c r="L49" s="114">
        <v>27.88</v>
      </c>
      <c r="M49" s="114">
        <v>27.88</v>
      </c>
      <c r="N49" s="115">
        <v>57990.400000000001</v>
      </c>
    </row>
    <row r="50" spans="1:14" ht="12" customHeight="1" x14ac:dyDescent="0.2">
      <c r="A50" s="130">
        <v>60457</v>
      </c>
      <c r="B50" s="131" t="s">
        <v>974</v>
      </c>
      <c r="C50" s="111" t="s">
        <v>915</v>
      </c>
      <c r="D50" s="112" t="s">
        <v>916</v>
      </c>
      <c r="E50" s="112" t="s">
        <v>314</v>
      </c>
      <c r="F50" s="111" t="s">
        <v>920</v>
      </c>
      <c r="G50" s="111" t="s">
        <v>975</v>
      </c>
      <c r="H50" s="111" t="s">
        <v>874</v>
      </c>
      <c r="I50" s="111" t="s">
        <v>875</v>
      </c>
      <c r="J50" s="113">
        <v>44563</v>
      </c>
      <c r="K50" s="111" t="s">
        <v>876</v>
      </c>
      <c r="L50" s="114">
        <v>32.549999999999997</v>
      </c>
      <c r="M50" s="114">
        <v>1302</v>
      </c>
      <c r="N50" s="115">
        <v>67704</v>
      </c>
    </row>
    <row r="51" spans="1:14" ht="12" customHeight="1" x14ac:dyDescent="0.2">
      <c r="A51" s="130">
        <v>60459</v>
      </c>
      <c r="B51" s="131" t="s">
        <v>976</v>
      </c>
      <c r="C51" s="111" t="s">
        <v>903</v>
      </c>
      <c r="D51" s="112" t="s">
        <v>904</v>
      </c>
      <c r="E51" s="112" t="s">
        <v>322</v>
      </c>
      <c r="F51" s="111" t="s">
        <v>977</v>
      </c>
      <c r="G51" s="111" t="s">
        <v>978</v>
      </c>
      <c r="H51" s="111" t="s">
        <v>874</v>
      </c>
      <c r="I51" s="111" t="s">
        <v>875</v>
      </c>
      <c r="J51" s="113">
        <v>44563</v>
      </c>
      <c r="K51" s="111" t="s">
        <v>855</v>
      </c>
      <c r="L51" s="114">
        <v>29.37</v>
      </c>
      <c r="M51" s="114">
        <v>29.37</v>
      </c>
      <c r="N51" s="115">
        <v>61089.599999999999</v>
      </c>
    </row>
    <row r="52" spans="1:14" ht="12" customHeight="1" x14ac:dyDescent="0.2">
      <c r="A52" s="130">
        <v>60461</v>
      </c>
      <c r="B52" s="131" t="s">
        <v>671</v>
      </c>
      <c r="C52" s="111" t="s">
        <v>979</v>
      </c>
      <c r="D52" s="112" t="s">
        <v>980</v>
      </c>
      <c r="E52" s="112" t="s">
        <v>981</v>
      </c>
      <c r="F52" s="111" t="s">
        <v>896</v>
      </c>
      <c r="G52" s="111" t="s">
        <v>982</v>
      </c>
      <c r="H52" s="111" t="s">
        <v>874</v>
      </c>
      <c r="I52" s="111" t="s">
        <v>875</v>
      </c>
      <c r="J52" s="113">
        <v>44563</v>
      </c>
      <c r="K52" s="111" t="s">
        <v>876</v>
      </c>
      <c r="L52" s="114">
        <v>29.760249999999999</v>
      </c>
      <c r="M52" s="114">
        <v>1190.4100000000001</v>
      </c>
      <c r="N52" s="115">
        <v>61901.32</v>
      </c>
    </row>
    <row r="53" spans="1:14" ht="12" customHeight="1" x14ac:dyDescent="0.2">
      <c r="A53" s="130">
        <v>60464</v>
      </c>
      <c r="B53" s="131" t="s">
        <v>983</v>
      </c>
      <c r="C53" s="111" t="s">
        <v>984</v>
      </c>
      <c r="D53" s="112" t="s">
        <v>985</v>
      </c>
      <c r="E53" s="112" t="s">
        <v>311</v>
      </c>
      <c r="F53" s="111" t="s">
        <v>883</v>
      </c>
      <c r="G53" s="111" t="s">
        <v>890</v>
      </c>
      <c r="H53" s="111" t="s">
        <v>874</v>
      </c>
      <c r="I53" s="111" t="s">
        <v>875</v>
      </c>
      <c r="J53" s="113">
        <v>44563</v>
      </c>
      <c r="K53" s="111" t="s">
        <v>855</v>
      </c>
      <c r="L53" s="114">
        <v>27.88</v>
      </c>
      <c r="M53" s="114">
        <v>27.88</v>
      </c>
      <c r="N53" s="115">
        <v>57990.400000000001</v>
      </c>
    </row>
    <row r="54" spans="1:14" ht="12" customHeight="1" x14ac:dyDescent="0.2">
      <c r="A54" s="130">
        <v>60465</v>
      </c>
      <c r="B54" s="131" t="s">
        <v>622</v>
      </c>
      <c r="C54" s="111" t="s">
        <v>986</v>
      </c>
      <c r="D54" s="112" t="s">
        <v>987</v>
      </c>
      <c r="E54" s="112" t="s">
        <v>332</v>
      </c>
      <c r="F54" s="111" t="s">
        <v>920</v>
      </c>
      <c r="G54" s="111" t="s">
        <v>21</v>
      </c>
      <c r="H54" s="111" t="s">
        <v>874</v>
      </c>
      <c r="I54" s="111" t="s">
        <v>875</v>
      </c>
      <c r="J54" s="113">
        <v>44563</v>
      </c>
      <c r="K54" s="111" t="s">
        <v>855</v>
      </c>
      <c r="L54" s="114">
        <v>24.45</v>
      </c>
      <c r="M54" s="114">
        <v>24.45</v>
      </c>
      <c r="N54" s="115">
        <v>50856</v>
      </c>
    </row>
    <row r="55" spans="1:14" ht="12" customHeight="1" x14ac:dyDescent="0.2">
      <c r="A55" s="130">
        <v>60466</v>
      </c>
      <c r="B55" s="131" t="s">
        <v>627</v>
      </c>
      <c r="C55" s="111" t="s">
        <v>988</v>
      </c>
      <c r="D55" s="112" t="s">
        <v>989</v>
      </c>
      <c r="E55" s="112" t="s">
        <v>313</v>
      </c>
      <c r="F55" s="111" t="s">
        <v>892</v>
      </c>
      <c r="G55" s="111" t="s">
        <v>24</v>
      </c>
      <c r="H55" s="111" t="s">
        <v>874</v>
      </c>
      <c r="I55" s="111" t="s">
        <v>875</v>
      </c>
      <c r="J55" s="113">
        <v>44563</v>
      </c>
      <c r="K55" s="111" t="s">
        <v>876</v>
      </c>
      <c r="L55" s="114">
        <v>39.22025</v>
      </c>
      <c r="M55" s="114">
        <v>1568.81</v>
      </c>
      <c r="N55" s="115">
        <v>81578.12</v>
      </c>
    </row>
    <row r="56" spans="1:14" ht="12" customHeight="1" x14ac:dyDescent="0.2">
      <c r="A56" s="130">
        <v>60471</v>
      </c>
      <c r="B56" s="131" t="s">
        <v>652</v>
      </c>
      <c r="C56" s="111" t="s">
        <v>871</v>
      </c>
      <c r="D56" s="112" t="s">
        <v>872</v>
      </c>
      <c r="E56" s="112" t="s">
        <v>346</v>
      </c>
      <c r="F56" s="111" t="s">
        <v>990</v>
      </c>
      <c r="G56" s="111" t="s">
        <v>36</v>
      </c>
      <c r="H56" s="111" t="s">
        <v>874</v>
      </c>
      <c r="I56" s="111" t="s">
        <v>875</v>
      </c>
      <c r="J56" s="113">
        <v>44563</v>
      </c>
      <c r="K56" s="111" t="s">
        <v>855</v>
      </c>
      <c r="L56" s="114">
        <v>29.09</v>
      </c>
      <c r="M56" s="114">
        <v>29.09</v>
      </c>
      <c r="N56" s="115">
        <v>60507.199999999997</v>
      </c>
    </row>
    <row r="57" spans="1:14" ht="12" customHeight="1" x14ac:dyDescent="0.2">
      <c r="A57" s="130">
        <v>60473</v>
      </c>
      <c r="B57" s="131" t="s">
        <v>672</v>
      </c>
      <c r="C57" s="111" t="s">
        <v>915</v>
      </c>
      <c r="D57" s="112" t="s">
        <v>916</v>
      </c>
      <c r="E57" s="112" t="s">
        <v>314</v>
      </c>
      <c r="F57" s="111" t="s">
        <v>917</v>
      </c>
      <c r="G57" s="111" t="s">
        <v>991</v>
      </c>
      <c r="H57" s="111" t="s">
        <v>874</v>
      </c>
      <c r="I57" s="111" t="s">
        <v>875</v>
      </c>
      <c r="J57" s="113">
        <v>44598</v>
      </c>
      <c r="K57" s="111" t="s">
        <v>855</v>
      </c>
      <c r="L57" s="114">
        <v>29.3</v>
      </c>
      <c r="M57" s="114">
        <v>29.3</v>
      </c>
      <c r="N57" s="115">
        <v>60944</v>
      </c>
    </row>
    <row r="58" spans="1:14" ht="12" customHeight="1" x14ac:dyDescent="0.2">
      <c r="A58" s="130">
        <v>60478</v>
      </c>
      <c r="B58" s="131" t="s">
        <v>992</v>
      </c>
      <c r="C58" s="111" t="s">
        <v>885</v>
      </c>
      <c r="D58" s="112" t="s">
        <v>886</v>
      </c>
      <c r="E58" s="112" t="s">
        <v>321</v>
      </c>
      <c r="F58" s="111" t="s">
        <v>977</v>
      </c>
      <c r="G58" s="111" t="s">
        <v>48</v>
      </c>
      <c r="H58" s="111" t="s">
        <v>874</v>
      </c>
      <c r="I58" s="111" t="s">
        <v>875</v>
      </c>
      <c r="J58" s="113">
        <v>44563</v>
      </c>
      <c r="K58" s="111" t="s">
        <v>855</v>
      </c>
      <c r="L58" s="114">
        <v>34.880000000000003</v>
      </c>
      <c r="M58" s="114">
        <v>34.880000000000003</v>
      </c>
      <c r="N58" s="115">
        <v>72550.399999999994</v>
      </c>
    </row>
    <row r="59" spans="1:14" ht="12" customHeight="1" x14ac:dyDescent="0.2">
      <c r="A59" s="130">
        <v>60479</v>
      </c>
      <c r="B59" s="131" t="s">
        <v>634</v>
      </c>
      <c r="C59" s="111" t="s">
        <v>877</v>
      </c>
      <c r="D59" s="112" t="s">
        <v>878</v>
      </c>
      <c r="E59" s="112" t="s">
        <v>333</v>
      </c>
      <c r="F59" s="111" t="s">
        <v>879</v>
      </c>
      <c r="G59" s="111" t="s">
        <v>7</v>
      </c>
      <c r="H59" s="111" t="s">
        <v>874</v>
      </c>
      <c r="I59" s="111" t="s">
        <v>875</v>
      </c>
      <c r="J59" s="113">
        <v>44563</v>
      </c>
      <c r="K59" s="111" t="s">
        <v>855</v>
      </c>
      <c r="L59" s="114">
        <v>33.33</v>
      </c>
      <c r="M59" s="114">
        <v>33.33</v>
      </c>
      <c r="N59" s="115">
        <v>69326.399999999994</v>
      </c>
    </row>
    <row r="60" spans="1:14" ht="12" customHeight="1" x14ac:dyDescent="0.2">
      <c r="A60" s="130">
        <v>60481</v>
      </c>
      <c r="B60" s="131" t="s">
        <v>675</v>
      </c>
      <c r="C60" s="111" t="s">
        <v>984</v>
      </c>
      <c r="D60" s="112" t="s">
        <v>985</v>
      </c>
      <c r="E60" s="112" t="s">
        <v>311</v>
      </c>
      <c r="F60" s="111" t="s">
        <v>883</v>
      </c>
      <c r="G60" s="111" t="s">
        <v>890</v>
      </c>
      <c r="H60" s="111" t="s">
        <v>874</v>
      </c>
      <c r="I60" s="111" t="s">
        <v>875</v>
      </c>
      <c r="J60" s="113">
        <v>44563</v>
      </c>
      <c r="K60" s="111" t="s">
        <v>855</v>
      </c>
      <c r="L60" s="114">
        <v>28.51</v>
      </c>
      <c r="M60" s="114">
        <v>28.51</v>
      </c>
      <c r="N60" s="115">
        <v>59300.800000000003</v>
      </c>
    </row>
    <row r="61" spans="1:14" ht="12" customHeight="1" x14ac:dyDescent="0.2">
      <c r="A61" s="130">
        <v>60484</v>
      </c>
      <c r="B61" s="131" t="s">
        <v>626</v>
      </c>
      <c r="C61" s="111" t="s">
        <v>881</v>
      </c>
      <c r="D61" s="112" t="s">
        <v>882</v>
      </c>
      <c r="E61" s="112" t="s">
        <v>309</v>
      </c>
      <c r="F61" s="111" t="s">
        <v>883</v>
      </c>
      <c r="G61" s="111" t="s">
        <v>890</v>
      </c>
      <c r="H61" s="111" t="s">
        <v>874</v>
      </c>
      <c r="I61" s="111" t="s">
        <v>875</v>
      </c>
      <c r="J61" s="113">
        <v>44563</v>
      </c>
      <c r="K61" s="111" t="s">
        <v>855</v>
      </c>
      <c r="L61" s="114">
        <v>27.47</v>
      </c>
      <c r="M61" s="114">
        <v>27.47</v>
      </c>
      <c r="N61" s="115">
        <v>57137.599999999999</v>
      </c>
    </row>
    <row r="62" spans="1:14" ht="12" customHeight="1" x14ac:dyDescent="0.2">
      <c r="A62" s="130">
        <v>60486</v>
      </c>
      <c r="B62" s="131" t="s">
        <v>920</v>
      </c>
      <c r="C62" s="111" t="s">
        <v>957</v>
      </c>
      <c r="D62" s="112" t="s">
        <v>958</v>
      </c>
      <c r="E62" s="112" t="s">
        <v>340</v>
      </c>
      <c r="F62" s="111" t="s">
        <v>990</v>
      </c>
      <c r="G62" s="111" t="s">
        <v>993</v>
      </c>
      <c r="H62" s="111" t="s">
        <v>874</v>
      </c>
      <c r="I62" s="111" t="s">
        <v>875</v>
      </c>
      <c r="J62" s="113">
        <v>44563</v>
      </c>
      <c r="K62" s="111" t="s">
        <v>876</v>
      </c>
      <c r="L62" s="114">
        <v>39.170250000000003</v>
      </c>
      <c r="M62" s="114">
        <v>1566.81</v>
      </c>
      <c r="N62" s="115">
        <v>81474.12</v>
      </c>
    </row>
    <row r="63" spans="1:14" ht="12" customHeight="1" x14ac:dyDescent="0.2">
      <c r="A63" s="130">
        <v>60487</v>
      </c>
      <c r="B63" s="131" t="s">
        <v>994</v>
      </c>
      <c r="C63" s="111" t="s">
        <v>881</v>
      </c>
      <c r="D63" s="112" t="s">
        <v>882</v>
      </c>
      <c r="E63" s="112" t="s">
        <v>309</v>
      </c>
      <c r="F63" s="111" t="s">
        <v>883</v>
      </c>
      <c r="G63" s="111" t="s">
        <v>890</v>
      </c>
      <c r="H63" s="111" t="s">
        <v>874</v>
      </c>
      <c r="I63" s="111" t="s">
        <v>875</v>
      </c>
      <c r="J63" s="113">
        <v>44563</v>
      </c>
      <c r="K63" s="111" t="s">
        <v>855</v>
      </c>
      <c r="L63" s="114">
        <v>24.88</v>
      </c>
      <c r="M63" s="114">
        <v>24.88</v>
      </c>
      <c r="N63" s="115">
        <v>51750.400000000001</v>
      </c>
    </row>
    <row r="64" spans="1:14" ht="12" customHeight="1" x14ac:dyDescent="0.2">
      <c r="A64" s="130">
        <v>60488</v>
      </c>
      <c r="B64" s="131" t="s">
        <v>995</v>
      </c>
      <c r="C64" s="111" t="s">
        <v>962</v>
      </c>
      <c r="D64" s="112" t="s">
        <v>963</v>
      </c>
      <c r="E64" s="112" t="s">
        <v>342</v>
      </c>
      <c r="F64" s="111" t="s">
        <v>966</v>
      </c>
      <c r="G64" s="111" t="s">
        <v>9</v>
      </c>
      <c r="H64" s="111" t="s">
        <v>874</v>
      </c>
      <c r="I64" s="111" t="s">
        <v>875</v>
      </c>
      <c r="J64" s="113">
        <v>44563</v>
      </c>
      <c r="K64" s="111" t="s">
        <v>855</v>
      </c>
      <c r="L64" s="114">
        <v>18.54</v>
      </c>
      <c r="M64" s="114">
        <v>18.54</v>
      </c>
      <c r="N64" s="115">
        <v>38563.199999999997</v>
      </c>
    </row>
    <row r="65" spans="1:14" ht="12" customHeight="1" x14ac:dyDescent="0.2">
      <c r="A65" s="130">
        <v>60490</v>
      </c>
      <c r="B65" s="131" t="s">
        <v>676</v>
      </c>
      <c r="C65" s="111" t="s">
        <v>984</v>
      </c>
      <c r="D65" s="112" t="s">
        <v>985</v>
      </c>
      <c r="E65" s="112" t="s">
        <v>311</v>
      </c>
      <c r="F65" s="111" t="s">
        <v>883</v>
      </c>
      <c r="G65" s="111" t="s">
        <v>890</v>
      </c>
      <c r="H65" s="111" t="s">
        <v>874</v>
      </c>
      <c r="I65" s="111" t="s">
        <v>875</v>
      </c>
      <c r="J65" s="113">
        <v>44563</v>
      </c>
      <c r="K65" s="111" t="s">
        <v>855</v>
      </c>
      <c r="L65" s="114">
        <v>28.37</v>
      </c>
      <c r="M65" s="114">
        <v>28.37</v>
      </c>
      <c r="N65" s="115">
        <v>59009.599999999999</v>
      </c>
    </row>
    <row r="66" spans="1:14" ht="12" customHeight="1" x14ac:dyDescent="0.2">
      <c r="A66" s="130">
        <v>60494</v>
      </c>
      <c r="B66" s="131" t="s">
        <v>617</v>
      </c>
      <c r="C66" s="111" t="s">
        <v>885</v>
      </c>
      <c r="D66" s="112" t="s">
        <v>886</v>
      </c>
      <c r="E66" s="112" t="s">
        <v>321</v>
      </c>
      <c r="F66" s="111" t="s">
        <v>887</v>
      </c>
      <c r="G66" s="111" t="s">
        <v>17</v>
      </c>
      <c r="H66" s="111" t="s">
        <v>874</v>
      </c>
      <c r="I66" s="111" t="s">
        <v>875</v>
      </c>
      <c r="J66" s="113">
        <v>44563</v>
      </c>
      <c r="K66" s="111" t="s">
        <v>855</v>
      </c>
      <c r="L66" s="114">
        <v>24.29</v>
      </c>
      <c r="M66" s="114">
        <v>24.29</v>
      </c>
      <c r="N66" s="115">
        <v>50523.199999999997</v>
      </c>
    </row>
    <row r="67" spans="1:14" ht="12" customHeight="1" x14ac:dyDescent="0.2">
      <c r="A67" s="130">
        <v>60500</v>
      </c>
      <c r="B67" s="131" t="s">
        <v>664</v>
      </c>
      <c r="C67" s="111" t="s">
        <v>944</v>
      </c>
      <c r="D67" s="112" t="s">
        <v>945</v>
      </c>
      <c r="E67" s="112" t="s">
        <v>330</v>
      </c>
      <c r="F67" s="111" t="s">
        <v>909</v>
      </c>
      <c r="G67" s="111" t="s">
        <v>45</v>
      </c>
      <c r="H67" s="111" t="s">
        <v>874</v>
      </c>
      <c r="I67" s="111" t="s">
        <v>875</v>
      </c>
      <c r="J67" s="113">
        <v>44563</v>
      </c>
      <c r="K67" s="111" t="s">
        <v>876</v>
      </c>
      <c r="L67" s="114">
        <v>49.870249999999999</v>
      </c>
      <c r="M67" s="114">
        <v>1994.81</v>
      </c>
      <c r="N67" s="115">
        <v>103730.12</v>
      </c>
    </row>
    <row r="68" spans="1:14" ht="12" customHeight="1" x14ac:dyDescent="0.2">
      <c r="A68" s="130">
        <v>60503</v>
      </c>
      <c r="B68" s="131" t="s">
        <v>668</v>
      </c>
      <c r="C68" s="111" t="s">
        <v>898</v>
      </c>
      <c r="D68" s="112" t="s">
        <v>899</v>
      </c>
      <c r="E68" s="112" t="s">
        <v>317</v>
      </c>
      <c r="F68" s="111" t="s">
        <v>897</v>
      </c>
      <c r="G68" s="111" t="s">
        <v>29</v>
      </c>
      <c r="H68" s="111" t="s">
        <v>874</v>
      </c>
      <c r="I68" s="111" t="s">
        <v>875</v>
      </c>
      <c r="J68" s="113">
        <v>44563</v>
      </c>
      <c r="K68" s="111" t="s">
        <v>876</v>
      </c>
      <c r="L68" s="114">
        <v>29.89</v>
      </c>
      <c r="M68" s="114">
        <v>1195.5999999999999</v>
      </c>
      <c r="N68" s="115">
        <v>62171.199999999997</v>
      </c>
    </row>
    <row r="69" spans="1:14" ht="12" customHeight="1" x14ac:dyDescent="0.2">
      <c r="A69" s="130">
        <v>60505</v>
      </c>
      <c r="B69" s="131" t="s">
        <v>641</v>
      </c>
      <c r="C69" s="111" t="s">
        <v>888</v>
      </c>
      <c r="D69" s="112" t="s">
        <v>889</v>
      </c>
      <c r="E69" s="112" t="s">
        <v>310</v>
      </c>
      <c r="F69" s="111" t="s">
        <v>883</v>
      </c>
      <c r="G69" s="111" t="s">
        <v>890</v>
      </c>
      <c r="H69" s="111" t="s">
        <v>874</v>
      </c>
      <c r="I69" s="111" t="s">
        <v>875</v>
      </c>
      <c r="J69" s="113">
        <v>44563</v>
      </c>
      <c r="K69" s="111" t="s">
        <v>855</v>
      </c>
      <c r="L69" s="114">
        <v>27.88</v>
      </c>
      <c r="M69" s="114">
        <v>27.88</v>
      </c>
      <c r="N69" s="115">
        <v>57990.400000000001</v>
      </c>
    </row>
    <row r="70" spans="1:14" ht="12" customHeight="1" x14ac:dyDescent="0.2">
      <c r="A70" s="130">
        <v>60508</v>
      </c>
      <c r="B70" s="131" t="s">
        <v>996</v>
      </c>
      <c r="C70" s="111" t="s">
        <v>934</v>
      </c>
      <c r="D70" s="112" t="s">
        <v>935</v>
      </c>
      <c r="E70" s="112" t="s">
        <v>936</v>
      </c>
      <c r="F70" s="111" t="s">
        <v>997</v>
      </c>
      <c r="G70" s="111" t="s">
        <v>13</v>
      </c>
      <c r="H70" s="111" t="s">
        <v>874</v>
      </c>
      <c r="I70" s="111" t="s">
        <v>875</v>
      </c>
      <c r="J70" s="113">
        <v>44563</v>
      </c>
      <c r="K70" s="111" t="s">
        <v>855</v>
      </c>
      <c r="L70" s="114">
        <v>28.47</v>
      </c>
      <c r="M70" s="114">
        <v>28.47</v>
      </c>
      <c r="N70" s="115">
        <v>59217.599999999999</v>
      </c>
    </row>
    <row r="71" spans="1:14" ht="12" customHeight="1" x14ac:dyDescent="0.2">
      <c r="A71" s="130">
        <v>60510</v>
      </c>
      <c r="B71" s="131" t="s">
        <v>632</v>
      </c>
      <c r="C71" s="111" t="s">
        <v>934</v>
      </c>
      <c r="D71" s="112" t="s">
        <v>935</v>
      </c>
      <c r="E71" s="112" t="s">
        <v>936</v>
      </c>
      <c r="F71" s="111" t="s">
        <v>609</v>
      </c>
      <c r="G71" s="111" t="s">
        <v>998</v>
      </c>
      <c r="H71" s="111" t="s">
        <v>874</v>
      </c>
      <c r="I71" s="111" t="s">
        <v>875</v>
      </c>
      <c r="J71" s="113">
        <v>44563</v>
      </c>
      <c r="K71" s="111" t="s">
        <v>876</v>
      </c>
      <c r="L71" s="114">
        <v>36.620249999999999</v>
      </c>
      <c r="M71" s="114">
        <v>1464.81</v>
      </c>
      <c r="N71" s="115">
        <v>76170.12</v>
      </c>
    </row>
    <row r="72" spans="1:14" ht="12" customHeight="1" x14ac:dyDescent="0.2">
      <c r="A72" s="130">
        <v>60512</v>
      </c>
      <c r="B72" s="131" t="s">
        <v>629</v>
      </c>
      <c r="C72" s="111" t="s">
        <v>903</v>
      </c>
      <c r="D72" s="112" t="s">
        <v>904</v>
      </c>
      <c r="E72" s="112" t="s">
        <v>322</v>
      </c>
      <c r="F72" s="111" t="s">
        <v>905</v>
      </c>
      <c r="G72" s="111" t="s">
        <v>33</v>
      </c>
      <c r="H72" s="111" t="s">
        <v>874</v>
      </c>
      <c r="I72" s="111" t="s">
        <v>875</v>
      </c>
      <c r="J72" s="113">
        <v>44563</v>
      </c>
      <c r="K72" s="111" t="s">
        <v>855</v>
      </c>
      <c r="L72" s="114">
        <v>26.2</v>
      </c>
      <c r="M72" s="114">
        <v>26.2</v>
      </c>
      <c r="N72" s="115">
        <v>54496</v>
      </c>
    </row>
    <row r="73" spans="1:14" ht="12" customHeight="1" x14ac:dyDescent="0.2">
      <c r="A73" s="130">
        <v>60517</v>
      </c>
      <c r="B73" s="131" t="s">
        <v>658</v>
      </c>
      <c r="C73" s="111" t="s">
        <v>948</v>
      </c>
      <c r="D73" s="112" t="s">
        <v>949</v>
      </c>
      <c r="E73" s="112" t="s">
        <v>348</v>
      </c>
      <c r="F73" s="111" t="s">
        <v>873</v>
      </c>
      <c r="G73" s="111" t="s">
        <v>43</v>
      </c>
      <c r="H73" s="111" t="s">
        <v>874</v>
      </c>
      <c r="I73" s="111" t="s">
        <v>875</v>
      </c>
      <c r="J73" s="113">
        <v>44593</v>
      </c>
      <c r="K73" s="111" t="s">
        <v>876</v>
      </c>
      <c r="L73" s="114">
        <v>84.134749999999997</v>
      </c>
      <c r="M73" s="114">
        <v>3365.39</v>
      </c>
      <c r="N73" s="115">
        <v>175000.28</v>
      </c>
    </row>
    <row r="74" spans="1:14" ht="12" customHeight="1" x14ac:dyDescent="0.2">
      <c r="A74" s="130">
        <v>60520</v>
      </c>
      <c r="B74" s="131" t="s">
        <v>999</v>
      </c>
      <c r="C74" s="111" t="s">
        <v>1000</v>
      </c>
      <c r="D74" s="112" t="s">
        <v>1001</v>
      </c>
      <c r="E74" s="112" t="s">
        <v>319</v>
      </c>
      <c r="F74" s="111" t="s">
        <v>977</v>
      </c>
      <c r="G74" s="111" t="s">
        <v>1002</v>
      </c>
      <c r="H74" s="111" t="s">
        <v>874</v>
      </c>
      <c r="I74" s="111" t="s">
        <v>875</v>
      </c>
      <c r="J74" s="113">
        <v>44591</v>
      </c>
      <c r="K74" s="111" t="s">
        <v>855</v>
      </c>
      <c r="L74" s="114">
        <v>26.38</v>
      </c>
      <c r="M74" s="114">
        <v>26.38</v>
      </c>
      <c r="N74" s="115">
        <v>54870.400000000001</v>
      </c>
    </row>
    <row r="75" spans="1:14" ht="12" customHeight="1" x14ac:dyDescent="0.2">
      <c r="A75" s="130">
        <v>60521</v>
      </c>
      <c r="B75" s="131" t="s">
        <v>645</v>
      </c>
      <c r="C75" s="111" t="s">
        <v>877</v>
      </c>
      <c r="D75" s="112" t="s">
        <v>878</v>
      </c>
      <c r="E75" s="112" t="s">
        <v>333</v>
      </c>
      <c r="F75" s="111" t="s">
        <v>911</v>
      </c>
      <c r="G75" s="111" t="s">
        <v>288</v>
      </c>
      <c r="H75" s="111" t="s">
        <v>874</v>
      </c>
      <c r="I75" s="111" t="s">
        <v>875</v>
      </c>
      <c r="J75" s="113">
        <v>44563</v>
      </c>
      <c r="K75" s="111" t="s">
        <v>855</v>
      </c>
      <c r="L75" s="114">
        <v>31.67</v>
      </c>
      <c r="M75" s="114">
        <v>31.67</v>
      </c>
      <c r="N75" s="115">
        <v>65873.600000000006</v>
      </c>
    </row>
    <row r="76" spans="1:14" ht="12" customHeight="1" x14ac:dyDescent="0.2">
      <c r="A76" s="130">
        <v>60523</v>
      </c>
      <c r="B76" s="131" t="s">
        <v>603</v>
      </c>
      <c r="C76" s="111" t="s">
        <v>877</v>
      </c>
      <c r="D76" s="112" t="s">
        <v>878</v>
      </c>
      <c r="E76" s="112" t="s">
        <v>333</v>
      </c>
      <c r="F76" s="111" t="s">
        <v>912</v>
      </c>
      <c r="G76" s="111" t="s">
        <v>8</v>
      </c>
      <c r="H76" s="111" t="s">
        <v>874</v>
      </c>
      <c r="I76" s="111" t="s">
        <v>875</v>
      </c>
      <c r="J76" s="113">
        <v>44563</v>
      </c>
      <c r="K76" s="111" t="s">
        <v>855</v>
      </c>
      <c r="L76" s="114">
        <v>26.27</v>
      </c>
      <c r="M76" s="114">
        <v>26.27</v>
      </c>
      <c r="N76" s="115">
        <v>54641.599999999999</v>
      </c>
    </row>
    <row r="77" spans="1:14" ht="12" customHeight="1" x14ac:dyDescent="0.2">
      <c r="A77" s="130">
        <v>60528</v>
      </c>
      <c r="B77" s="131" t="s">
        <v>1003</v>
      </c>
      <c r="C77" s="111" t="s">
        <v>915</v>
      </c>
      <c r="D77" s="112" t="s">
        <v>916</v>
      </c>
      <c r="E77" s="112" t="s">
        <v>314</v>
      </c>
      <c r="F77" s="111" t="s">
        <v>917</v>
      </c>
      <c r="G77" s="111" t="s">
        <v>18</v>
      </c>
      <c r="H77" s="111" t="s">
        <v>874</v>
      </c>
      <c r="I77" s="111" t="s">
        <v>875</v>
      </c>
      <c r="J77" s="113">
        <v>44563</v>
      </c>
      <c r="K77" s="111" t="s">
        <v>855</v>
      </c>
      <c r="L77" s="114">
        <v>21.05</v>
      </c>
      <c r="M77" s="114">
        <v>21.05</v>
      </c>
      <c r="N77" s="115">
        <v>43784</v>
      </c>
    </row>
    <row r="78" spans="1:14" ht="12" customHeight="1" x14ac:dyDescent="0.2">
      <c r="A78" s="130">
        <v>60530</v>
      </c>
      <c r="B78" s="131" t="s">
        <v>685</v>
      </c>
      <c r="C78" s="111" t="s">
        <v>903</v>
      </c>
      <c r="D78" s="112" t="s">
        <v>904</v>
      </c>
      <c r="E78" s="112" t="s">
        <v>322</v>
      </c>
      <c r="F78" s="111" t="s">
        <v>905</v>
      </c>
      <c r="G78" s="111" t="s">
        <v>33</v>
      </c>
      <c r="H78" s="111" t="s">
        <v>874</v>
      </c>
      <c r="I78" s="111" t="s">
        <v>875</v>
      </c>
      <c r="J78" s="113">
        <v>44563</v>
      </c>
      <c r="K78" s="111" t="s">
        <v>855</v>
      </c>
      <c r="L78" s="114">
        <v>22.59</v>
      </c>
      <c r="M78" s="114">
        <v>22.59</v>
      </c>
      <c r="N78" s="115">
        <v>46987.199999999997</v>
      </c>
    </row>
    <row r="79" spans="1:14" ht="12" customHeight="1" x14ac:dyDescent="0.2">
      <c r="A79" s="130">
        <v>60534</v>
      </c>
      <c r="B79" s="131" t="s">
        <v>628</v>
      </c>
      <c r="C79" s="111" t="s">
        <v>877</v>
      </c>
      <c r="D79" s="112" t="s">
        <v>878</v>
      </c>
      <c r="E79" s="112" t="s">
        <v>333</v>
      </c>
      <c r="F79" s="111" t="s">
        <v>911</v>
      </c>
      <c r="G79" s="111" t="s">
        <v>288</v>
      </c>
      <c r="H79" s="111" t="s">
        <v>874</v>
      </c>
      <c r="I79" s="111" t="s">
        <v>875</v>
      </c>
      <c r="J79" s="113">
        <v>44563</v>
      </c>
      <c r="K79" s="111" t="s">
        <v>855</v>
      </c>
      <c r="L79" s="114">
        <v>28.44</v>
      </c>
      <c r="M79" s="114">
        <v>28.44</v>
      </c>
      <c r="N79" s="115">
        <v>59155.199999999997</v>
      </c>
    </row>
    <row r="80" spans="1:14" ht="12" customHeight="1" x14ac:dyDescent="0.2">
      <c r="A80" s="130">
        <v>60537</v>
      </c>
      <c r="B80" s="131" t="s">
        <v>655</v>
      </c>
      <c r="C80" s="111" t="s">
        <v>1000</v>
      </c>
      <c r="D80" s="112" t="s">
        <v>1001</v>
      </c>
      <c r="E80" s="112" t="s">
        <v>319</v>
      </c>
      <c r="F80" s="111" t="s">
        <v>1004</v>
      </c>
      <c r="G80" s="111" t="s">
        <v>1005</v>
      </c>
      <c r="H80" s="111" t="s">
        <v>874</v>
      </c>
      <c r="I80" s="111" t="s">
        <v>875</v>
      </c>
      <c r="J80" s="113">
        <v>44563</v>
      </c>
      <c r="K80" s="111" t="s">
        <v>855</v>
      </c>
      <c r="L80" s="114">
        <v>21.62</v>
      </c>
      <c r="M80" s="114">
        <v>21.62</v>
      </c>
      <c r="N80" s="115">
        <v>44969.599999999999</v>
      </c>
    </row>
    <row r="81" spans="1:14" ht="12" customHeight="1" x14ac:dyDescent="0.2">
      <c r="A81" s="130">
        <v>60538</v>
      </c>
      <c r="B81" s="131" t="s">
        <v>1006</v>
      </c>
      <c r="C81" s="111" t="s">
        <v>903</v>
      </c>
      <c r="D81" s="112" t="s">
        <v>904</v>
      </c>
      <c r="E81" s="112" t="s">
        <v>322</v>
      </c>
      <c r="F81" s="111" t="s">
        <v>905</v>
      </c>
      <c r="G81" s="111" t="s">
        <v>33</v>
      </c>
      <c r="H81" s="111" t="s">
        <v>874</v>
      </c>
      <c r="I81" s="111" t="s">
        <v>875</v>
      </c>
      <c r="J81" s="113">
        <v>44563</v>
      </c>
      <c r="K81" s="111" t="s">
        <v>855</v>
      </c>
      <c r="L81" s="114">
        <v>21.53</v>
      </c>
      <c r="M81" s="114">
        <v>21.53</v>
      </c>
      <c r="N81" s="115">
        <v>44782.400000000001</v>
      </c>
    </row>
    <row r="82" spans="1:14" ht="12" customHeight="1" x14ac:dyDescent="0.2">
      <c r="A82" s="130">
        <v>60541</v>
      </c>
      <c r="B82" s="131" t="s">
        <v>1007</v>
      </c>
      <c r="C82" s="111" t="s">
        <v>962</v>
      </c>
      <c r="D82" s="112" t="s">
        <v>963</v>
      </c>
      <c r="E82" s="112" t="s">
        <v>342</v>
      </c>
      <c r="F82" s="111" t="s">
        <v>966</v>
      </c>
      <c r="G82" s="111" t="s">
        <v>9</v>
      </c>
      <c r="H82" s="111" t="s">
        <v>874</v>
      </c>
      <c r="I82" s="111" t="s">
        <v>875</v>
      </c>
      <c r="J82" s="113">
        <v>44563</v>
      </c>
      <c r="K82" s="111" t="s">
        <v>855</v>
      </c>
      <c r="L82" s="114">
        <v>16.899999999999999</v>
      </c>
      <c r="M82" s="114">
        <v>16.899999999999999</v>
      </c>
      <c r="N82" s="115">
        <v>35152</v>
      </c>
    </row>
    <row r="83" spans="1:14" ht="12" customHeight="1" x14ac:dyDescent="0.2">
      <c r="A83" s="130">
        <v>60542</v>
      </c>
      <c r="B83" s="131" t="s">
        <v>657</v>
      </c>
      <c r="C83" s="111" t="s">
        <v>962</v>
      </c>
      <c r="D83" s="112" t="s">
        <v>963</v>
      </c>
      <c r="E83" s="112" t="s">
        <v>342</v>
      </c>
      <c r="F83" s="111" t="s">
        <v>964</v>
      </c>
      <c r="G83" s="111" t="s">
        <v>9</v>
      </c>
      <c r="H83" s="111" t="s">
        <v>874</v>
      </c>
      <c r="I83" s="111" t="s">
        <v>875</v>
      </c>
      <c r="J83" s="113">
        <v>44563</v>
      </c>
      <c r="K83" s="111" t="s">
        <v>855</v>
      </c>
      <c r="L83" s="114">
        <v>17.739999999999998</v>
      </c>
      <c r="M83" s="114">
        <v>17.739999999999998</v>
      </c>
      <c r="N83" s="115">
        <v>36899.199999999997</v>
      </c>
    </row>
    <row r="84" spans="1:14" ht="12" customHeight="1" x14ac:dyDescent="0.2">
      <c r="A84" s="130">
        <v>60545</v>
      </c>
      <c r="B84" s="131" t="s">
        <v>613</v>
      </c>
      <c r="C84" s="111" t="s">
        <v>894</v>
      </c>
      <c r="D84" s="112" t="s">
        <v>895</v>
      </c>
      <c r="E84" s="112" t="s">
        <v>350</v>
      </c>
      <c r="F84" s="111" t="s">
        <v>873</v>
      </c>
      <c r="G84" s="111" t="s">
        <v>1008</v>
      </c>
      <c r="H84" s="111" t="s">
        <v>874</v>
      </c>
      <c r="I84" s="111" t="s">
        <v>875</v>
      </c>
      <c r="J84" s="113">
        <v>44563</v>
      </c>
      <c r="K84" s="111" t="s">
        <v>876</v>
      </c>
      <c r="L84" s="114">
        <v>65.400000000000006</v>
      </c>
      <c r="M84" s="114">
        <v>2616</v>
      </c>
      <c r="N84" s="115">
        <v>136032</v>
      </c>
    </row>
    <row r="85" spans="1:14" ht="12" customHeight="1" x14ac:dyDescent="0.2">
      <c r="A85" s="130">
        <v>60546</v>
      </c>
      <c r="B85" s="131" t="s">
        <v>1009</v>
      </c>
      <c r="C85" s="111" t="s">
        <v>962</v>
      </c>
      <c r="D85" s="112" t="s">
        <v>963</v>
      </c>
      <c r="E85" s="112" t="s">
        <v>342</v>
      </c>
      <c r="F85" s="111" t="s">
        <v>990</v>
      </c>
      <c r="G85" s="111" t="s">
        <v>31</v>
      </c>
      <c r="H85" s="111" t="s">
        <v>874</v>
      </c>
      <c r="I85" s="111" t="s">
        <v>875</v>
      </c>
      <c r="J85" s="113">
        <v>44563</v>
      </c>
      <c r="K85" s="111" t="s">
        <v>876</v>
      </c>
      <c r="L85" s="114">
        <v>34.46</v>
      </c>
      <c r="M85" s="114">
        <v>1378.4</v>
      </c>
      <c r="N85" s="115">
        <v>71676.800000000003</v>
      </c>
    </row>
    <row r="86" spans="1:14" ht="12" customHeight="1" x14ac:dyDescent="0.2">
      <c r="A86" s="130">
        <v>60549</v>
      </c>
      <c r="B86" s="131" t="s">
        <v>619</v>
      </c>
      <c r="C86" s="111" t="s">
        <v>915</v>
      </c>
      <c r="D86" s="112" t="s">
        <v>916</v>
      </c>
      <c r="E86" s="112" t="s">
        <v>314</v>
      </c>
      <c r="F86" s="111" t="s">
        <v>917</v>
      </c>
      <c r="G86" s="111" t="s">
        <v>25</v>
      </c>
      <c r="H86" s="111" t="s">
        <v>874</v>
      </c>
      <c r="I86" s="111" t="s">
        <v>875</v>
      </c>
      <c r="J86" s="113">
        <v>44563</v>
      </c>
      <c r="K86" s="111" t="s">
        <v>855</v>
      </c>
      <c r="L86" s="114">
        <v>22.64</v>
      </c>
      <c r="M86" s="114">
        <v>22.64</v>
      </c>
      <c r="N86" s="115">
        <v>47091.199999999997</v>
      </c>
    </row>
    <row r="87" spans="1:14" ht="12" customHeight="1" x14ac:dyDescent="0.2">
      <c r="A87" s="130">
        <v>60550</v>
      </c>
      <c r="B87" s="131" t="s">
        <v>670</v>
      </c>
      <c r="C87" s="111" t="s">
        <v>877</v>
      </c>
      <c r="D87" s="112" t="s">
        <v>878</v>
      </c>
      <c r="E87" s="112" t="s">
        <v>333</v>
      </c>
      <c r="F87" s="111" t="s">
        <v>911</v>
      </c>
      <c r="G87" s="111" t="s">
        <v>288</v>
      </c>
      <c r="H87" s="111" t="s">
        <v>874</v>
      </c>
      <c r="I87" s="111" t="s">
        <v>875</v>
      </c>
      <c r="J87" s="113">
        <v>44619</v>
      </c>
      <c r="K87" s="111" t="s">
        <v>855</v>
      </c>
      <c r="L87" s="114">
        <v>28.63</v>
      </c>
      <c r="M87" s="114">
        <v>28.63</v>
      </c>
      <c r="N87" s="115">
        <v>59550.400000000001</v>
      </c>
    </row>
    <row r="88" spans="1:14" ht="12" customHeight="1" x14ac:dyDescent="0.2">
      <c r="A88" s="130">
        <v>60553</v>
      </c>
      <c r="B88" s="131" t="s">
        <v>1010</v>
      </c>
      <c r="C88" s="111" t="s">
        <v>922</v>
      </c>
      <c r="D88" s="112" t="s">
        <v>923</v>
      </c>
      <c r="E88" s="112" t="s">
        <v>325</v>
      </c>
      <c r="F88" s="111" t="s">
        <v>946</v>
      </c>
      <c r="G88" s="111" t="s">
        <v>305</v>
      </c>
      <c r="H88" s="111" t="s">
        <v>874</v>
      </c>
      <c r="I88" s="111" t="s">
        <v>875</v>
      </c>
      <c r="J88" s="113">
        <v>44563</v>
      </c>
      <c r="K88" s="111" t="s">
        <v>876</v>
      </c>
      <c r="L88" s="114">
        <v>35.96</v>
      </c>
      <c r="M88" s="114">
        <v>1438.4</v>
      </c>
      <c r="N88" s="115">
        <v>74796.800000000003</v>
      </c>
    </row>
    <row r="89" spans="1:14" ht="12" customHeight="1" x14ac:dyDescent="0.2">
      <c r="A89" s="130">
        <v>60558</v>
      </c>
      <c r="B89" s="131" t="s">
        <v>1011</v>
      </c>
      <c r="C89" s="111" t="s">
        <v>898</v>
      </c>
      <c r="D89" s="112" t="s">
        <v>899</v>
      </c>
      <c r="E89" s="112" t="s">
        <v>317</v>
      </c>
      <c r="F89" s="111" t="s">
        <v>897</v>
      </c>
      <c r="G89" s="111" t="s">
        <v>29</v>
      </c>
      <c r="H89" s="111" t="s">
        <v>874</v>
      </c>
      <c r="I89" s="111" t="s">
        <v>875</v>
      </c>
      <c r="J89" s="113">
        <v>44563</v>
      </c>
      <c r="K89" s="111" t="s">
        <v>876</v>
      </c>
      <c r="L89" s="114">
        <v>27.27</v>
      </c>
      <c r="M89" s="114">
        <v>1090.8</v>
      </c>
      <c r="N89" s="115">
        <v>56721.599999999999</v>
      </c>
    </row>
    <row r="90" spans="1:14" ht="12" customHeight="1" x14ac:dyDescent="0.2">
      <c r="A90" s="130">
        <v>60559</v>
      </c>
      <c r="B90" s="131" t="s">
        <v>654</v>
      </c>
      <c r="C90" s="111" t="s">
        <v>881</v>
      </c>
      <c r="D90" s="112" t="s">
        <v>882</v>
      </c>
      <c r="E90" s="112" t="s">
        <v>309</v>
      </c>
      <c r="F90" s="111" t="s">
        <v>909</v>
      </c>
      <c r="G90" s="111" t="s">
        <v>1012</v>
      </c>
      <c r="H90" s="111" t="s">
        <v>874</v>
      </c>
      <c r="I90" s="111" t="s">
        <v>875</v>
      </c>
      <c r="J90" s="113">
        <v>44563</v>
      </c>
      <c r="K90" s="111" t="s">
        <v>876</v>
      </c>
      <c r="L90" s="114">
        <v>44.59</v>
      </c>
      <c r="M90" s="114">
        <v>1783.6</v>
      </c>
      <c r="N90" s="115">
        <v>92747.199999999997</v>
      </c>
    </row>
    <row r="91" spans="1:14" ht="12" customHeight="1" x14ac:dyDescent="0.2">
      <c r="A91" s="130">
        <v>60560</v>
      </c>
      <c r="B91" s="131" t="s">
        <v>656</v>
      </c>
      <c r="C91" s="111" t="s">
        <v>957</v>
      </c>
      <c r="D91" s="112" t="s">
        <v>958</v>
      </c>
      <c r="E91" s="112" t="s">
        <v>340</v>
      </c>
      <c r="F91" s="111" t="s">
        <v>917</v>
      </c>
      <c r="G91" s="111" t="s">
        <v>40</v>
      </c>
      <c r="H91" s="111" t="s">
        <v>874</v>
      </c>
      <c r="I91" s="111" t="s">
        <v>875</v>
      </c>
      <c r="J91" s="113">
        <v>44563</v>
      </c>
      <c r="K91" s="111" t="s">
        <v>855</v>
      </c>
      <c r="L91" s="114">
        <v>29.35</v>
      </c>
      <c r="M91" s="114">
        <v>29.35</v>
      </c>
      <c r="N91" s="115">
        <v>61048</v>
      </c>
    </row>
    <row r="92" spans="1:14" ht="12" customHeight="1" x14ac:dyDescent="0.2">
      <c r="A92" s="130">
        <v>60564</v>
      </c>
      <c r="B92" s="131" t="s">
        <v>1013</v>
      </c>
      <c r="C92" s="111" t="s">
        <v>957</v>
      </c>
      <c r="D92" s="112" t="s">
        <v>958</v>
      </c>
      <c r="E92" s="112" t="s">
        <v>340</v>
      </c>
      <c r="F92" s="111" t="s">
        <v>917</v>
      </c>
      <c r="G92" s="111" t="s">
        <v>14</v>
      </c>
      <c r="H92" s="111" t="s">
        <v>874</v>
      </c>
      <c r="I92" s="111" t="s">
        <v>875</v>
      </c>
      <c r="J92" s="113">
        <v>44563</v>
      </c>
      <c r="K92" s="111" t="s">
        <v>855</v>
      </c>
      <c r="L92" s="114">
        <v>21.62</v>
      </c>
      <c r="M92" s="114">
        <v>21.62</v>
      </c>
      <c r="N92" s="115">
        <v>44969.599999999999</v>
      </c>
    </row>
    <row r="93" spans="1:14" ht="12" customHeight="1" x14ac:dyDescent="0.2">
      <c r="A93" s="130">
        <v>60565</v>
      </c>
      <c r="B93" s="131" t="s">
        <v>950</v>
      </c>
      <c r="C93" s="111" t="s">
        <v>948</v>
      </c>
      <c r="D93" s="112" t="s">
        <v>949</v>
      </c>
      <c r="E93" s="112" t="s">
        <v>348</v>
      </c>
      <c r="F93" s="111" t="s">
        <v>990</v>
      </c>
      <c r="G93" s="111" t="s">
        <v>30</v>
      </c>
      <c r="H93" s="111" t="s">
        <v>874</v>
      </c>
      <c r="I93" s="111" t="s">
        <v>875</v>
      </c>
      <c r="J93" s="113">
        <v>44563</v>
      </c>
      <c r="K93" s="111" t="s">
        <v>876</v>
      </c>
      <c r="L93" s="114">
        <v>44.81</v>
      </c>
      <c r="M93" s="114">
        <v>1792.4</v>
      </c>
      <c r="N93" s="115">
        <v>93204.800000000003</v>
      </c>
    </row>
    <row r="94" spans="1:14" ht="12" customHeight="1" x14ac:dyDescent="0.2">
      <c r="A94" s="130">
        <v>60568</v>
      </c>
      <c r="B94" s="131" t="s">
        <v>630</v>
      </c>
      <c r="C94" s="111" t="s">
        <v>877</v>
      </c>
      <c r="D94" s="112" t="s">
        <v>878</v>
      </c>
      <c r="E94" s="112" t="s">
        <v>333</v>
      </c>
      <c r="F94" s="111" t="s">
        <v>925</v>
      </c>
      <c r="G94" s="111" t="s">
        <v>288</v>
      </c>
      <c r="H94" s="111" t="s">
        <v>874</v>
      </c>
      <c r="I94" s="111" t="s">
        <v>875</v>
      </c>
      <c r="J94" s="113">
        <v>44563</v>
      </c>
      <c r="K94" s="111" t="s">
        <v>855</v>
      </c>
      <c r="L94" s="114">
        <v>26.07</v>
      </c>
      <c r="M94" s="114">
        <v>26.07</v>
      </c>
      <c r="N94" s="115">
        <v>54225.599999999999</v>
      </c>
    </row>
    <row r="95" spans="1:14" ht="12" customHeight="1" x14ac:dyDescent="0.2">
      <c r="A95" s="130">
        <v>60569</v>
      </c>
      <c r="B95" s="131" t="s">
        <v>1014</v>
      </c>
      <c r="C95" s="111" t="s">
        <v>934</v>
      </c>
      <c r="D95" s="112" t="s">
        <v>935</v>
      </c>
      <c r="E95" s="112" t="s">
        <v>936</v>
      </c>
      <c r="F95" s="111" t="s">
        <v>609</v>
      </c>
      <c r="G95" s="111" t="s">
        <v>23</v>
      </c>
      <c r="H95" s="111" t="s">
        <v>874</v>
      </c>
      <c r="I95" s="111" t="s">
        <v>875</v>
      </c>
      <c r="J95" s="113">
        <v>44563</v>
      </c>
      <c r="K95" s="111" t="s">
        <v>876</v>
      </c>
      <c r="L95" s="114">
        <v>42.701999999999998</v>
      </c>
      <c r="M95" s="114">
        <v>1708.08</v>
      </c>
      <c r="N95" s="115">
        <v>88820.160000000003</v>
      </c>
    </row>
    <row r="96" spans="1:14" ht="12" customHeight="1" x14ac:dyDescent="0.2">
      <c r="A96" s="130">
        <v>60570</v>
      </c>
      <c r="B96" s="131" t="s">
        <v>681</v>
      </c>
      <c r="C96" s="111" t="s">
        <v>957</v>
      </c>
      <c r="D96" s="112" t="s">
        <v>958</v>
      </c>
      <c r="E96" s="112" t="s">
        <v>340</v>
      </c>
      <c r="F96" s="111" t="s">
        <v>917</v>
      </c>
      <c r="G96" s="111" t="s">
        <v>1015</v>
      </c>
      <c r="H96" s="111" t="s">
        <v>874</v>
      </c>
      <c r="I96" s="111" t="s">
        <v>875</v>
      </c>
      <c r="J96" s="113">
        <v>44563</v>
      </c>
      <c r="K96" s="111" t="s">
        <v>855</v>
      </c>
      <c r="L96" s="114">
        <v>22.67</v>
      </c>
      <c r="M96" s="114">
        <v>22.67</v>
      </c>
      <c r="N96" s="115">
        <v>47153.599999999999</v>
      </c>
    </row>
    <row r="97" spans="1:14" ht="12" customHeight="1" x14ac:dyDescent="0.2">
      <c r="A97" s="130">
        <v>60572</v>
      </c>
      <c r="B97" s="131" t="s">
        <v>1016</v>
      </c>
      <c r="C97" s="111" t="s">
        <v>922</v>
      </c>
      <c r="D97" s="112" t="s">
        <v>923</v>
      </c>
      <c r="E97" s="112" t="s">
        <v>325</v>
      </c>
      <c r="F97" s="111" t="s">
        <v>924</v>
      </c>
      <c r="G97" s="111" t="s">
        <v>12</v>
      </c>
      <c r="H97" s="111" t="s">
        <v>874</v>
      </c>
      <c r="I97" s="111" t="s">
        <v>875</v>
      </c>
      <c r="J97" s="113">
        <v>44563</v>
      </c>
      <c r="K97" s="111" t="s">
        <v>855</v>
      </c>
      <c r="L97" s="114">
        <v>23.13</v>
      </c>
      <c r="M97" s="114">
        <v>23.13</v>
      </c>
      <c r="N97" s="115">
        <v>48110.400000000001</v>
      </c>
    </row>
    <row r="98" spans="1:14" ht="12" customHeight="1" x14ac:dyDescent="0.2">
      <c r="A98" s="130">
        <v>60575</v>
      </c>
      <c r="B98" s="131" t="s">
        <v>682</v>
      </c>
      <c r="C98" s="111" t="s">
        <v>877</v>
      </c>
      <c r="D98" s="112" t="s">
        <v>878</v>
      </c>
      <c r="E98" s="112" t="s">
        <v>333</v>
      </c>
      <c r="F98" s="111" t="s">
        <v>912</v>
      </c>
      <c r="G98" s="111" t="s">
        <v>288</v>
      </c>
      <c r="H98" s="111" t="s">
        <v>874</v>
      </c>
      <c r="I98" s="111" t="s">
        <v>875</v>
      </c>
      <c r="J98" s="113">
        <v>44577</v>
      </c>
      <c r="K98" s="111" t="s">
        <v>855</v>
      </c>
      <c r="L98" s="114">
        <v>25.71</v>
      </c>
      <c r="M98" s="114">
        <v>25.71</v>
      </c>
      <c r="N98" s="115">
        <v>53476.800000000003</v>
      </c>
    </row>
    <row r="99" spans="1:14" ht="12" customHeight="1" x14ac:dyDescent="0.2">
      <c r="A99" s="130">
        <v>60581</v>
      </c>
      <c r="B99" s="131" t="s">
        <v>1017</v>
      </c>
      <c r="C99" s="111" t="s">
        <v>915</v>
      </c>
      <c r="D99" s="112" t="s">
        <v>916</v>
      </c>
      <c r="E99" s="112" t="s">
        <v>314</v>
      </c>
      <c r="F99" s="111" t="s">
        <v>917</v>
      </c>
      <c r="G99" s="111" t="s">
        <v>18</v>
      </c>
      <c r="H99" s="111" t="s">
        <v>874</v>
      </c>
      <c r="I99" s="111" t="s">
        <v>875</v>
      </c>
      <c r="J99" s="113">
        <v>44563</v>
      </c>
      <c r="K99" s="111" t="s">
        <v>855</v>
      </c>
      <c r="L99" s="114">
        <v>19.66</v>
      </c>
      <c r="M99" s="114">
        <v>19.66</v>
      </c>
      <c r="N99" s="115">
        <v>40892.800000000003</v>
      </c>
    </row>
    <row r="100" spans="1:14" ht="12" customHeight="1" x14ac:dyDescent="0.2">
      <c r="A100" s="130">
        <v>60584</v>
      </c>
      <c r="B100" s="131" t="s">
        <v>662</v>
      </c>
      <c r="C100" s="111" t="s">
        <v>877</v>
      </c>
      <c r="D100" s="112" t="s">
        <v>878</v>
      </c>
      <c r="E100" s="112" t="s">
        <v>333</v>
      </c>
      <c r="F100" s="111" t="s">
        <v>925</v>
      </c>
      <c r="G100" s="111" t="s">
        <v>288</v>
      </c>
      <c r="H100" s="111" t="s">
        <v>874</v>
      </c>
      <c r="I100" s="111" t="s">
        <v>875</v>
      </c>
      <c r="J100" s="113">
        <v>44563</v>
      </c>
      <c r="K100" s="111" t="s">
        <v>855</v>
      </c>
      <c r="L100" s="114">
        <v>26.44</v>
      </c>
      <c r="M100" s="114">
        <v>26.44</v>
      </c>
      <c r="N100" s="115">
        <v>54995.199999999997</v>
      </c>
    </row>
    <row r="101" spans="1:14" ht="12" customHeight="1" x14ac:dyDescent="0.2">
      <c r="A101" s="130">
        <v>60587</v>
      </c>
      <c r="B101" s="131" t="s">
        <v>1018</v>
      </c>
      <c r="C101" s="111" t="s">
        <v>1000</v>
      </c>
      <c r="D101" s="112" t="s">
        <v>1001</v>
      </c>
      <c r="E101" s="112" t="s">
        <v>319</v>
      </c>
      <c r="F101" s="111" t="s">
        <v>1004</v>
      </c>
      <c r="G101" s="111" t="s">
        <v>1005</v>
      </c>
      <c r="H101" s="111" t="s">
        <v>874</v>
      </c>
      <c r="I101" s="111" t="s">
        <v>875</v>
      </c>
      <c r="J101" s="113">
        <v>44577</v>
      </c>
      <c r="K101" s="111" t="s">
        <v>855</v>
      </c>
      <c r="L101" s="114">
        <v>19.12</v>
      </c>
      <c r="M101" s="114">
        <v>19.12</v>
      </c>
      <c r="N101" s="115">
        <v>39769.599999999999</v>
      </c>
    </row>
    <row r="102" spans="1:14" ht="12" customHeight="1" x14ac:dyDescent="0.2">
      <c r="A102" s="130">
        <v>60593</v>
      </c>
      <c r="B102" s="131" t="s">
        <v>673</v>
      </c>
      <c r="C102" s="111" t="s">
        <v>954</v>
      </c>
      <c r="D102" s="112" t="s">
        <v>955</v>
      </c>
      <c r="E102" s="112" t="s">
        <v>328</v>
      </c>
      <c r="F102" s="111" t="s">
        <v>946</v>
      </c>
      <c r="G102" s="111" t="s">
        <v>21</v>
      </c>
      <c r="H102" s="111" t="s">
        <v>874</v>
      </c>
      <c r="I102" s="111" t="s">
        <v>875</v>
      </c>
      <c r="J102" s="113">
        <v>44563</v>
      </c>
      <c r="K102" s="111" t="s">
        <v>855</v>
      </c>
      <c r="L102" s="114">
        <v>22.51</v>
      </c>
      <c r="M102" s="114">
        <v>22.51</v>
      </c>
      <c r="N102" s="115">
        <v>46820.800000000003</v>
      </c>
    </row>
    <row r="103" spans="1:14" ht="12" customHeight="1" x14ac:dyDescent="0.2">
      <c r="A103" s="130">
        <v>60596</v>
      </c>
      <c r="B103" s="131" t="s">
        <v>679</v>
      </c>
      <c r="C103" s="111" t="s">
        <v>948</v>
      </c>
      <c r="D103" s="112" t="s">
        <v>949</v>
      </c>
      <c r="E103" s="112" t="s">
        <v>348</v>
      </c>
      <c r="F103" s="111" t="s">
        <v>950</v>
      </c>
      <c r="G103" s="111" t="s">
        <v>35</v>
      </c>
      <c r="H103" s="111" t="s">
        <v>874</v>
      </c>
      <c r="I103" s="111" t="s">
        <v>875</v>
      </c>
      <c r="J103" s="113">
        <v>44563</v>
      </c>
      <c r="K103" s="111" t="s">
        <v>855</v>
      </c>
      <c r="L103" s="114">
        <v>21.59</v>
      </c>
      <c r="M103" s="114">
        <v>21.59</v>
      </c>
      <c r="N103" s="115">
        <v>44907.199999999997</v>
      </c>
    </row>
    <row r="104" spans="1:14" ht="12" customHeight="1" x14ac:dyDescent="0.2">
      <c r="A104" s="130">
        <v>60600</v>
      </c>
      <c r="B104" s="131" t="s">
        <v>1019</v>
      </c>
      <c r="C104" s="111" t="s">
        <v>922</v>
      </c>
      <c r="D104" s="112" t="s">
        <v>923</v>
      </c>
      <c r="E104" s="112" t="s">
        <v>325</v>
      </c>
      <c r="F104" s="111" t="s">
        <v>928</v>
      </c>
      <c r="G104" s="111" t="s">
        <v>1020</v>
      </c>
      <c r="H104" s="111" t="s">
        <v>874</v>
      </c>
      <c r="I104" s="111" t="s">
        <v>875</v>
      </c>
      <c r="J104" s="113">
        <v>44563</v>
      </c>
      <c r="K104" s="111" t="s">
        <v>855</v>
      </c>
      <c r="L104" s="114">
        <v>16.72</v>
      </c>
      <c r="M104" s="114">
        <v>16.72</v>
      </c>
      <c r="N104" s="115">
        <v>34777.599999999999</v>
      </c>
    </row>
    <row r="105" spans="1:14" ht="12" customHeight="1" x14ac:dyDescent="0.2">
      <c r="A105" s="130">
        <v>60602</v>
      </c>
      <c r="B105" s="131" t="s">
        <v>1021</v>
      </c>
      <c r="C105" s="111" t="s">
        <v>881</v>
      </c>
      <c r="D105" s="112" t="s">
        <v>882</v>
      </c>
      <c r="E105" s="112" t="s">
        <v>309</v>
      </c>
      <c r="F105" s="111" t="s">
        <v>883</v>
      </c>
      <c r="G105" s="111" t="s">
        <v>890</v>
      </c>
      <c r="H105" s="111" t="s">
        <v>874</v>
      </c>
      <c r="I105" s="111" t="s">
        <v>875</v>
      </c>
      <c r="J105" s="113">
        <v>44563</v>
      </c>
      <c r="K105" s="111" t="s">
        <v>855</v>
      </c>
      <c r="L105" s="114">
        <v>22.07</v>
      </c>
      <c r="M105" s="114">
        <v>22.07</v>
      </c>
      <c r="N105" s="115">
        <v>45905.599999999999</v>
      </c>
    </row>
    <row r="106" spans="1:14" ht="12" customHeight="1" x14ac:dyDescent="0.2">
      <c r="A106" s="130">
        <v>60603</v>
      </c>
      <c r="B106" s="131" t="s">
        <v>1022</v>
      </c>
      <c r="C106" s="111" t="s">
        <v>881</v>
      </c>
      <c r="D106" s="112" t="s">
        <v>882</v>
      </c>
      <c r="E106" s="112" t="s">
        <v>309</v>
      </c>
      <c r="F106" s="111" t="s">
        <v>883</v>
      </c>
      <c r="G106" s="111" t="s">
        <v>890</v>
      </c>
      <c r="H106" s="111" t="s">
        <v>874</v>
      </c>
      <c r="I106" s="111" t="s">
        <v>875</v>
      </c>
      <c r="J106" s="113">
        <v>44563</v>
      </c>
      <c r="K106" s="111" t="s">
        <v>855</v>
      </c>
      <c r="L106" s="114">
        <v>20.82</v>
      </c>
      <c r="M106" s="114">
        <v>20.82</v>
      </c>
      <c r="N106" s="115">
        <v>43305.599999999999</v>
      </c>
    </row>
    <row r="107" spans="1:14" ht="12" customHeight="1" x14ac:dyDescent="0.2">
      <c r="A107" s="130">
        <v>60605</v>
      </c>
      <c r="B107" s="131" t="s">
        <v>1023</v>
      </c>
      <c r="C107" s="111" t="s">
        <v>915</v>
      </c>
      <c r="D107" s="112" t="s">
        <v>916</v>
      </c>
      <c r="E107" s="112" t="s">
        <v>314</v>
      </c>
      <c r="F107" s="111" t="s">
        <v>917</v>
      </c>
      <c r="G107" s="111" t="s">
        <v>18</v>
      </c>
      <c r="H107" s="111" t="s">
        <v>874</v>
      </c>
      <c r="I107" s="111" t="s">
        <v>875</v>
      </c>
      <c r="J107" s="113">
        <v>44563</v>
      </c>
      <c r="K107" s="111" t="s">
        <v>855</v>
      </c>
      <c r="L107" s="114">
        <v>19.260000000000002</v>
      </c>
      <c r="M107" s="114">
        <v>19.260000000000002</v>
      </c>
      <c r="N107" s="115">
        <v>40060.800000000003</v>
      </c>
    </row>
    <row r="108" spans="1:14" ht="12" customHeight="1" x14ac:dyDescent="0.2">
      <c r="A108" s="130">
        <v>60612</v>
      </c>
      <c r="B108" s="131" t="s">
        <v>1024</v>
      </c>
      <c r="C108" s="111" t="s">
        <v>957</v>
      </c>
      <c r="D108" s="112" t="s">
        <v>958</v>
      </c>
      <c r="E108" s="112" t="s">
        <v>340</v>
      </c>
      <c r="F108" s="111" t="s">
        <v>917</v>
      </c>
      <c r="G108" s="111" t="s">
        <v>14</v>
      </c>
      <c r="H108" s="111" t="s">
        <v>874</v>
      </c>
      <c r="I108" s="111" t="s">
        <v>875</v>
      </c>
      <c r="J108" s="113">
        <v>44563</v>
      </c>
      <c r="K108" s="111" t="s">
        <v>855</v>
      </c>
      <c r="L108" s="114">
        <v>19.649999999999999</v>
      </c>
      <c r="M108" s="114">
        <v>19.649999999999999</v>
      </c>
      <c r="N108" s="115">
        <v>40872</v>
      </c>
    </row>
    <row r="109" spans="1:14" ht="12" customHeight="1" x14ac:dyDescent="0.2">
      <c r="A109" s="130">
        <v>60613</v>
      </c>
      <c r="B109" s="131" t="s">
        <v>1025</v>
      </c>
      <c r="C109" s="111" t="s">
        <v>979</v>
      </c>
      <c r="D109" s="112" t="s">
        <v>980</v>
      </c>
      <c r="E109" s="112" t="s">
        <v>981</v>
      </c>
      <c r="F109" s="111" t="s">
        <v>940</v>
      </c>
      <c r="G109" s="111" t="s">
        <v>941</v>
      </c>
      <c r="H109" s="111" t="s">
        <v>874</v>
      </c>
      <c r="I109" s="111" t="s">
        <v>875</v>
      </c>
      <c r="J109" s="113">
        <v>44563</v>
      </c>
      <c r="K109" s="111" t="s">
        <v>855</v>
      </c>
      <c r="L109" s="114">
        <v>16.75</v>
      </c>
      <c r="M109" s="114">
        <v>16.75</v>
      </c>
      <c r="N109" s="115">
        <v>34840</v>
      </c>
    </row>
    <row r="110" spans="1:14" ht="12" customHeight="1" x14ac:dyDescent="0.2">
      <c r="A110" s="130">
        <v>60614</v>
      </c>
      <c r="B110" s="131" t="s">
        <v>964</v>
      </c>
      <c r="C110" s="111" t="s">
        <v>962</v>
      </c>
      <c r="D110" s="112" t="s">
        <v>963</v>
      </c>
      <c r="E110" s="112" t="s">
        <v>342</v>
      </c>
      <c r="F110" s="111" t="s">
        <v>967</v>
      </c>
      <c r="G110" s="111" t="s">
        <v>39</v>
      </c>
      <c r="H110" s="111" t="s">
        <v>874</v>
      </c>
      <c r="I110" s="111" t="s">
        <v>875</v>
      </c>
      <c r="J110" s="113">
        <v>44563</v>
      </c>
      <c r="K110" s="111" t="s">
        <v>855</v>
      </c>
      <c r="L110" s="114">
        <v>22.58</v>
      </c>
      <c r="M110" s="114">
        <v>22.58</v>
      </c>
      <c r="N110" s="115">
        <v>46966.400000000001</v>
      </c>
    </row>
    <row r="111" spans="1:14" ht="12" customHeight="1" x14ac:dyDescent="0.2">
      <c r="A111" s="130">
        <v>60618</v>
      </c>
      <c r="B111" s="131" t="s">
        <v>1026</v>
      </c>
      <c r="C111" s="111" t="s">
        <v>894</v>
      </c>
      <c r="D111" s="112" t="s">
        <v>895</v>
      </c>
      <c r="E111" s="112" t="s">
        <v>350</v>
      </c>
      <c r="F111" s="111" t="s">
        <v>896</v>
      </c>
      <c r="G111" s="111" t="s">
        <v>1027</v>
      </c>
      <c r="H111" s="111" t="s">
        <v>874</v>
      </c>
      <c r="I111" s="111" t="s">
        <v>875</v>
      </c>
      <c r="J111" s="113">
        <v>44563</v>
      </c>
      <c r="K111" s="111" t="s">
        <v>855</v>
      </c>
      <c r="L111" s="114">
        <v>28.14</v>
      </c>
      <c r="M111" s="114">
        <v>28.14</v>
      </c>
      <c r="N111" s="115">
        <v>58531.199999999997</v>
      </c>
    </row>
    <row r="112" spans="1:14" ht="12" customHeight="1" x14ac:dyDescent="0.2">
      <c r="A112" s="130">
        <v>60620</v>
      </c>
      <c r="B112" s="131" t="s">
        <v>1028</v>
      </c>
      <c r="C112" s="111" t="s">
        <v>957</v>
      </c>
      <c r="D112" s="112" t="s">
        <v>958</v>
      </c>
      <c r="E112" s="112" t="s">
        <v>340</v>
      </c>
      <c r="F112" s="111" t="s">
        <v>917</v>
      </c>
      <c r="G112" s="111" t="s">
        <v>14</v>
      </c>
      <c r="H112" s="111" t="s">
        <v>874</v>
      </c>
      <c r="I112" s="111" t="s">
        <v>875</v>
      </c>
      <c r="J112" s="113">
        <v>44563</v>
      </c>
      <c r="K112" s="111" t="s">
        <v>855</v>
      </c>
      <c r="L112" s="114">
        <v>19.75</v>
      </c>
      <c r="M112" s="114">
        <v>19.75</v>
      </c>
      <c r="N112" s="115">
        <v>41080</v>
      </c>
    </row>
    <row r="113" spans="1:14" ht="12" customHeight="1" x14ac:dyDescent="0.2">
      <c r="A113" s="130">
        <v>60621</v>
      </c>
      <c r="B113" s="131" t="s">
        <v>1029</v>
      </c>
      <c r="C113" s="111" t="s">
        <v>877</v>
      </c>
      <c r="D113" s="112" t="s">
        <v>878</v>
      </c>
      <c r="E113" s="112" t="s">
        <v>333</v>
      </c>
      <c r="F113" s="111" t="s">
        <v>912</v>
      </c>
      <c r="G113" s="111" t="s">
        <v>8</v>
      </c>
      <c r="H113" s="111" t="s">
        <v>874</v>
      </c>
      <c r="I113" s="111" t="s">
        <v>875</v>
      </c>
      <c r="J113" s="113">
        <v>44563</v>
      </c>
      <c r="K113" s="111" t="s">
        <v>855</v>
      </c>
      <c r="L113" s="114">
        <v>19.920000000000002</v>
      </c>
      <c r="M113" s="114">
        <v>19.920000000000002</v>
      </c>
      <c r="N113" s="115">
        <v>41433.599999999999</v>
      </c>
    </row>
    <row r="114" spans="1:14" ht="12" customHeight="1" x14ac:dyDescent="0.2">
      <c r="A114" s="130">
        <v>60623</v>
      </c>
      <c r="B114" s="131" t="s">
        <v>1030</v>
      </c>
      <c r="C114" s="111" t="s">
        <v>877</v>
      </c>
      <c r="D114" s="112" t="s">
        <v>878</v>
      </c>
      <c r="E114" s="112" t="s">
        <v>333</v>
      </c>
      <c r="F114" s="111" t="s">
        <v>925</v>
      </c>
      <c r="G114" s="111" t="s">
        <v>288</v>
      </c>
      <c r="H114" s="111" t="s">
        <v>874</v>
      </c>
      <c r="I114" s="111" t="s">
        <v>875</v>
      </c>
      <c r="J114" s="113">
        <v>44577</v>
      </c>
      <c r="K114" s="111" t="s">
        <v>855</v>
      </c>
      <c r="L114" s="114">
        <v>22.66</v>
      </c>
      <c r="M114" s="114">
        <v>22.66</v>
      </c>
      <c r="N114" s="115">
        <v>47132.800000000003</v>
      </c>
    </row>
    <row r="115" spans="1:14" ht="12" customHeight="1" x14ac:dyDescent="0.2">
      <c r="A115" s="130">
        <v>60624</v>
      </c>
      <c r="B115" s="131" t="s">
        <v>1031</v>
      </c>
      <c r="C115" s="111" t="s">
        <v>957</v>
      </c>
      <c r="D115" s="112" t="s">
        <v>958</v>
      </c>
      <c r="E115" s="112" t="s">
        <v>340</v>
      </c>
      <c r="F115" s="111" t="s">
        <v>917</v>
      </c>
      <c r="G115" s="111" t="s">
        <v>14</v>
      </c>
      <c r="H115" s="111" t="s">
        <v>874</v>
      </c>
      <c r="I115" s="111" t="s">
        <v>959</v>
      </c>
      <c r="J115" s="113">
        <v>44628</v>
      </c>
      <c r="K115" s="111" t="s">
        <v>855</v>
      </c>
      <c r="L115" s="114">
        <v>18.88</v>
      </c>
      <c r="M115" s="114">
        <v>18.88</v>
      </c>
      <c r="N115" s="115">
        <v>39270.400000000001</v>
      </c>
    </row>
    <row r="116" spans="1:14" ht="12" customHeight="1" x14ac:dyDescent="0.2">
      <c r="A116" s="130">
        <v>60625</v>
      </c>
      <c r="B116" s="131" t="s">
        <v>1032</v>
      </c>
      <c r="C116" s="111" t="s">
        <v>962</v>
      </c>
      <c r="D116" s="112" t="s">
        <v>963</v>
      </c>
      <c r="E116" s="112" t="s">
        <v>342</v>
      </c>
      <c r="F116" s="111" t="s">
        <v>966</v>
      </c>
      <c r="G116" s="111" t="s">
        <v>9</v>
      </c>
      <c r="H116" s="111" t="s">
        <v>874</v>
      </c>
      <c r="I116" s="111" t="s">
        <v>875</v>
      </c>
      <c r="J116" s="113">
        <v>44563</v>
      </c>
      <c r="K116" s="111" t="s">
        <v>855</v>
      </c>
      <c r="L116" s="114">
        <v>15.99</v>
      </c>
      <c r="M116" s="114">
        <v>15.99</v>
      </c>
      <c r="N116" s="115">
        <v>33259.199999999997</v>
      </c>
    </row>
    <row r="117" spans="1:14" ht="12" customHeight="1" x14ac:dyDescent="0.2">
      <c r="A117" s="130">
        <v>60626</v>
      </c>
      <c r="B117" s="131" t="s">
        <v>1033</v>
      </c>
      <c r="C117" s="111" t="s">
        <v>922</v>
      </c>
      <c r="D117" s="112" t="s">
        <v>923</v>
      </c>
      <c r="E117" s="112" t="s">
        <v>325</v>
      </c>
      <c r="F117" s="111" t="s">
        <v>928</v>
      </c>
      <c r="G117" s="111" t="s">
        <v>1020</v>
      </c>
      <c r="H117" s="111" t="s">
        <v>874</v>
      </c>
      <c r="I117" s="111" t="s">
        <v>875</v>
      </c>
      <c r="J117" s="113">
        <v>44563</v>
      </c>
      <c r="K117" s="111" t="s">
        <v>855</v>
      </c>
      <c r="L117" s="114">
        <v>17.29</v>
      </c>
      <c r="M117" s="114">
        <v>17.29</v>
      </c>
      <c r="N117" s="115">
        <v>35963.199999999997</v>
      </c>
    </row>
    <row r="118" spans="1:14" ht="12" customHeight="1" x14ac:dyDescent="0.2">
      <c r="A118" s="130">
        <v>60630</v>
      </c>
      <c r="B118" s="131" t="s">
        <v>940</v>
      </c>
      <c r="C118" s="111" t="s">
        <v>979</v>
      </c>
      <c r="D118" s="112" t="s">
        <v>980</v>
      </c>
      <c r="E118" s="112" t="s">
        <v>981</v>
      </c>
      <c r="F118" s="111" t="s">
        <v>1034</v>
      </c>
      <c r="G118" s="111" t="s">
        <v>1035</v>
      </c>
      <c r="H118" s="111" t="s">
        <v>874</v>
      </c>
      <c r="I118" s="111" t="s">
        <v>875</v>
      </c>
      <c r="J118" s="113">
        <v>44563</v>
      </c>
      <c r="K118" s="111" t="s">
        <v>855</v>
      </c>
      <c r="L118" s="114">
        <v>23.45</v>
      </c>
      <c r="M118" s="114">
        <v>23.45</v>
      </c>
      <c r="N118" s="115">
        <v>48776</v>
      </c>
    </row>
    <row r="119" spans="1:14" ht="12" customHeight="1" x14ac:dyDescent="0.2">
      <c r="A119" s="130">
        <v>60635</v>
      </c>
      <c r="B119" s="131" t="s">
        <v>1036</v>
      </c>
      <c r="C119" s="111" t="s">
        <v>898</v>
      </c>
      <c r="D119" s="112" t="s">
        <v>899</v>
      </c>
      <c r="E119" s="112" t="s">
        <v>317</v>
      </c>
      <c r="F119" s="111" t="s">
        <v>897</v>
      </c>
      <c r="G119" s="111" t="s">
        <v>29</v>
      </c>
      <c r="H119" s="111" t="s">
        <v>874</v>
      </c>
      <c r="I119" s="111" t="s">
        <v>875</v>
      </c>
      <c r="J119" s="113">
        <v>44640</v>
      </c>
      <c r="K119" s="111" t="s">
        <v>876</v>
      </c>
      <c r="L119" s="114">
        <v>27.13</v>
      </c>
      <c r="M119" s="114">
        <v>1085.2</v>
      </c>
      <c r="N119" s="115">
        <v>56430.400000000001</v>
      </c>
    </row>
    <row r="120" spans="1:14" ht="12" customHeight="1" x14ac:dyDescent="0.2">
      <c r="A120" s="130">
        <v>60637</v>
      </c>
      <c r="B120" s="131" t="s">
        <v>1037</v>
      </c>
      <c r="C120" s="111" t="s">
        <v>877</v>
      </c>
      <c r="D120" s="112" t="s">
        <v>878</v>
      </c>
      <c r="E120" s="112" t="s">
        <v>333</v>
      </c>
      <c r="F120" s="111" t="s">
        <v>925</v>
      </c>
      <c r="G120" s="111" t="s">
        <v>8</v>
      </c>
      <c r="H120" s="111" t="s">
        <v>874</v>
      </c>
      <c r="I120" s="111" t="s">
        <v>875</v>
      </c>
      <c r="J120" s="113">
        <v>44563</v>
      </c>
      <c r="K120" s="111" t="s">
        <v>855</v>
      </c>
      <c r="L120" s="114">
        <v>19.920000000000002</v>
      </c>
      <c r="M120" s="114">
        <v>19.920000000000002</v>
      </c>
      <c r="N120" s="115">
        <v>41433.599999999999</v>
      </c>
    </row>
    <row r="121" spans="1:14" ht="12" customHeight="1" x14ac:dyDescent="0.2">
      <c r="A121" s="130">
        <v>60638</v>
      </c>
      <c r="B121" s="131" t="s">
        <v>1038</v>
      </c>
      <c r="C121" s="111" t="s">
        <v>957</v>
      </c>
      <c r="D121" s="112" t="s">
        <v>958</v>
      </c>
      <c r="E121" s="112" t="s">
        <v>340</v>
      </c>
      <c r="F121" s="111" t="s">
        <v>917</v>
      </c>
      <c r="G121" s="111" t="s">
        <v>14</v>
      </c>
      <c r="H121" s="111" t="s">
        <v>874</v>
      </c>
      <c r="I121" s="111" t="s">
        <v>875</v>
      </c>
      <c r="J121" s="113">
        <v>44563</v>
      </c>
      <c r="K121" s="111" t="s">
        <v>855</v>
      </c>
      <c r="L121" s="114">
        <v>19.88</v>
      </c>
      <c r="M121" s="114">
        <v>19.88</v>
      </c>
      <c r="N121" s="115">
        <v>41350.400000000001</v>
      </c>
    </row>
    <row r="122" spans="1:14" ht="12" customHeight="1" x14ac:dyDescent="0.2">
      <c r="A122" s="130">
        <v>60639</v>
      </c>
      <c r="B122" s="131" t="s">
        <v>1039</v>
      </c>
      <c r="C122" s="111" t="s">
        <v>957</v>
      </c>
      <c r="D122" s="112" t="s">
        <v>958</v>
      </c>
      <c r="E122" s="112" t="s">
        <v>340</v>
      </c>
      <c r="F122" s="111" t="s">
        <v>917</v>
      </c>
      <c r="G122" s="111" t="s">
        <v>14</v>
      </c>
      <c r="H122" s="111" t="s">
        <v>874</v>
      </c>
      <c r="I122" s="111" t="s">
        <v>875</v>
      </c>
      <c r="J122" s="113">
        <v>44563</v>
      </c>
      <c r="K122" s="111" t="s">
        <v>855</v>
      </c>
      <c r="L122" s="114">
        <v>19.54</v>
      </c>
      <c r="M122" s="114">
        <v>19.54</v>
      </c>
      <c r="N122" s="115">
        <v>40643.199999999997</v>
      </c>
    </row>
    <row r="123" spans="1:14" ht="12" customHeight="1" x14ac:dyDescent="0.2">
      <c r="A123" s="130">
        <v>60641</v>
      </c>
      <c r="B123" s="131" t="s">
        <v>1040</v>
      </c>
      <c r="C123" s="111" t="s">
        <v>894</v>
      </c>
      <c r="D123" s="112" t="s">
        <v>895</v>
      </c>
      <c r="E123" s="112" t="s">
        <v>350</v>
      </c>
      <c r="F123" s="111" t="s">
        <v>1041</v>
      </c>
      <c r="G123" s="111" t="s">
        <v>11</v>
      </c>
      <c r="H123" s="111" t="s">
        <v>874</v>
      </c>
      <c r="I123" s="111" t="s">
        <v>959</v>
      </c>
      <c r="J123" s="113">
        <v>44563</v>
      </c>
      <c r="K123" s="111" t="s">
        <v>855</v>
      </c>
      <c r="L123" s="114">
        <v>22.11</v>
      </c>
      <c r="M123" s="114">
        <v>22.11</v>
      </c>
      <c r="N123" s="115">
        <v>45988.800000000003</v>
      </c>
    </row>
    <row r="124" spans="1:14" ht="12" customHeight="1" x14ac:dyDescent="0.2">
      <c r="A124" s="130">
        <v>60646</v>
      </c>
      <c r="B124" s="131" t="s">
        <v>1042</v>
      </c>
      <c r="C124" s="111" t="s">
        <v>877</v>
      </c>
      <c r="D124" s="112" t="s">
        <v>878</v>
      </c>
      <c r="E124" s="112" t="s">
        <v>333</v>
      </c>
      <c r="F124" s="111" t="s">
        <v>879</v>
      </c>
      <c r="G124" s="111" t="s">
        <v>8</v>
      </c>
      <c r="H124" s="111" t="s">
        <v>874</v>
      </c>
      <c r="I124" s="111" t="s">
        <v>875</v>
      </c>
      <c r="J124" s="113">
        <v>44563</v>
      </c>
      <c r="K124" s="111" t="s">
        <v>855</v>
      </c>
      <c r="L124" s="114">
        <v>20.11</v>
      </c>
      <c r="M124" s="114">
        <v>20.11</v>
      </c>
      <c r="N124" s="115">
        <v>41828.800000000003</v>
      </c>
    </row>
    <row r="125" spans="1:14" ht="12" customHeight="1" x14ac:dyDescent="0.2">
      <c r="A125" s="130">
        <v>60647</v>
      </c>
      <c r="B125" s="131" t="s">
        <v>1043</v>
      </c>
      <c r="C125" s="111" t="s">
        <v>962</v>
      </c>
      <c r="D125" s="112" t="s">
        <v>963</v>
      </c>
      <c r="E125" s="112" t="s">
        <v>342</v>
      </c>
      <c r="F125" s="111" t="s">
        <v>964</v>
      </c>
      <c r="G125" s="111" t="s">
        <v>9</v>
      </c>
      <c r="H125" s="111" t="s">
        <v>874</v>
      </c>
      <c r="I125" s="111" t="s">
        <v>875</v>
      </c>
      <c r="J125" s="113">
        <v>44563</v>
      </c>
      <c r="K125" s="111" t="s">
        <v>855</v>
      </c>
      <c r="L125" s="114">
        <v>15.81</v>
      </c>
      <c r="M125" s="114">
        <v>15.81</v>
      </c>
      <c r="N125" s="115">
        <v>32884.800000000003</v>
      </c>
    </row>
    <row r="126" spans="1:14" ht="12" customHeight="1" x14ac:dyDescent="0.2">
      <c r="A126" s="130">
        <v>60651</v>
      </c>
      <c r="B126" s="131" t="s">
        <v>1044</v>
      </c>
      <c r="C126" s="111" t="s">
        <v>877</v>
      </c>
      <c r="D126" s="112" t="s">
        <v>878</v>
      </c>
      <c r="E126" s="112" t="s">
        <v>333</v>
      </c>
      <c r="F126" s="111" t="s">
        <v>912</v>
      </c>
      <c r="G126" s="111" t="s">
        <v>288</v>
      </c>
      <c r="H126" s="111" t="s">
        <v>874</v>
      </c>
      <c r="I126" s="111" t="s">
        <v>875</v>
      </c>
      <c r="J126" s="113">
        <v>44577</v>
      </c>
      <c r="K126" s="111" t="s">
        <v>855</v>
      </c>
      <c r="L126" s="114">
        <v>21.75</v>
      </c>
      <c r="M126" s="114">
        <v>21.75</v>
      </c>
      <c r="N126" s="115">
        <v>45240</v>
      </c>
    </row>
    <row r="127" spans="1:14" ht="12" customHeight="1" x14ac:dyDescent="0.2">
      <c r="A127" s="130">
        <v>60653</v>
      </c>
      <c r="B127" s="131" t="s">
        <v>1045</v>
      </c>
      <c r="C127" s="111" t="s">
        <v>877</v>
      </c>
      <c r="D127" s="112" t="s">
        <v>878</v>
      </c>
      <c r="E127" s="112" t="s">
        <v>333</v>
      </c>
      <c r="F127" s="111" t="s">
        <v>879</v>
      </c>
      <c r="G127" s="111" t="s">
        <v>8</v>
      </c>
      <c r="H127" s="111" t="s">
        <v>874</v>
      </c>
      <c r="I127" s="111" t="s">
        <v>875</v>
      </c>
      <c r="J127" s="113">
        <v>44563</v>
      </c>
      <c r="K127" s="111" t="s">
        <v>855</v>
      </c>
      <c r="L127" s="114">
        <v>19.45</v>
      </c>
      <c r="M127" s="114">
        <v>19.45</v>
      </c>
      <c r="N127" s="115">
        <v>40456</v>
      </c>
    </row>
    <row r="128" spans="1:14" ht="12" customHeight="1" x14ac:dyDescent="0.2">
      <c r="A128" s="130">
        <v>60654</v>
      </c>
      <c r="B128" s="131" t="s">
        <v>1046</v>
      </c>
      <c r="C128" s="111" t="s">
        <v>881</v>
      </c>
      <c r="D128" s="112" t="s">
        <v>882</v>
      </c>
      <c r="E128" s="112" t="s">
        <v>309</v>
      </c>
      <c r="F128" s="111" t="s">
        <v>883</v>
      </c>
      <c r="G128" s="111" t="s">
        <v>890</v>
      </c>
      <c r="H128" s="111" t="s">
        <v>874</v>
      </c>
      <c r="I128" s="111" t="s">
        <v>875</v>
      </c>
      <c r="J128" s="113">
        <v>44563</v>
      </c>
      <c r="K128" s="111" t="s">
        <v>855</v>
      </c>
      <c r="L128" s="114">
        <v>19.2</v>
      </c>
      <c r="M128" s="114">
        <v>19.2</v>
      </c>
      <c r="N128" s="115">
        <v>39936</v>
      </c>
    </row>
    <row r="129" spans="1:14" ht="12" customHeight="1" x14ac:dyDescent="0.2">
      <c r="A129" s="130">
        <v>60655</v>
      </c>
      <c r="B129" s="131" t="s">
        <v>1047</v>
      </c>
      <c r="C129" s="111" t="s">
        <v>962</v>
      </c>
      <c r="D129" s="112" t="s">
        <v>963</v>
      </c>
      <c r="E129" s="112" t="s">
        <v>342</v>
      </c>
      <c r="F129" s="111" t="s">
        <v>964</v>
      </c>
      <c r="G129" s="111" t="s">
        <v>9</v>
      </c>
      <c r="H129" s="111" t="s">
        <v>874</v>
      </c>
      <c r="I129" s="111" t="s">
        <v>875</v>
      </c>
      <c r="J129" s="113">
        <v>44563</v>
      </c>
      <c r="K129" s="111" t="s">
        <v>855</v>
      </c>
      <c r="L129" s="114">
        <v>15.09</v>
      </c>
      <c r="M129" s="114">
        <v>15.09</v>
      </c>
      <c r="N129" s="115">
        <v>31387.200000000001</v>
      </c>
    </row>
    <row r="130" spans="1:14" ht="12" customHeight="1" x14ac:dyDescent="0.2">
      <c r="A130" s="130">
        <v>60656</v>
      </c>
      <c r="B130" s="131" t="s">
        <v>1048</v>
      </c>
      <c r="C130" s="111" t="s">
        <v>957</v>
      </c>
      <c r="D130" s="112" t="s">
        <v>958</v>
      </c>
      <c r="E130" s="112" t="s">
        <v>340</v>
      </c>
      <c r="F130" s="111" t="s">
        <v>917</v>
      </c>
      <c r="G130" s="111" t="s">
        <v>14</v>
      </c>
      <c r="H130" s="111" t="s">
        <v>874</v>
      </c>
      <c r="I130" s="111" t="s">
        <v>875</v>
      </c>
      <c r="J130" s="113">
        <v>44563</v>
      </c>
      <c r="K130" s="111" t="s">
        <v>855</v>
      </c>
      <c r="L130" s="114">
        <v>18.88</v>
      </c>
      <c r="M130" s="114">
        <v>18.88</v>
      </c>
      <c r="N130" s="115">
        <v>39270.400000000001</v>
      </c>
    </row>
    <row r="131" spans="1:14" ht="12" customHeight="1" x14ac:dyDescent="0.2">
      <c r="A131" s="130">
        <v>60658</v>
      </c>
      <c r="B131" s="131" t="s">
        <v>1049</v>
      </c>
      <c r="C131" s="111" t="s">
        <v>948</v>
      </c>
      <c r="D131" s="112" t="s">
        <v>949</v>
      </c>
      <c r="E131" s="112" t="s">
        <v>348</v>
      </c>
      <c r="F131" s="111" t="s">
        <v>950</v>
      </c>
      <c r="G131" s="111" t="s">
        <v>1050</v>
      </c>
      <c r="H131" s="111" t="s">
        <v>874</v>
      </c>
      <c r="I131" s="111" t="s">
        <v>875</v>
      </c>
      <c r="J131" s="113">
        <v>44563</v>
      </c>
      <c r="K131" s="111" t="s">
        <v>876</v>
      </c>
      <c r="L131" s="114">
        <v>27.47</v>
      </c>
      <c r="M131" s="114">
        <v>1098.8</v>
      </c>
      <c r="N131" s="115">
        <v>57137.599999999999</v>
      </c>
    </row>
    <row r="132" spans="1:14" ht="12" customHeight="1" x14ac:dyDescent="0.2">
      <c r="A132" s="130">
        <v>60660</v>
      </c>
      <c r="B132" s="131" t="s">
        <v>1051</v>
      </c>
      <c r="C132" s="111" t="s">
        <v>894</v>
      </c>
      <c r="D132" s="112" t="s">
        <v>895</v>
      </c>
      <c r="E132" s="112" t="s">
        <v>350</v>
      </c>
      <c r="F132" s="111" t="s">
        <v>896</v>
      </c>
      <c r="G132" s="111" t="s">
        <v>1027</v>
      </c>
      <c r="H132" s="111" t="s">
        <v>874</v>
      </c>
      <c r="I132" s="111" t="s">
        <v>875</v>
      </c>
      <c r="J132" s="113">
        <v>44563</v>
      </c>
      <c r="K132" s="111" t="s">
        <v>855</v>
      </c>
      <c r="L132" s="114">
        <v>23</v>
      </c>
      <c r="M132" s="114">
        <v>23</v>
      </c>
      <c r="N132" s="115">
        <v>47840</v>
      </c>
    </row>
    <row r="133" spans="1:14" ht="12" customHeight="1" x14ac:dyDescent="0.2">
      <c r="A133" s="130">
        <v>60663</v>
      </c>
      <c r="B133" s="131" t="s">
        <v>1052</v>
      </c>
      <c r="C133" s="111" t="s">
        <v>877</v>
      </c>
      <c r="D133" s="112" t="s">
        <v>878</v>
      </c>
      <c r="E133" s="112" t="s">
        <v>333</v>
      </c>
      <c r="F133" s="111" t="s">
        <v>879</v>
      </c>
      <c r="G133" s="111" t="s">
        <v>8</v>
      </c>
      <c r="H133" s="111" t="s">
        <v>874</v>
      </c>
      <c r="I133" s="111" t="s">
        <v>875</v>
      </c>
      <c r="J133" s="113">
        <v>44563</v>
      </c>
      <c r="K133" s="111" t="s">
        <v>855</v>
      </c>
      <c r="L133" s="114">
        <v>18.88</v>
      </c>
      <c r="M133" s="114">
        <v>18.88</v>
      </c>
      <c r="N133" s="115">
        <v>39270.400000000001</v>
      </c>
    </row>
    <row r="134" spans="1:14" ht="12" customHeight="1" x14ac:dyDescent="0.2">
      <c r="A134" s="130">
        <v>60664</v>
      </c>
      <c r="B134" s="131" t="s">
        <v>1041</v>
      </c>
      <c r="C134" s="111" t="s">
        <v>1053</v>
      </c>
      <c r="D134" s="112" t="s">
        <v>1054</v>
      </c>
      <c r="E134" s="112" t="s">
        <v>1055</v>
      </c>
      <c r="F134" s="111" t="s">
        <v>873</v>
      </c>
      <c r="G134" s="110" t="s">
        <v>1056</v>
      </c>
      <c r="H134" s="111" t="s">
        <v>874</v>
      </c>
      <c r="I134" s="111" t="s">
        <v>875</v>
      </c>
      <c r="J134" s="113">
        <v>44563</v>
      </c>
      <c r="K134" s="111" t="s">
        <v>876</v>
      </c>
      <c r="L134" s="114">
        <v>59.71</v>
      </c>
      <c r="M134" s="114">
        <v>2388.4</v>
      </c>
      <c r="N134" s="115">
        <v>124196.8</v>
      </c>
    </row>
    <row r="135" spans="1:14" ht="12" customHeight="1" x14ac:dyDescent="0.2">
      <c r="A135" s="130">
        <v>60665</v>
      </c>
      <c r="B135" s="131" t="s">
        <v>1057</v>
      </c>
      <c r="C135" s="111" t="s">
        <v>988</v>
      </c>
      <c r="D135" s="112" t="s">
        <v>989</v>
      </c>
      <c r="E135" s="112" t="s">
        <v>313</v>
      </c>
      <c r="F135" s="111" t="s">
        <v>909</v>
      </c>
      <c r="G135" s="110" t="s">
        <v>1058</v>
      </c>
      <c r="H135" s="111" t="s">
        <v>874</v>
      </c>
      <c r="I135" s="111" t="s">
        <v>875</v>
      </c>
      <c r="J135" s="113">
        <v>44563</v>
      </c>
      <c r="K135" s="111" t="s">
        <v>876</v>
      </c>
      <c r="L135" s="114">
        <v>47.92</v>
      </c>
      <c r="M135" s="114">
        <v>1916.8</v>
      </c>
      <c r="N135" s="115">
        <v>99673.600000000006</v>
      </c>
    </row>
    <row r="136" spans="1:14" ht="12" customHeight="1" x14ac:dyDescent="0.2">
      <c r="A136" s="130">
        <v>60666</v>
      </c>
      <c r="B136" s="131" t="s">
        <v>1059</v>
      </c>
      <c r="C136" s="111" t="s">
        <v>934</v>
      </c>
      <c r="D136" s="112" t="s">
        <v>935</v>
      </c>
      <c r="E136" s="112" t="s">
        <v>936</v>
      </c>
      <c r="F136" s="111" t="s">
        <v>997</v>
      </c>
      <c r="G136" s="111" t="s">
        <v>1060</v>
      </c>
      <c r="H136" s="111" t="s">
        <v>874</v>
      </c>
      <c r="I136" s="111" t="s">
        <v>875</v>
      </c>
      <c r="J136" s="113">
        <v>44563</v>
      </c>
      <c r="K136" s="111" t="s">
        <v>855</v>
      </c>
      <c r="L136" s="114">
        <v>22.06</v>
      </c>
      <c r="M136" s="114">
        <v>22.06</v>
      </c>
      <c r="N136" s="115">
        <v>45884.800000000003</v>
      </c>
    </row>
    <row r="137" spans="1:14" ht="12" customHeight="1" x14ac:dyDescent="0.2">
      <c r="A137" s="130">
        <v>60667</v>
      </c>
      <c r="B137" s="131" t="s">
        <v>1061</v>
      </c>
      <c r="C137" s="111" t="s">
        <v>877</v>
      </c>
      <c r="D137" s="112" t="s">
        <v>878</v>
      </c>
      <c r="E137" s="112" t="s">
        <v>333</v>
      </c>
      <c r="F137" s="111" t="s">
        <v>912</v>
      </c>
      <c r="G137" s="111" t="s">
        <v>8</v>
      </c>
      <c r="H137" s="111" t="s">
        <v>874</v>
      </c>
      <c r="I137" s="111" t="s">
        <v>875</v>
      </c>
      <c r="J137" s="113">
        <v>44563</v>
      </c>
      <c r="K137" s="111" t="s">
        <v>855</v>
      </c>
      <c r="L137" s="114">
        <v>18.88</v>
      </c>
      <c r="M137" s="114">
        <v>18.88</v>
      </c>
      <c r="N137" s="115">
        <v>39270.400000000001</v>
      </c>
    </row>
    <row r="138" spans="1:14" ht="12" customHeight="1" x14ac:dyDescent="0.2">
      <c r="A138" s="130">
        <v>60668</v>
      </c>
      <c r="B138" s="131" t="s">
        <v>1062</v>
      </c>
      <c r="C138" s="111" t="s">
        <v>877</v>
      </c>
      <c r="D138" s="112" t="s">
        <v>878</v>
      </c>
      <c r="E138" s="112" t="s">
        <v>333</v>
      </c>
      <c r="F138" s="111" t="s">
        <v>912</v>
      </c>
      <c r="G138" s="111" t="s">
        <v>8</v>
      </c>
      <c r="H138" s="111" t="s">
        <v>874</v>
      </c>
      <c r="I138" s="111" t="s">
        <v>875</v>
      </c>
      <c r="J138" s="113">
        <v>44563</v>
      </c>
      <c r="K138" s="111" t="s">
        <v>855</v>
      </c>
      <c r="L138" s="114">
        <v>18.88</v>
      </c>
      <c r="M138" s="114">
        <v>18.88</v>
      </c>
      <c r="N138" s="115">
        <v>39270.400000000001</v>
      </c>
    </row>
    <row r="139" spans="1:14" ht="12" customHeight="1" x14ac:dyDescent="0.2">
      <c r="A139" s="130">
        <v>60669</v>
      </c>
      <c r="B139" s="131" t="s">
        <v>1063</v>
      </c>
      <c r="C139" s="111" t="s">
        <v>962</v>
      </c>
      <c r="D139" s="112" t="s">
        <v>963</v>
      </c>
      <c r="E139" s="112" t="s">
        <v>342</v>
      </c>
      <c r="F139" s="111" t="s">
        <v>964</v>
      </c>
      <c r="G139" s="111" t="s">
        <v>9</v>
      </c>
      <c r="H139" s="111" t="s">
        <v>874</v>
      </c>
      <c r="I139" s="111" t="s">
        <v>875</v>
      </c>
      <c r="J139" s="113">
        <v>44563</v>
      </c>
      <c r="K139" s="111" t="s">
        <v>855</v>
      </c>
      <c r="L139" s="114">
        <v>14.83</v>
      </c>
      <c r="M139" s="114">
        <v>14.83</v>
      </c>
      <c r="N139" s="115">
        <v>30846.400000000001</v>
      </c>
    </row>
    <row r="140" spans="1:14" ht="12" customHeight="1" x14ac:dyDescent="0.2">
      <c r="A140" s="130">
        <v>60670</v>
      </c>
      <c r="B140" s="131" t="s">
        <v>1064</v>
      </c>
      <c r="C140" s="111" t="s">
        <v>1053</v>
      </c>
      <c r="D140" s="112" t="s">
        <v>1054</v>
      </c>
      <c r="E140" s="112" t="s">
        <v>1055</v>
      </c>
      <c r="F140" s="111" t="s">
        <v>1041</v>
      </c>
      <c r="G140" s="111" t="s">
        <v>1065</v>
      </c>
      <c r="H140" s="111" t="s">
        <v>874</v>
      </c>
      <c r="I140" s="111" t="s">
        <v>875</v>
      </c>
      <c r="J140" s="113">
        <v>44563</v>
      </c>
      <c r="K140" s="111" t="s">
        <v>876</v>
      </c>
      <c r="L140" s="114">
        <v>28.23</v>
      </c>
      <c r="M140" s="114">
        <v>1129.2</v>
      </c>
      <c r="N140" s="115">
        <v>58718.400000000001</v>
      </c>
    </row>
    <row r="141" spans="1:14" ht="12" customHeight="1" x14ac:dyDescent="0.2">
      <c r="A141" s="130">
        <v>60674</v>
      </c>
      <c r="B141" s="131" t="s">
        <v>1066</v>
      </c>
      <c r="C141" s="111" t="s">
        <v>957</v>
      </c>
      <c r="D141" s="112" t="s">
        <v>958</v>
      </c>
      <c r="E141" s="112" t="s">
        <v>340</v>
      </c>
      <c r="F141" s="111" t="s">
        <v>917</v>
      </c>
      <c r="G141" s="111" t="s">
        <v>14</v>
      </c>
      <c r="H141" s="111" t="s">
        <v>874</v>
      </c>
      <c r="I141" s="111" t="s">
        <v>875</v>
      </c>
      <c r="J141" s="113">
        <v>44577</v>
      </c>
      <c r="K141" s="111" t="s">
        <v>855</v>
      </c>
      <c r="L141" s="114">
        <v>19.12</v>
      </c>
      <c r="M141" s="114">
        <v>19.12</v>
      </c>
      <c r="N141" s="115">
        <v>39769.599999999999</v>
      </c>
    </row>
    <row r="142" spans="1:14" ht="12" customHeight="1" x14ac:dyDescent="0.2">
      <c r="A142" s="130">
        <v>60675</v>
      </c>
      <c r="B142" s="131" t="s">
        <v>1067</v>
      </c>
      <c r="C142" s="111" t="s">
        <v>898</v>
      </c>
      <c r="D142" s="112" t="s">
        <v>899</v>
      </c>
      <c r="E142" s="112" t="s">
        <v>317</v>
      </c>
      <c r="F142" s="111" t="s">
        <v>897</v>
      </c>
      <c r="G142" s="111" t="s">
        <v>1068</v>
      </c>
      <c r="H142" s="111" t="s">
        <v>874</v>
      </c>
      <c r="I142" s="111" t="s">
        <v>959</v>
      </c>
      <c r="J142" s="113">
        <v>44396</v>
      </c>
      <c r="K142" s="111" t="s">
        <v>855</v>
      </c>
      <c r="L142" s="114">
        <v>14</v>
      </c>
      <c r="M142" s="114">
        <v>14</v>
      </c>
      <c r="N142" s="115">
        <v>29120</v>
      </c>
    </row>
    <row r="143" spans="1:14" ht="12" customHeight="1" x14ac:dyDescent="0.2">
      <c r="A143" s="130">
        <v>60677</v>
      </c>
      <c r="B143" s="131" t="s">
        <v>1069</v>
      </c>
      <c r="C143" s="111" t="s">
        <v>877</v>
      </c>
      <c r="D143" s="112" t="s">
        <v>878</v>
      </c>
      <c r="E143" s="112" t="s">
        <v>333</v>
      </c>
      <c r="F143" s="111" t="s">
        <v>912</v>
      </c>
      <c r="G143" s="111" t="s">
        <v>8</v>
      </c>
      <c r="H143" s="111" t="s">
        <v>874</v>
      </c>
      <c r="I143" s="111" t="s">
        <v>875</v>
      </c>
      <c r="J143" s="113">
        <v>44633</v>
      </c>
      <c r="K143" s="111" t="s">
        <v>855</v>
      </c>
      <c r="L143" s="114">
        <v>19.12</v>
      </c>
      <c r="M143" s="114">
        <v>19.12</v>
      </c>
      <c r="N143" s="115">
        <v>39769.599999999999</v>
      </c>
    </row>
    <row r="144" spans="1:14" ht="12" customHeight="1" x14ac:dyDescent="0.2">
      <c r="A144" s="130">
        <v>60679</v>
      </c>
      <c r="B144" s="131" t="s">
        <v>1070</v>
      </c>
      <c r="C144" s="111" t="s">
        <v>877</v>
      </c>
      <c r="D144" s="112" t="s">
        <v>878</v>
      </c>
      <c r="E144" s="112" t="s">
        <v>333</v>
      </c>
      <c r="F144" s="111" t="s">
        <v>912</v>
      </c>
      <c r="G144" s="111" t="s">
        <v>8</v>
      </c>
      <c r="H144" s="111" t="s">
        <v>874</v>
      </c>
      <c r="I144" s="111" t="s">
        <v>875</v>
      </c>
      <c r="J144" s="113">
        <v>44563</v>
      </c>
      <c r="K144" s="111" t="s">
        <v>855</v>
      </c>
      <c r="L144" s="114">
        <v>18.88</v>
      </c>
      <c r="M144" s="114">
        <v>18.88</v>
      </c>
      <c r="N144" s="115">
        <v>39270.400000000001</v>
      </c>
    </row>
    <row r="145" spans="1:14" ht="12" customHeight="1" x14ac:dyDescent="0.2">
      <c r="A145" s="130">
        <v>60680</v>
      </c>
      <c r="B145" s="131" t="s">
        <v>1071</v>
      </c>
      <c r="C145" s="111" t="s">
        <v>957</v>
      </c>
      <c r="D145" s="112" t="s">
        <v>958</v>
      </c>
      <c r="E145" s="112" t="s">
        <v>340</v>
      </c>
      <c r="F145" s="111" t="s">
        <v>917</v>
      </c>
      <c r="G145" s="111" t="s">
        <v>14</v>
      </c>
      <c r="H145" s="111" t="s">
        <v>874</v>
      </c>
      <c r="I145" s="111" t="s">
        <v>959</v>
      </c>
      <c r="J145" s="113">
        <v>44628</v>
      </c>
      <c r="K145" s="111" t="s">
        <v>855</v>
      </c>
      <c r="L145" s="114">
        <v>18.88</v>
      </c>
      <c r="M145" s="114">
        <v>18.88</v>
      </c>
      <c r="N145" s="115">
        <v>39270.400000000001</v>
      </c>
    </row>
    <row r="146" spans="1:14" ht="12" customHeight="1" x14ac:dyDescent="0.2">
      <c r="A146" s="130">
        <v>60681</v>
      </c>
      <c r="B146" s="131" t="s">
        <v>1072</v>
      </c>
      <c r="C146" s="111" t="s">
        <v>877</v>
      </c>
      <c r="D146" s="112" t="s">
        <v>878</v>
      </c>
      <c r="E146" s="112" t="s">
        <v>333</v>
      </c>
      <c r="F146" s="111" t="s">
        <v>912</v>
      </c>
      <c r="G146" s="111" t="s">
        <v>8</v>
      </c>
      <c r="H146" s="111" t="s">
        <v>874</v>
      </c>
      <c r="I146" s="111" t="s">
        <v>875</v>
      </c>
      <c r="J146" s="113">
        <v>44563</v>
      </c>
      <c r="K146" s="111" t="s">
        <v>855</v>
      </c>
      <c r="L146" s="114">
        <v>18.88</v>
      </c>
      <c r="M146" s="114">
        <v>18.88</v>
      </c>
      <c r="N146" s="115">
        <v>39270.400000000001</v>
      </c>
    </row>
    <row r="147" spans="1:14" ht="12" customHeight="1" x14ac:dyDescent="0.2">
      <c r="A147" s="130">
        <v>60682</v>
      </c>
      <c r="B147" s="131" t="s">
        <v>1073</v>
      </c>
      <c r="C147" s="111" t="s">
        <v>962</v>
      </c>
      <c r="D147" s="112" t="s">
        <v>963</v>
      </c>
      <c r="E147" s="112" t="s">
        <v>342</v>
      </c>
      <c r="F147" s="111" t="s">
        <v>964</v>
      </c>
      <c r="G147" s="111" t="s">
        <v>1074</v>
      </c>
      <c r="H147" s="111" t="s">
        <v>874</v>
      </c>
      <c r="I147" s="111" t="s">
        <v>875</v>
      </c>
      <c r="J147" s="113">
        <v>44563</v>
      </c>
      <c r="K147" s="111" t="s">
        <v>855</v>
      </c>
      <c r="L147" s="114">
        <v>14.83</v>
      </c>
      <c r="M147" s="114">
        <v>14.83</v>
      </c>
      <c r="N147" s="115">
        <v>30846.400000000001</v>
      </c>
    </row>
    <row r="148" spans="1:14" ht="12" customHeight="1" x14ac:dyDescent="0.2">
      <c r="A148" s="130">
        <v>60684</v>
      </c>
      <c r="B148" s="131" t="s">
        <v>1075</v>
      </c>
      <c r="C148" s="111" t="s">
        <v>877</v>
      </c>
      <c r="D148" s="112" t="s">
        <v>878</v>
      </c>
      <c r="E148" s="112" t="s">
        <v>333</v>
      </c>
      <c r="F148" s="111" t="s">
        <v>912</v>
      </c>
      <c r="G148" s="111" t="s">
        <v>8</v>
      </c>
      <c r="H148" s="111" t="s">
        <v>874</v>
      </c>
      <c r="I148" s="111" t="s">
        <v>875</v>
      </c>
      <c r="J148" s="113">
        <v>44563</v>
      </c>
      <c r="K148" s="111" t="s">
        <v>855</v>
      </c>
      <c r="L148" s="114">
        <v>18.88</v>
      </c>
      <c r="M148" s="114">
        <v>18.88</v>
      </c>
      <c r="N148" s="115">
        <v>39270.400000000001</v>
      </c>
    </row>
    <row r="149" spans="1:14" ht="12" customHeight="1" x14ac:dyDescent="0.2">
      <c r="A149" s="130">
        <v>60685</v>
      </c>
      <c r="B149" s="131" t="s">
        <v>1076</v>
      </c>
      <c r="C149" s="111" t="s">
        <v>898</v>
      </c>
      <c r="D149" s="112" t="s">
        <v>899</v>
      </c>
      <c r="E149" s="112" t="s">
        <v>317</v>
      </c>
      <c r="F149" s="111" t="s">
        <v>897</v>
      </c>
      <c r="G149" s="111" t="s">
        <v>20</v>
      </c>
      <c r="H149" s="111" t="s">
        <v>874</v>
      </c>
      <c r="I149" s="111" t="s">
        <v>875</v>
      </c>
      <c r="J149" s="113">
        <v>44563</v>
      </c>
      <c r="K149" s="111" t="s">
        <v>855</v>
      </c>
      <c r="L149" s="114">
        <v>21.3</v>
      </c>
      <c r="M149" s="114">
        <v>21.3</v>
      </c>
      <c r="N149" s="115">
        <v>44304</v>
      </c>
    </row>
    <row r="150" spans="1:14" ht="12" customHeight="1" x14ac:dyDescent="0.2">
      <c r="A150" s="130">
        <v>60686</v>
      </c>
      <c r="B150" s="131" t="s">
        <v>1077</v>
      </c>
      <c r="C150" s="111" t="s">
        <v>877</v>
      </c>
      <c r="D150" s="112" t="s">
        <v>878</v>
      </c>
      <c r="E150" s="112" t="s">
        <v>333</v>
      </c>
      <c r="F150" s="111" t="s">
        <v>912</v>
      </c>
      <c r="G150" s="111" t="s">
        <v>8</v>
      </c>
      <c r="H150" s="111" t="s">
        <v>874</v>
      </c>
      <c r="I150" s="111" t="s">
        <v>875</v>
      </c>
      <c r="J150" s="113">
        <v>44564</v>
      </c>
      <c r="K150" s="111" t="s">
        <v>855</v>
      </c>
      <c r="L150" s="114">
        <v>18.88</v>
      </c>
      <c r="M150" s="114">
        <v>18.88</v>
      </c>
      <c r="N150" s="115">
        <v>39270.400000000001</v>
      </c>
    </row>
    <row r="151" spans="1:14" ht="12" customHeight="1" x14ac:dyDescent="0.2">
      <c r="A151" s="130">
        <v>60687</v>
      </c>
      <c r="B151" s="131" t="s">
        <v>1078</v>
      </c>
      <c r="C151" s="111" t="s">
        <v>877</v>
      </c>
      <c r="D151" s="112" t="s">
        <v>878</v>
      </c>
      <c r="E151" s="112" t="s">
        <v>333</v>
      </c>
      <c r="F151" s="111" t="s">
        <v>912</v>
      </c>
      <c r="G151" s="111" t="s">
        <v>8</v>
      </c>
      <c r="H151" s="111" t="s">
        <v>874</v>
      </c>
      <c r="I151" s="111" t="s">
        <v>875</v>
      </c>
      <c r="J151" s="113">
        <v>44564</v>
      </c>
      <c r="K151" s="111" t="s">
        <v>855</v>
      </c>
      <c r="L151" s="114">
        <v>18.88</v>
      </c>
      <c r="M151" s="114">
        <v>18.88</v>
      </c>
      <c r="N151" s="115">
        <v>39270.400000000001</v>
      </c>
    </row>
    <row r="152" spans="1:14" ht="12" customHeight="1" x14ac:dyDescent="0.2">
      <c r="A152" s="130">
        <v>60688</v>
      </c>
      <c r="B152" s="131" t="s">
        <v>1079</v>
      </c>
      <c r="C152" s="111" t="s">
        <v>877</v>
      </c>
      <c r="D152" s="112" t="s">
        <v>878</v>
      </c>
      <c r="E152" s="112" t="s">
        <v>333</v>
      </c>
      <c r="F152" s="111" t="s">
        <v>912</v>
      </c>
      <c r="G152" s="111" t="s">
        <v>8</v>
      </c>
      <c r="H152" s="111" t="s">
        <v>874</v>
      </c>
      <c r="I152" s="111" t="s">
        <v>875</v>
      </c>
      <c r="J152" s="113">
        <v>44571</v>
      </c>
      <c r="K152" s="111" t="s">
        <v>855</v>
      </c>
      <c r="L152" s="114">
        <v>18.88</v>
      </c>
      <c r="M152" s="114">
        <v>18.88</v>
      </c>
      <c r="N152" s="115">
        <v>39270.400000000001</v>
      </c>
    </row>
    <row r="153" spans="1:14" ht="12" customHeight="1" x14ac:dyDescent="0.2">
      <c r="A153" s="130">
        <v>60689</v>
      </c>
      <c r="B153" s="131" t="s">
        <v>1080</v>
      </c>
      <c r="C153" s="111" t="s">
        <v>877</v>
      </c>
      <c r="D153" s="112" t="s">
        <v>878</v>
      </c>
      <c r="E153" s="112" t="s">
        <v>333</v>
      </c>
      <c r="F153" s="111" t="s">
        <v>912</v>
      </c>
      <c r="G153" s="111" t="s">
        <v>8</v>
      </c>
      <c r="H153" s="111" t="s">
        <v>874</v>
      </c>
      <c r="I153" s="111" t="s">
        <v>875</v>
      </c>
      <c r="J153" s="113">
        <v>44571</v>
      </c>
      <c r="K153" s="111" t="s">
        <v>855</v>
      </c>
      <c r="L153" s="114">
        <v>18.88</v>
      </c>
      <c r="M153" s="114">
        <v>18.88</v>
      </c>
      <c r="N153" s="115">
        <v>39270.400000000001</v>
      </c>
    </row>
    <row r="154" spans="1:14" ht="12" customHeight="1" x14ac:dyDescent="0.2">
      <c r="A154" s="130">
        <v>60690</v>
      </c>
      <c r="B154" s="131" t="s">
        <v>1081</v>
      </c>
      <c r="C154" s="111" t="s">
        <v>877</v>
      </c>
      <c r="D154" s="112" t="s">
        <v>878</v>
      </c>
      <c r="E154" s="112" t="s">
        <v>333</v>
      </c>
      <c r="F154" s="111" t="s">
        <v>912</v>
      </c>
      <c r="G154" s="111" t="s">
        <v>8</v>
      </c>
      <c r="H154" s="111" t="s">
        <v>874</v>
      </c>
      <c r="I154" s="111" t="s">
        <v>875</v>
      </c>
      <c r="J154" s="113">
        <v>44599</v>
      </c>
      <c r="K154" s="111" t="s">
        <v>855</v>
      </c>
      <c r="L154" s="114">
        <v>18.88</v>
      </c>
      <c r="M154" s="114">
        <v>18.88</v>
      </c>
      <c r="N154" s="115">
        <v>39270.400000000001</v>
      </c>
    </row>
    <row r="155" spans="1:14" ht="12" customHeight="1" x14ac:dyDescent="0.2">
      <c r="A155" s="130">
        <v>60691</v>
      </c>
      <c r="B155" s="131" t="s">
        <v>1082</v>
      </c>
      <c r="C155" s="111" t="s">
        <v>877</v>
      </c>
      <c r="D155" s="112" t="s">
        <v>878</v>
      </c>
      <c r="E155" s="112" t="s">
        <v>333</v>
      </c>
      <c r="F155" s="111" t="s">
        <v>912</v>
      </c>
      <c r="G155" s="111" t="s">
        <v>8</v>
      </c>
      <c r="H155" s="111" t="s">
        <v>874</v>
      </c>
      <c r="I155" s="111" t="s">
        <v>875</v>
      </c>
      <c r="J155" s="113">
        <v>44613</v>
      </c>
      <c r="K155" s="111" t="s">
        <v>855</v>
      </c>
      <c r="L155" s="114">
        <v>18.88</v>
      </c>
      <c r="M155" s="114">
        <v>18.88</v>
      </c>
      <c r="N155" s="115">
        <v>39270.400000000001</v>
      </c>
    </row>
    <row r="156" spans="1:14" ht="12" customHeight="1" x14ac:dyDescent="0.2">
      <c r="A156" s="130">
        <v>60692</v>
      </c>
      <c r="B156" s="131" t="s">
        <v>1083</v>
      </c>
      <c r="C156" s="111" t="s">
        <v>877</v>
      </c>
      <c r="D156" s="112" t="s">
        <v>878</v>
      </c>
      <c r="E156" s="112" t="s">
        <v>333</v>
      </c>
      <c r="F156" s="111" t="s">
        <v>912</v>
      </c>
      <c r="G156" s="111" t="s">
        <v>1084</v>
      </c>
      <c r="H156" s="111" t="s">
        <v>874</v>
      </c>
      <c r="I156" s="111" t="s">
        <v>875</v>
      </c>
      <c r="J156" s="113">
        <v>44613</v>
      </c>
      <c r="K156" s="111" t="s">
        <v>855</v>
      </c>
      <c r="L156" s="114">
        <v>18.88</v>
      </c>
      <c r="M156" s="114">
        <v>18.88</v>
      </c>
      <c r="N156" s="115">
        <v>39270.400000000001</v>
      </c>
    </row>
    <row r="157" spans="1:14" ht="12" customHeight="1" x14ac:dyDescent="0.2">
      <c r="A157" s="130">
        <v>60693</v>
      </c>
      <c r="B157" s="131" t="s">
        <v>1085</v>
      </c>
      <c r="C157" s="111" t="s">
        <v>877</v>
      </c>
      <c r="D157" s="112" t="s">
        <v>878</v>
      </c>
      <c r="E157" s="112" t="s">
        <v>333</v>
      </c>
      <c r="F157" s="111" t="s">
        <v>912</v>
      </c>
      <c r="G157" s="111" t="s">
        <v>1084</v>
      </c>
      <c r="H157" s="111" t="s">
        <v>874</v>
      </c>
      <c r="I157" s="111" t="s">
        <v>875</v>
      </c>
      <c r="J157" s="113">
        <v>44620</v>
      </c>
      <c r="K157" s="111" t="s">
        <v>855</v>
      </c>
      <c r="L157" s="114">
        <v>18.88</v>
      </c>
      <c r="M157" s="114">
        <v>18.88</v>
      </c>
      <c r="N157" s="115">
        <v>39270.400000000001</v>
      </c>
    </row>
    <row r="158" spans="1:14" ht="12" customHeight="1" x14ac:dyDescent="0.2">
      <c r="A158" s="130">
        <v>60694</v>
      </c>
      <c r="B158" s="131" t="s">
        <v>1086</v>
      </c>
      <c r="C158" s="111" t="s">
        <v>877</v>
      </c>
      <c r="D158" s="112" t="s">
        <v>878</v>
      </c>
      <c r="E158" s="112" t="s">
        <v>333</v>
      </c>
      <c r="F158" s="111" t="s">
        <v>912</v>
      </c>
      <c r="G158" s="111" t="s">
        <v>1084</v>
      </c>
      <c r="H158" s="111" t="s">
        <v>874</v>
      </c>
      <c r="I158" s="111" t="s">
        <v>875</v>
      </c>
      <c r="J158" s="113">
        <v>44620</v>
      </c>
      <c r="K158" s="111" t="s">
        <v>855</v>
      </c>
      <c r="L158" s="114">
        <v>18.88</v>
      </c>
      <c r="M158" s="114">
        <v>18.88</v>
      </c>
      <c r="N158" s="115">
        <v>39270.400000000001</v>
      </c>
    </row>
    <row r="159" spans="1:14" ht="12" customHeight="1" x14ac:dyDescent="0.2">
      <c r="A159" s="130">
        <v>60695</v>
      </c>
      <c r="B159" s="131" t="s">
        <v>1087</v>
      </c>
      <c r="C159" s="111" t="s">
        <v>898</v>
      </c>
      <c r="D159" s="112" t="s">
        <v>899</v>
      </c>
      <c r="E159" s="112" t="s">
        <v>317</v>
      </c>
      <c r="F159" s="111" t="s">
        <v>897</v>
      </c>
      <c r="G159" s="111" t="s">
        <v>1068</v>
      </c>
      <c r="H159" s="111" t="s">
        <v>874</v>
      </c>
      <c r="I159" s="111" t="s">
        <v>959</v>
      </c>
      <c r="J159" s="113">
        <v>44627</v>
      </c>
      <c r="K159" s="111" t="s">
        <v>855</v>
      </c>
      <c r="L159" s="114">
        <v>14</v>
      </c>
      <c r="M159" s="114">
        <v>14</v>
      </c>
      <c r="N159" s="115">
        <v>29120</v>
      </c>
    </row>
    <row r="160" spans="1:14" ht="12" customHeight="1" x14ac:dyDescent="0.2">
      <c r="A160" s="130">
        <v>60696</v>
      </c>
      <c r="B160" s="131" t="s">
        <v>1088</v>
      </c>
      <c r="C160" s="111" t="s">
        <v>877</v>
      </c>
      <c r="D160" s="112" t="s">
        <v>878</v>
      </c>
      <c r="E160" s="112" t="s">
        <v>333</v>
      </c>
      <c r="F160" s="111" t="s">
        <v>912</v>
      </c>
      <c r="G160" s="111" t="s">
        <v>1084</v>
      </c>
      <c r="H160" s="111" t="s">
        <v>874</v>
      </c>
      <c r="I160" s="111" t="s">
        <v>875</v>
      </c>
      <c r="J160" s="113">
        <v>44627</v>
      </c>
      <c r="K160" s="111" t="s">
        <v>855</v>
      </c>
      <c r="L160" s="114">
        <v>18.88</v>
      </c>
      <c r="M160" s="114">
        <v>18.88</v>
      </c>
      <c r="N160" s="115">
        <v>39270.400000000001</v>
      </c>
    </row>
    <row r="161" spans="1:14" ht="12" customHeight="1" x14ac:dyDescent="0.2">
      <c r="A161" s="130">
        <v>60697</v>
      </c>
      <c r="B161" s="131" t="s">
        <v>1089</v>
      </c>
      <c r="C161" s="111" t="s">
        <v>877</v>
      </c>
      <c r="D161" s="112" t="s">
        <v>878</v>
      </c>
      <c r="E161" s="112" t="s">
        <v>333</v>
      </c>
      <c r="F161" s="111" t="s">
        <v>912</v>
      </c>
      <c r="G161" s="111" t="s">
        <v>1084</v>
      </c>
      <c r="H161" s="111" t="s">
        <v>874</v>
      </c>
      <c r="I161" s="111" t="s">
        <v>875</v>
      </c>
      <c r="J161" s="113">
        <v>44627</v>
      </c>
      <c r="K161" s="111" t="s">
        <v>855</v>
      </c>
      <c r="L161" s="114">
        <v>18.88</v>
      </c>
      <c r="M161" s="114">
        <v>18.88</v>
      </c>
      <c r="N161" s="115">
        <v>39270.400000000001</v>
      </c>
    </row>
    <row r="162" spans="1:14" s="125" customFormat="1" ht="12" customHeight="1" x14ac:dyDescent="0.2">
      <c r="A162" s="119">
        <v>60698</v>
      </c>
      <c r="B162" s="120" t="s">
        <v>1090</v>
      </c>
      <c r="C162" s="120" t="s">
        <v>962</v>
      </c>
      <c r="D162" s="121" t="s">
        <v>963</v>
      </c>
      <c r="E162" s="121" t="s">
        <v>342</v>
      </c>
      <c r="F162" s="120" t="s">
        <v>967</v>
      </c>
      <c r="G162" s="120" t="s">
        <v>9</v>
      </c>
      <c r="H162" s="120" t="s">
        <v>874</v>
      </c>
      <c r="I162" s="120" t="s">
        <v>875</v>
      </c>
      <c r="J162" s="122">
        <v>44641</v>
      </c>
      <c r="K162" s="120" t="s">
        <v>855</v>
      </c>
      <c r="L162" s="123">
        <v>14.83</v>
      </c>
      <c r="M162" s="123">
        <v>14.83</v>
      </c>
      <c r="N162" s="124">
        <v>30846.400000000001</v>
      </c>
    </row>
    <row r="163" spans="1:14" ht="12" customHeight="1" x14ac:dyDescent="0.2">
      <c r="A163" s="130">
        <v>60856</v>
      </c>
      <c r="B163" s="131" t="s">
        <v>639</v>
      </c>
      <c r="C163" s="111" t="s">
        <v>888</v>
      </c>
      <c r="D163" s="112" t="s">
        <v>889</v>
      </c>
      <c r="E163" s="112" t="s">
        <v>310</v>
      </c>
      <c r="F163" s="111" t="s">
        <v>883</v>
      </c>
      <c r="G163" s="111" t="s">
        <v>10</v>
      </c>
      <c r="H163" s="111" t="s">
        <v>874</v>
      </c>
      <c r="I163" s="111" t="s">
        <v>875</v>
      </c>
      <c r="J163" s="113">
        <v>44591</v>
      </c>
      <c r="K163" s="111" t="s">
        <v>855</v>
      </c>
      <c r="L163" s="114">
        <v>24.92</v>
      </c>
      <c r="M163" s="114">
        <v>24.92</v>
      </c>
      <c r="N163" s="115">
        <v>51833.599999999999</v>
      </c>
    </row>
    <row r="164" spans="1:14" ht="12" customHeight="1" x14ac:dyDescent="0.2">
      <c r="A164" s="130">
        <v>60540</v>
      </c>
      <c r="B164" s="131" t="s">
        <v>605</v>
      </c>
      <c r="C164" s="111" t="s">
        <v>877</v>
      </c>
      <c r="D164" s="112" t="s">
        <v>878</v>
      </c>
      <c r="E164" s="112" t="s">
        <v>333</v>
      </c>
      <c r="F164" s="111" t="s">
        <v>879</v>
      </c>
      <c r="G164" s="111" t="s">
        <v>288</v>
      </c>
      <c r="H164" s="111" t="s">
        <v>874</v>
      </c>
      <c r="I164" s="111" t="s">
        <v>875</v>
      </c>
      <c r="J164" s="113">
        <v>44591</v>
      </c>
      <c r="K164" s="111" t="s">
        <v>855</v>
      </c>
      <c r="L164" s="114">
        <v>28.52</v>
      </c>
      <c r="M164" s="114">
        <v>28.52</v>
      </c>
      <c r="N164" s="115">
        <v>59321.599999999999</v>
      </c>
    </row>
    <row r="165" spans="1:14" ht="12" customHeight="1" x14ac:dyDescent="0.2">
      <c r="A165" s="110"/>
    </row>
  </sheetData>
  <autoFilter ref="A2:N164" xr:uid="{60389D61-1D4A-47BA-8341-90AC680F033D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BA0A-21BF-4A29-9999-87FAAA59443C}">
  <sheetPr>
    <tabColor theme="2" tint="-9.9978637043366805E-2"/>
  </sheetPr>
  <dimension ref="A1:I166"/>
  <sheetViews>
    <sheetView workbookViewId="0">
      <selection activeCell="E24" sqref="E24"/>
    </sheetView>
  </sheetViews>
  <sheetFormatPr defaultColWidth="9.140625" defaultRowHeight="12.75" x14ac:dyDescent="0.2"/>
  <cols>
    <col min="1" max="1" width="21.7109375" style="90" bestFit="1" customWidth="1"/>
    <col min="2" max="2" width="7.85546875" style="93" customWidth="1"/>
    <col min="3" max="3" width="13.7109375" style="93" customWidth="1"/>
    <col min="4" max="4" width="11.42578125" style="93" customWidth="1"/>
    <col min="5" max="5" width="42.7109375" style="90" bestFit="1" customWidth="1"/>
    <col min="6" max="6" width="8.28515625" style="90" bestFit="1" customWidth="1"/>
    <col min="7" max="7" width="29.42578125" style="90" bestFit="1" customWidth="1"/>
    <col min="8" max="8" width="15" style="93" customWidth="1"/>
    <col min="9" max="9" width="13.140625" style="90" bestFit="1" customWidth="1"/>
    <col min="10" max="16384" width="9.140625" style="90"/>
  </cols>
  <sheetData>
    <row r="1" spans="1:9" x14ac:dyDescent="0.2">
      <c r="A1" s="94" t="s">
        <v>1091</v>
      </c>
    </row>
    <row r="2" spans="1:9" x14ac:dyDescent="0.2">
      <c r="B2" s="187" t="s">
        <v>1150</v>
      </c>
      <c r="C2" s="187"/>
      <c r="D2" s="187"/>
    </row>
    <row r="3" spans="1:9" x14ac:dyDescent="0.2">
      <c r="A3" s="91" t="s">
        <v>854</v>
      </c>
      <c r="B3" s="95" t="s">
        <v>1092</v>
      </c>
      <c r="C3" s="95" t="s">
        <v>1107</v>
      </c>
      <c r="D3" s="95" t="s">
        <v>1108</v>
      </c>
      <c r="E3" s="96" t="s">
        <v>858</v>
      </c>
      <c r="F3" s="91" t="s">
        <v>863</v>
      </c>
      <c r="G3" s="96" t="s">
        <v>1093</v>
      </c>
      <c r="H3" s="95" t="s">
        <v>1094</v>
      </c>
      <c r="I3" s="96" t="s">
        <v>1095</v>
      </c>
    </row>
    <row r="4" spans="1:9" x14ac:dyDescent="0.2">
      <c r="A4" s="92" t="s">
        <v>1079</v>
      </c>
      <c r="B4" s="97">
        <v>60688</v>
      </c>
      <c r="C4" s="97" t="e">
        <f>VLOOKUP(B4,'Exhibit 10-2'!#REF!,1,FALSE)</f>
        <v>#REF!</v>
      </c>
      <c r="D4" s="97">
        <f>VLOOKUP(B4,'Wkg EE Roster'!$A$3:$A$164,1,FALSE)</f>
        <v>60688</v>
      </c>
      <c r="E4" s="92" t="s">
        <v>877</v>
      </c>
      <c r="F4" s="92" t="s">
        <v>874</v>
      </c>
      <c r="G4" s="92" t="s">
        <v>333</v>
      </c>
      <c r="H4" s="97">
        <v>103111817</v>
      </c>
      <c r="I4" s="98" t="s">
        <v>334</v>
      </c>
    </row>
    <row r="5" spans="1:9" x14ac:dyDescent="0.2">
      <c r="A5" s="92" t="s">
        <v>911</v>
      </c>
      <c r="B5" s="97">
        <v>30060</v>
      </c>
      <c r="C5" s="97" t="e">
        <f>VLOOKUP(B5,'Exhibit 10-2'!#REF!,1,FALSE)</f>
        <v>#REF!</v>
      </c>
      <c r="D5" s="97">
        <f>VLOOKUP(B5,'Wkg EE Roster'!$A$3:$A$164,1,FALSE)</f>
        <v>30060</v>
      </c>
      <c r="E5" s="92" t="s">
        <v>877</v>
      </c>
      <c r="F5" s="92" t="s">
        <v>874</v>
      </c>
      <c r="G5" s="92" t="s">
        <v>333</v>
      </c>
      <c r="H5" s="97">
        <v>103111817</v>
      </c>
      <c r="I5" s="92" t="s">
        <v>1096</v>
      </c>
    </row>
    <row r="6" spans="1:9" x14ac:dyDescent="0.2">
      <c r="A6" s="92" t="s">
        <v>1038</v>
      </c>
      <c r="B6" s="97">
        <v>60638</v>
      </c>
      <c r="C6" s="97" t="e">
        <f>VLOOKUP(B6,'Exhibit 10-2'!#REF!,1,FALSE)</f>
        <v>#REF!</v>
      </c>
      <c r="D6" s="97">
        <f>VLOOKUP(B6,'Wkg EE Roster'!$A$3:$A$164,1,FALSE)</f>
        <v>60638</v>
      </c>
      <c r="E6" s="92" t="s">
        <v>957</v>
      </c>
      <c r="F6" s="92" t="s">
        <v>874</v>
      </c>
      <c r="G6" s="92" t="s">
        <v>340</v>
      </c>
      <c r="H6" s="97">
        <v>105111017</v>
      </c>
      <c r="I6" s="92" t="s">
        <v>339</v>
      </c>
    </row>
    <row r="7" spans="1:9" x14ac:dyDescent="0.2">
      <c r="A7" s="92" t="s">
        <v>880</v>
      </c>
      <c r="B7" s="97">
        <v>20075</v>
      </c>
      <c r="C7" s="97" t="e">
        <f>VLOOKUP(B7,'Exhibit 10-2'!#REF!,1,FALSE)</f>
        <v>#REF!</v>
      </c>
      <c r="D7" s="97">
        <f>VLOOKUP(B7,'Wkg EE Roster'!$A$3:$A$164,1,FALSE)</f>
        <v>20075</v>
      </c>
      <c r="E7" s="92" t="s">
        <v>881</v>
      </c>
      <c r="F7" s="92" t="s">
        <v>874</v>
      </c>
      <c r="G7" s="92" t="s">
        <v>309</v>
      </c>
      <c r="H7" s="97">
        <v>100110219</v>
      </c>
      <c r="I7" s="92" t="s">
        <v>308</v>
      </c>
    </row>
    <row r="8" spans="1:9" x14ac:dyDescent="0.2">
      <c r="A8" s="92" t="s">
        <v>1019</v>
      </c>
      <c r="B8" s="97">
        <v>60600</v>
      </c>
      <c r="C8" s="97" t="e">
        <f>VLOOKUP(B8,'Exhibit 10-2'!#REF!,1,FALSE)</f>
        <v>#REF!</v>
      </c>
      <c r="D8" s="97">
        <f>VLOOKUP(B8,'Wkg EE Roster'!$A$3:$A$164,1,FALSE)</f>
        <v>60600</v>
      </c>
      <c r="E8" s="92" t="s">
        <v>922</v>
      </c>
      <c r="F8" s="92" t="s">
        <v>874</v>
      </c>
      <c r="G8" s="92" t="s">
        <v>325</v>
      </c>
      <c r="H8" s="97">
        <v>103010117</v>
      </c>
      <c r="I8" s="92" t="s">
        <v>324</v>
      </c>
    </row>
    <row r="9" spans="1:9" x14ac:dyDescent="0.2">
      <c r="A9" s="92" t="s">
        <v>1010</v>
      </c>
      <c r="B9" s="97">
        <v>60553</v>
      </c>
      <c r="C9" s="97" t="e">
        <f>VLOOKUP(B9,'Exhibit 10-2'!#REF!,1,FALSE)</f>
        <v>#REF!</v>
      </c>
      <c r="D9" s="97">
        <f>VLOOKUP(B9,'Wkg EE Roster'!$A$3:$A$164,1,FALSE)</f>
        <v>60553</v>
      </c>
      <c r="E9" s="92" t="s">
        <v>922</v>
      </c>
      <c r="F9" s="92" t="s">
        <v>874</v>
      </c>
      <c r="G9" s="92" t="s">
        <v>325</v>
      </c>
      <c r="H9" s="97">
        <v>103010117</v>
      </c>
      <c r="I9" s="92" t="s">
        <v>324</v>
      </c>
    </row>
    <row r="10" spans="1:9" x14ac:dyDescent="0.2">
      <c r="A10" s="92" t="s">
        <v>1051</v>
      </c>
      <c r="B10" s="97">
        <v>60660</v>
      </c>
      <c r="C10" s="97" t="e">
        <f>VLOOKUP(B10,'Exhibit 10-2'!#REF!,1,FALSE)</f>
        <v>#REF!</v>
      </c>
      <c r="D10" s="97">
        <f>VLOOKUP(B10,'Wkg EE Roster'!$A$3:$A$164,1,FALSE)</f>
        <v>60660</v>
      </c>
      <c r="E10" s="92" t="s">
        <v>894</v>
      </c>
      <c r="F10" s="92" t="s">
        <v>874</v>
      </c>
      <c r="G10" s="92" t="s">
        <v>350</v>
      </c>
      <c r="H10" s="97">
        <v>107810117</v>
      </c>
      <c r="I10" s="92" t="s">
        <v>349</v>
      </c>
    </row>
    <row r="11" spans="1:9" x14ac:dyDescent="0.2">
      <c r="A11" s="92" t="s">
        <v>1016</v>
      </c>
      <c r="B11" s="97">
        <v>60572</v>
      </c>
      <c r="C11" s="97" t="e">
        <f>VLOOKUP(B11,'Exhibit 10-2'!#REF!,1,FALSE)</f>
        <v>#REF!</v>
      </c>
      <c r="D11" s="97">
        <f>VLOOKUP(B11,'Wkg EE Roster'!$A$3:$A$164,1,FALSE)</f>
        <v>60572</v>
      </c>
      <c r="E11" s="92" t="s">
        <v>922</v>
      </c>
      <c r="F11" s="92" t="s">
        <v>874</v>
      </c>
      <c r="G11" s="92" t="s">
        <v>325</v>
      </c>
      <c r="H11" s="97">
        <v>103010117</v>
      </c>
      <c r="I11" s="92" t="s">
        <v>324</v>
      </c>
    </row>
    <row r="12" spans="1:9" x14ac:dyDescent="0.2">
      <c r="A12" s="92" t="s">
        <v>1022</v>
      </c>
      <c r="B12" s="97">
        <v>60603</v>
      </c>
      <c r="C12" s="97" t="e">
        <f>VLOOKUP(B12,'Exhibit 10-2'!#REF!,1,FALSE)</f>
        <v>#REF!</v>
      </c>
      <c r="D12" s="97">
        <f>VLOOKUP(B12,'Wkg EE Roster'!$A$3:$A$164,1,FALSE)</f>
        <v>60603</v>
      </c>
      <c r="E12" s="92" t="s">
        <v>881</v>
      </c>
      <c r="F12" s="92" t="s">
        <v>874</v>
      </c>
      <c r="G12" s="92" t="s">
        <v>309</v>
      </c>
      <c r="H12" s="97">
        <v>100110219</v>
      </c>
      <c r="I12" s="92" t="s">
        <v>308</v>
      </c>
    </row>
    <row r="13" spans="1:9" x14ac:dyDescent="0.2">
      <c r="A13" s="92" t="s">
        <v>1040</v>
      </c>
      <c r="B13" s="97">
        <v>60641</v>
      </c>
      <c r="C13" s="97" t="e">
        <f>VLOOKUP(B13,'Exhibit 10-2'!#REF!,1,FALSE)</f>
        <v>#REF!</v>
      </c>
      <c r="D13" s="97">
        <f>VLOOKUP(B13,'Wkg EE Roster'!$A$3:$A$164,1,FALSE)</f>
        <v>60641</v>
      </c>
      <c r="E13" s="92" t="s">
        <v>894</v>
      </c>
      <c r="F13" s="92" t="s">
        <v>874</v>
      </c>
      <c r="G13" s="92" t="s">
        <v>350</v>
      </c>
      <c r="H13" s="97">
        <v>107810117</v>
      </c>
      <c r="I13" s="92" t="s">
        <v>349</v>
      </c>
    </row>
    <row r="14" spans="1:9" x14ac:dyDescent="0.2">
      <c r="A14" s="92" t="s">
        <v>603</v>
      </c>
      <c r="B14" s="97">
        <v>60523</v>
      </c>
      <c r="C14" s="97" t="e">
        <f>VLOOKUP(B14,'Exhibit 10-2'!#REF!,1,FALSE)</f>
        <v>#REF!</v>
      </c>
      <c r="D14" s="97">
        <f>VLOOKUP(B14,'Wkg EE Roster'!$A$3:$A$164,1,FALSE)</f>
        <v>60523</v>
      </c>
      <c r="E14" s="92" t="s">
        <v>877</v>
      </c>
      <c r="F14" s="92" t="s">
        <v>874</v>
      </c>
      <c r="G14" s="92" t="s">
        <v>333</v>
      </c>
      <c r="H14" s="97">
        <v>103111817</v>
      </c>
      <c r="I14" s="98" t="s">
        <v>334</v>
      </c>
    </row>
    <row r="15" spans="1:9" x14ac:dyDescent="0.2">
      <c r="A15" s="92" t="s">
        <v>605</v>
      </c>
      <c r="B15" s="97">
        <v>60540</v>
      </c>
      <c r="C15" s="97" t="e">
        <f>VLOOKUP(B15,'Exhibit 10-2'!#REF!,1,FALSE)</f>
        <v>#REF!</v>
      </c>
      <c r="D15" s="97">
        <f>VLOOKUP(B15,'Wkg EE Roster'!$A$3:$A$164,1,FALSE)</f>
        <v>60540</v>
      </c>
      <c r="E15" s="92" t="s">
        <v>877</v>
      </c>
      <c r="F15" s="92" t="s">
        <v>874</v>
      </c>
      <c r="G15" s="92" t="s">
        <v>333</v>
      </c>
      <c r="H15" s="97">
        <v>103111817</v>
      </c>
      <c r="I15" s="98" t="s">
        <v>334</v>
      </c>
    </row>
    <row r="16" spans="1:9" x14ac:dyDescent="0.2">
      <c r="A16" s="92" t="s">
        <v>1033</v>
      </c>
      <c r="B16" s="97">
        <v>60626</v>
      </c>
      <c r="C16" s="97" t="e">
        <f>VLOOKUP(B16,'Exhibit 10-2'!#REF!,1,FALSE)</f>
        <v>#REF!</v>
      </c>
      <c r="D16" s="97">
        <f>VLOOKUP(B16,'Wkg EE Roster'!$A$3:$A$164,1,FALSE)</f>
        <v>60626</v>
      </c>
      <c r="E16" s="92" t="s">
        <v>922</v>
      </c>
      <c r="F16" s="92" t="s">
        <v>874</v>
      </c>
      <c r="G16" s="92" t="s">
        <v>325</v>
      </c>
      <c r="H16" s="97">
        <v>103010117</v>
      </c>
      <c r="I16" s="92" t="s">
        <v>324</v>
      </c>
    </row>
    <row r="17" spans="1:9" x14ac:dyDescent="0.2">
      <c r="A17" s="92" t="s">
        <v>1030</v>
      </c>
      <c r="B17" s="97">
        <v>60623</v>
      </c>
      <c r="C17" s="97" t="e">
        <f>VLOOKUP(B17,'Exhibit 10-2'!#REF!,1,FALSE)</f>
        <v>#REF!</v>
      </c>
      <c r="D17" s="97">
        <f>VLOOKUP(B17,'Wkg EE Roster'!$A$3:$A$164,1,FALSE)</f>
        <v>60623</v>
      </c>
      <c r="E17" s="92" t="s">
        <v>877</v>
      </c>
      <c r="F17" s="92" t="s">
        <v>874</v>
      </c>
      <c r="G17" s="92" t="s">
        <v>333</v>
      </c>
      <c r="H17" s="97">
        <v>103111817</v>
      </c>
      <c r="I17" s="98" t="s">
        <v>334</v>
      </c>
    </row>
    <row r="18" spans="1:9" x14ac:dyDescent="0.2">
      <c r="A18" s="92" t="s">
        <v>1044</v>
      </c>
      <c r="B18" s="97">
        <v>60651</v>
      </c>
      <c r="C18" s="97" t="e">
        <f>VLOOKUP(B18,'Exhibit 10-2'!#REF!,1,FALSE)</f>
        <v>#REF!</v>
      </c>
      <c r="D18" s="97">
        <f>VLOOKUP(B18,'Wkg EE Roster'!$A$3:$A$164,1,FALSE)</f>
        <v>60651</v>
      </c>
      <c r="E18" s="92" t="s">
        <v>877</v>
      </c>
      <c r="F18" s="92" t="s">
        <v>874</v>
      </c>
      <c r="G18" s="92" t="s">
        <v>333</v>
      </c>
      <c r="H18" s="97">
        <v>103111817</v>
      </c>
      <c r="I18" s="98" t="s">
        <v>334</v>
      </c>
    </row>
    <row r="19" spans="1:9" x14ac:dyDescent="0.2">
      <c r="A19" s="92" t="s">
        <v>933</v>
      </c>
      <c r="B19" s="97">
        <v>40250</v>
      </c>
      <c r="C19" s="97" t="e">
        <f>VLOOKUP(B19,'Exhibit 10-2'!#REF!,1,FALSE)</f>
        <v>#REF!</v>
      </c>
      <c r="D19" s="97">
        <f>VLOOKUP(B19,'Wkg EE Roster'!$A$3:$A$164,1,FALSE)</f>
        <v>40250</v>
      </c>
      <c r="E19" s="92" t="s">
        <v>922</v>
      </c>
      <c r="F19" s="92" t="s">
        <v>874</v>
      </c>
      <c r="G19" s="92" t="s">
        <v>325</v>
      </c>
      <c r="H19" s="97">
        <v>103010117</v>
      </c>
      <c r="I19" s="92" t="s">
        <v>324</v>
      </c>
    </row>
    <row r="20" spans="1:9" x14ac:dyDescent="0.2">
      <c r="A20" s="92" t="s">
        <v>996</v>
      </c>
      <c r="B20" s="97">
        <v>60508</v>
      </c>
      <c r="C20" s="97" t="e">
        <f>VLOOKUP(B20,'Exhibit 10-2'!#REF!,1,FALSE)</f>
        <v>#REF!</v>
      </c>
      <c r="D20" s="97">
        <f>VLOOKUP(B20,'Wkg EE Roster'!$A$3:$A$164,1,FALSE)</f>
        <v>60508</v>
      </c>
      <c r="E20" s="92" t="s">
        <v>934</v>
      </c>
      <c r="F20" s="92" t="s">
        <v>874</v>
      </c>
      <c r="G20" s="92" t="s">
        <v>936</v>
      </c>
      <c r="H20" s="97">
        <v>108210117</v>
      </c>
      <c r="I20" s="98" t="s">
        <v>1097</v>
      </c>
    </row>
    <row r="21" spans="1:9" x14ac:dyDescent="0.2">
      <c r="A21" s="92" t="s">
        <v>1013</v>
      </c>
      <c r="B21" s="97">
        <v>60564</v>
      </c>
      <c r="C21" s="97" t="e">
        <f>VLOOKUP(B21,'Exhibit 10-2'!#REF!,1,FALSE)</f>
        <v>#REF!</v>
      </c>
      <c r="D21" s="97">
        <f>VLOOKUP(B21,'Wkg EE Roster'!$A$3:$A$164,1,FALSE)</f>
        <v>60564</v>
      </c>
      <c r="E21" s="92" t="s">
        <v>957</v>
      </c>
      <c r="F21" s="92" t="s">
        <v>874</v>
      </c>
      <c r="G21" s="92" t="s">
        <v>340</v>
      </c>
      <c r="H21" s="97">
        <v>105111017</v>
      </c>
      <c r="I21" s="92" t="s">
        <v>339</v>
      </c>
    </row>
    <row r="22" spans="1:9" x14ac:dyDescent="0.2">
      <c r="A22" s="92" t="s">
        <v>999</v>
      </c>
      <c r="B22" s="97">
        <v>60520</v>
      </c>
      <c r="C22" s="97" t="e">
        <f>VLOOKUP(B22,'Exhibit 10-2'!#REF!,1,FALSE)</f>
        <v>#REF!</v>
      </c>
      <c r="D22" s="97">
        <f>VLOOKUP(B22,'Wkg EE Roster'!$A$3:$A$164,1,FALSE)</f>
        <v>60520</v>
      </c>
      <c r="E22" s="92" t="s">
        <v>1000</v>
      </c>
      <c r="F22" s="92" t="s">
        <v>874</v>
      </c>
      <c r="G22" s="92" t="s">
        <v>319</v>
      </c>
      <c r="H22" s="97">
        <v>102010119</v>
      </c>
      <c r="I22" s="98" t="s">
        <v>318</v>
      </c>
    </row>
    <row r="23" spans="1:9" x14ac:dyDescent="0.2">
      <c r="A23" s="92" t="s">
        <v>608</v>
      </c>
      <c r="B23" s="97">
        <v>30100</v>
      </c>
      <c r="C23" s="97" t="e">
        <f>VLOOKUP(B23,'Exhibit 10-2'!#REF!,1,FALSE)</f>
        <v>#REF!</v>
      </c>
      <c r="D23" s="97">
        <f>VLOOKUP(B23,'Wkg EE Roster'!$A$3:$A$164,1,FALSE)</f>
        <v>30100</v>
      </c>
      <c r="E23" s="92" t="s">
        <v>877</v>
      </c>
      <c r="F23" s="92" t="s">
        <v>874</v>
      </c>
      <c r="G23" s="92" t="s">
        <v>333</v>
      </c>
      <c r="H23" s="97">
        <v>103111817</v>
      </c>
      <c r="I23" s="98" t="s">
        <v>334</v>
      </c>
    </row>
    <row r="24" spans="1:9" x14ac:dyDescent="0.2">
      <c r="A24" s="92" t="s">
        <v>609</v>
      </c>
      <c r="B24" s="97">
        <v>40260</v>
      </c>
      <c r="C24" s="97" t="e">
        <f>VLOOKUP(B24,'Exhibit 10-2'!#REF!,1,FALSE)</f>
        <v>#REF!</v>
      </c>
      <c r="D24" s="97">
        <f>VLOOKUP(B24,'Wkg EE Roster'!$A$3:$A$164,1,FALSE)</f>
        <v>40260</v>
      </c>
      <c r="E24" s="92" t="s">
        <v>934</v>
      </c>
      <c r="F24" s="92" t="s">
        <v>874</v>
      </c>
      <c r="G24" s="92" t="s">
        <v>936</v>
      </c>
      <c r="H24" s="97">
        <v>108210117</v>
      </c>
      <c r="I24" s="98" t="s">
        <v>1097</v>
      </c>
    </row>
    <row r="25" spans="1:9" x14ac:dyDescent="0.2">
      <c r="A25" s="92" t="s">
        <v>1082</v>
      </c>
      <c r="B25" s="97">
        <v>60691</v>
      </c>
      <c r="C25" s="97" t="e">
        <f>VLOOKUP(B25,'Exhibit 10-2'!#REF!,1,FALSE)</f>
        <v>#REF!</v>
      </c>
      <c r="D25" s="97">
        <f>VLOOKUP(B25,'Wkg EE Roster'!$A$3:$A$164,1,FALSE)</f>
        <v>60691</v>
      </c>
      <c r="E25" s="92" t="s">
        <v>877</v>
      </c>
      <c r="F25" s="92" t="s">
        <v>874</v>
      </c>
      <c r="G25" s="92" t="s">
        <v>333</v>
      </c>
      <c r="H25" s="97">
        <v>103111817</v>
      </c>
      <c r="I25" s="98" t="s">
        <v>334</v>
      </c>
    </row>
    <row r="26" spans="1:9" x14ac:dyDescent="0.2">
      <c r="A26" s="92" t="s">
        <v>1067</v>
      </c>
      <c r="B26" s="97">
        <v>60675</v>
      </c>
      <c r="C26" s="97" t="e">
        <f>VLOOKUP(B26,'Exhibit 10-2'!#REF!,1,FALSE)</f>
        <v>#REF!</v>
      </c>
      <c r="D26" s="97">
        <f>VLOOKUP(B26,'Wkg EE Roster'!$A$3:$A$164,1,FALSE)</f>
        <v>60675</v>
      </c>
      <c r="E26" s="92" t="s">
        <v>898</v>
      </c>
      <c r="F26" s="92" t="s">
        <v>874</v>
      </c>
      <c r="G26" s="92" t="s">
        <v>317</v>
      </c>
      <c r="H26" s="97">
        <v>100310119</v>
      </c>
      <c r="I26" s="98" t="s">
        <v>316</v>
      </c>
    </row>
    <row r="27" spans="1:9" x14ac:dyDescent="0.2">
      <c r="A27" s="92" t="s">
        <v>613</v>
      </c>
      <c r="B27" s="97">
        <v>60545</v>
      </c>
      <c r="C27" s="97" t="e">
        <f>VLOOKUP(B27,'Exhibit 10-2'!#REF!,1,FALSE)</f>
        <v>#REF!</v>
      </c>
      <c r="D27" s="97">
        <f>VLOOKUP(B27,'Wkg EE Roster'!$A$3:$A$164,1,FALSE)</f>
        <v>60545</v>
      </c>
      <c r="E27" s="92" t="s">
        <v>894</v>
      </c>
      <c r="F27" s="92" t="s">
        <v>874</v>
      </c>
      <c r="G27" s="92" t="s">
        <v>350</v>
      </c>
      <c r="H27" s="97">
        <v>107810117</v>
      </c>
      <c r="I27" s="98" t="s">
        <v>349</v>
      </c>
    </row>
    <row r="28" spans="1:9" x14ac:dyDescent="0.2">
      <c r="A28" s="92" t="s">
        <v>1078</v>
      </c>
      <c r="B28" s="97">
        <v>60687</v>
      </c>
      <c r="C28" s="97" t="e">
        <f>VLOOKUP(B28,'Exhibit 10-2'!#REF!,1,FALSE)</f>
        <v>#REF!</v>
      </c>
      <c r="D28" s="97">
        <f>VLOOKUP(B28,'Wkg EE Roster'!$A$3:$A$164,1,FALSE)</f>
        <v>60687</v>
      </c>
      <c r="E28" s="92" t="s">
        <v>877</v>
      </c>
      <c r="F28" s="92" t="s">
        <v>874</v>
      </c>
      <c r="G28" s="92" t="s">
        <v>333</v>
      </c>
      <c r="H28" s="97">
        <v>103111817</v>
      </c>
      <c r="I28" s="98" t="s">
        <v>334</v>
      </c>
    </row>
    <row r="29" spans="1:9" x14ac:dyDescent="0.2">
      <c r="A29" s="92" t="s">
        <v>1023</v>
      </c>
      <c r="B29" s="97">
        <v>60605</v>
      </c>
      <c r="C29" s="97" t="e">
        <f>VLOOKUP(B29,'Exhibit 10-2'!#REF!,1,FALSE)</f>
        <v>#REF!</v>
      </c>
      <c r="D29" s="97">
        <f>VLOOKUP(B29,'Wkg EE Roster'!$A$3:$A$164,1,FALSE)</f>
        <v>60605</v>
      </c>
      <c r="E29" s="92" t="s">
        <v>915</v>
      </c>
      <c r="F29" s="92" t="s">
        <v>874</v>
      </c>
      <c r="G29" s="92" t="s">
        <v>314</v>
      </c>
      <c r="H29" s="97">
        <v>105610117</v>
      </c>
      <c r="I29" s="98" t="s">
        <v>343</v>
      </c>
    </row>
    <row r="30" spans="1:9" x14ac:dyDescent="0.2">
      <c r="A30" s="92" t="s">
        <v>884</v>
      </c>
      <c r="B30" s="97">
        <v>20378</v>
      </c>
      <c r="C30" s="97" t="e">
        <f>VLOOKUP(B30,'Exhibit 10-2'!#REF!,1,FALSE)</f>
        <v>#REF!</v>
      </c>
      <c r="D30" s="97">
        <f>VLOOKUP(B30,'Wkg EE Roster'!$A$3:$A$164,1,FALSE)</f>
        <v>20378</v>
      </c>
      <c r="E30" s="92" t="s">
        <v>885</v>
      </c>
      <c r="F30" s="92" t="s">
        <v>874</v>
      </c>
      <c r="G30" s="92" t="s">
        <v>321</v>
      </c>
      <c r="H30" s="97">
        <v>102511719</v>
      </c>
      <c r="I30" s="98" t="s">
        <v>320</v>
      </c>
    </row>
    <row r="31" spans="1:9" x14ac:dyDescent="0.2">
      <c r="A31" s="92" t="s">
        <v>1062</v>
      </c>
      <c r="B31" s="97">
        <v>60668</v>
      </c>
      <c r="C31" s="97" t="e">
        <f>VLOOKUP(B31,'Exhibit 10-2'!#REF!,1,FALSE)</f>
        <v>#REF!</v>
      </c>
      <c r="D31" s="97">
        <f>VLOOKUP(B31,'Wkg EE Roster'!$A$3:$A$164,1,FALSE)</f>
        <v>60668</v>
      </c>
      <c r="E31" s="92" t="s">
        <v>877</v>
      </c>
      <c r="F31" s="92" t="s">
        <v>874</v>
      </c>
      <c r="G31" s="92" t="s">
        <v>333</v>
      </c>
      <c r="H31" s="97">
        <v>103111817</v>
      </c>
      <c r="I31" s="98" t="s">
        <v>334</v>
      </c>
    </row>
    <row r="32" spans="1:9" x14ac:dyDescent="0.2">
      <c r="A32" s="92" t="s">
        <v>615</v>
      </c>
      <c r="B32" s="97">
        <v>10131</v>
      </c>
      <c r="C32" s="97" t="e">
        <f>VLOOKUP(B32,'Exhibit 10-2'!#REF!,1,FALSE)</f>
        <v>#REF!</v>
      </c>
      <c r="D32" s="97">
        <f>VLOOKUP(B32,'Wkg EE Roster'!$A$3:$A$164,1,FALSE)</f>
        <v>10131</v>
      </c>
      <c r="E32" s="92" t="s">
        <v>877</v>
      </c>
      <c r="F32" s="92" t="s">
        <v>874</v>
      </c>
      <c r="G32" s="92" t="s">
        <v>333</v>
      </c>
      <c r="H32" s="97">
        <v>103111817</v>
      </c>
      <c r="I32" s="98" t="s">
        <v>334</v>
      </c>
    </row>
    <row r="33" spans="1:9" x14ac:dyDescent="0.2">
      <c r="A33" s="92" t="s">
        <v>1085</v>
      </c>
      <c r="B33" s="97">
        <v>60693</v>
      </c>
      <c r="C33" s="97" t="e">
        <f>VLOOKUP(B33,'Exhibit 10-2'!#REF!,1,FALSE)</f>
        <v>#REF!</v>
      </c>
      <c r="D33" s="97">
        <f>VLOOKUP(B33,'Wkg EE Roster'!$A$3:$A$164,1,FALSE)</f>
        <v>60693</v>
      </c>
      <c r="E33" s="92" t="s">
        <v>877</v>
      </c>
      <c r="F33" s="92" t="s">
        <v>874</v>
      </c>
      <c r="G33" s="92" t="s">
        <v>333</v>
      </c>
      <c r="H33" s="97">
        <v>103111817</v>
      </c>
      <c r="I33" s="98" t="s">
        <v>334</v>
      </c>
    </row>
    <row r="34" spans="1:9" x14ac:dyDescent="0.2">
      <c r="A34" s="92" t="s">
        <v>937</v>
      </c>
      <c r="B34" s="97">
        <v>40350</v>
      </c>
      <c r="C34" s="97" t="e">
        <f>VLOOKUP(B34,'Exhibit 10-2'!#REF!,1,FALSE)</f>
        <v>#REF!</v>
      </c>
      <c r="D34" s="97">
        <f>VLOOKUP(B34,'Wkg EE Roster'!$A$3:$A$164,1,FALSE)</f>
        <v>40350</v>
      </c>
      <c r="E34" s="92" t="s">
        <v>938</v>
      </c>
      <c r="F34" s="92" t="s">
        <v>874</v>
      </c>
      <c r="G34" s="92" t="s">
        <v>350</v>
      </c>
      <c r="H34" s="97">
        <v>107810117</v>
      </c>
      <c r="I34" s="98" t="s">
        <v>349</v>
      </c>
    </row>
    <row r="35" spans="1:9" x14ac:dyDescent="0.2">
      <c r="A35" s="92" t="s">
        <v>1061</v>
      </c>
      <c r="B35" s="97">
        <v>60667</v>
      </c>
      <c r="C35" s="97" t="e">
        <f>VLOOKUP(B35,'Exhibit 10-2'!#REF!,1,FALSE)</f>
        <v>#REF!</v>
      </c>
      <c r="D35" s="97">
        <f>VLOOKUP(B35,'Wkg EE Roster'!$A$3:$A$164,1,FALSE)</f>
        <v>60667</v>
      </c>
      <c r="E35" s="92" t="s">
        <v>877</v>
      </c>
      <c r="F35" s="92" t="s">
        <v>874</v>
      </c>
      <c r="G35" s="92" t="s">
        <v>333</v>
      </c>
      <c r="H35" s="97">
        <v>103111817</v>
      </c>
      <c r="I35" s="98" t="s">
        <v>334</v>
      </c>
    </row>
    <row r="36" spans="1:9" x14ac:dyDescent="0.2">
      <c r="A36" s="92" t="s">
        <v>1081</v>
      </c>
      <c r="B36" s="97">
        <v>60690</v>
      </c>
      <c r="C36" s="97" t="e">
        <f>VLOOKUP(B36,'Exhibit 10-2'!#REF!,1,FALSE)</f>
        <v>#REF!</v>
      </c>
      <c r="D36" s="97">
        <f>VLOOKUP(B36,'Wkg EE Roster'!$A$3:$A$164,1,FALSE)</f>
        <v>60690</v>
      </c>
      <c r="E36" s="92" t="s">
        <v>877</v>
      </c>
      <c r="F36" s="92" t="s">
        <v>874</v>
      </c>
      <c r="G36" s="92" t="s">
        <v>333</v>
      </c>
      <c r="H36" s="97">
        <v>103111817</v>
      </c>
      <c r="I36" s="98" t="s">
        <v>334</v>
      </c>
    </row>
    <row r="37" spans="1:9" x14ac:dyDescent="0.2">
      <c r="A37" s="92" t="s">
        <v>1052</v>
      </c>
      <c r="B37" s="97">
        <v>60663</v>
      </c>
      <c r="C37" s="97" t="e">
        <f>VLOOKUP(B37,'Exhibit 10-2'!#REF!,1,FALSE)</f>
        <v>#REF!</v>
      </c>
      <c r="D37" s="97">
        <f>VLOOKUP(B37,'Wkg EE Roster'!$A$3:$A$164,1,FALSE)</f>
        <v>60663</v>
      </c>
      <c r="E37" s="92" t="s">
        <v>877</v>
      </c>
      <c r="F37" s="92" t="s">
        <v>874</v>
      </c>
      <c r="G37" s="92" t="s">
        <v>333</v>
      </c>
      <c r="H37" s="97">
        <v>103111817</v>
      </c>
      <c r="I37" s="98" t="s">
        <v>334</v>
      </c>
    </row>
    <row r="38" spans="1:9" x14ac:dyDescent="0.2">
      <c r="A38" s="92" t="s">
        <v>1028</v>
      </c>
      <c r="B38" s="97">
        <v>60620</v>
      </c>
      <c r="C38" s="97" t="e">
        <f>VLOOKUP(B38,'Exhibit 10-2'!#REF!,1,FALSE)</f>
        <v>#REF!</v>
      </c>
      <c r="D38" s="97">
        <f>VLOOKUP(B38,'Wkg EE Roster'!$A$3:$A$164,1,FALSE)</f>
        <v>60620</v>
      </c>
      <c r="E38" s="92" t="s">
        <v>957</v>
      </c>
      <c r="F38" s="92" t="s">
        <v>874</v>
      </c>
      <c r="G38" s="92" t="s">
        <v>340</v>
      </c>
      <c r="H38" s="97">
        <v>105111017</v>
      </c>
      <c r="I38" s="92" t="s">
        <v>339</v>
      </c>
    </row>
    <row r="39" spans="1:9" x14ac:dyDescent="0.2">
      <c r="A39" s="92" t="s">
        <v>1003</v>
      </c>
      <c r="B39" s="97">
        <v>60528</v>
      </c>
      <c r="C39" s="97" t="e">
        <f>VLOOKUP(B39,'Exhibit 10-2'!#REF!,1,FALSE)</f>
        <v>#REF!</v>
      </c>
      <c r="D39" s="97">
        <f>VLOOKUP(B39,'Wkg EE Roster'!$A$3:$A$164,1,FALSE)</f>
        <v>60528</v>
      </c>
      <c r="E39" s="92" t="s">
        <v>915</v>
      </c>
      <c r="F39" s="92" t="s">
        <v>874</v>
      </c>
      <c r="G39" s="92" t="s">
        <v>314</v>
      </c>
      <c r="H39" s="97">
        <v>105610117</v>
      </c>
      <c r="I39" s="98" t="s">
        <v>343</v>
      </c>
    </row>
    <row r="40" spans="1:9" x14ac:dyDescent="0.2">
      <c r="A40" s="92" t="s">
        <v>617</v>
      </c>
      <c r="B40" s="97">
        <v>60494</v>
      </c>
      <c r="C40" s="97" t="e">
        <f>VLOOKUP(B40,'Exhibit 10-2'!#REF!,1,FALSE)</f>
        <v>#REF!</v>
      </c>
      <c r="D40" s="97">
        <f>VLOOKUP(B40,'Wkg EE Roster'!$A$3:$A$164,1,FALSE)</f>
        <v>60494</v>
      </c>
      <c r="E40" s="92" t="s">
        <v>885</v>
      </c>
      <c r="F40" s="92" t="s">
        <v>874</v>
      </c>
      <c r="G40" s="92" t="s">
        <v>321</v>
      </c>
      <c r="H40" s="97">
        <v>102511719</v>
      </c>
      <c r="I40" s="98" t="s">
        <v>320</v>
      </c>
    </row>
    <row r="41" spans="1:9" x14ac:dyDescent="0.2">
      <c r="A41" s="92" t="s">
        <v>618</v>
      </c>
      <c r="B41" s="97">
        <v>40400</v>
      </c>
      <c r="C41" s="97" t="e">
        <f>VLOOKUP(B41,'Exhibit 10-2'!#REF!,1,FALSE)</f>
        <v>#REF!</v>
      </c>
      <c r="D41" s="97">
        <f>VLOOKUP(B41,'Wkg EE Roster'!$A$3:$A$164,1,FALSE)</f>
        <v>40400</v>
      </c>
      <c r="E41" s="92" t="s">
        <v>881</v>
      </c>
      <c r="F41" s="92" t="s">
        <v>874</v>
      </c>
      <c r="G41" s="92" t="s">
        <v>309</v>
      </c>
      <c r="H41" s="97">
        <v>100110219</v>
      </c>
      <c r="I41" s="92" t="s">
        <v>308</v>
      </c>
    </row>
    <row r="42" spans="1:9" x14ac:dyDescent="0.2">
      <c r="A42" s="92" t="s">
        <v>942</v>
      </c>
      <c r="B42" s="97">
        <v>40405</v>
      </c>
      <c r="C42" s="97" t="e">
        <f>VLOOKUP(B42,'Exhibit 10-2'!#REF!,1,FALSE)</f>
        <v>#REF!</v>
      </c>
      <c r="D42" s="97">
        <f>VLOOKUP(B42,'Wkg EE Roster'!$A$3:$A$164,1,FALSE)</f>
        <v>40405</v>
      </c>
      <c r="E42" s="92" t="s">
        <v>934</v>
      </c>
      <c r="F42" s="92" t="s">
        <v>874</v>
      </c>
      <c r="G42" s="92" t="s">
        <v>936</v>
      </c>
      <c r="H42" s="97">
        <v>108210117</v>
      </c>
      <c r="I42" s="98" t="s">
        <v>1097</v>
      </c>
    </row>
    <row r="43" spans="1:9" x14ac:dyDescent="0.2">
      <c r="A43" s="92" t="s">
        <v>994</v>
      </c>
      <c r="B43" s="97">
        <v>60487</v>
      </c>
      <c r="C43" s="97" t="e">
        <f>VLOOKUP(B43,'Exhibit 10-2'!#REF!,1,FALSE)</f>
        <v>#REF!</v>
      </c>
      <c r="D43" s="97">
        <f>VLOOKUP(B43,'Wkg EE Roster'!$A$3:$A$164,1,FALSE)</f>
        <v>60487</v>
      </c>
      <c r="E43" s="92" t="s">
        <v>881</v>
      </c>
      <c r="F43" s="92" t="s">
        <v>874</v>
      </c>
      <c r="G43" s="92" t="s">
        <v>309</v>
      </c>
      <c r="H43" s="97">
        <v>100110219</v>
      </c>
      <c r="I43" s="92" t="s">
        <v>308</v>
      </c>
    </row>
    <row r="44" spans="1:9" x14ac:dyDescent="0.2">
      <c r="A44" s="92" t="s">
        <v>1026</v>
      </c>
      <c r="B44" s="97">
        <v>60618</v>
      </c>
      <c r="C44" s="97" t="e">
        <f>VLOOKUP(B44,'Exhibit 10-2'!#REF!,1,FALSE)</f>
        <v>#REF!</v>
      </c>
      <c r="D44" s="97">
        <f>VLOOKUP(B44,'Wkg EE Roster'!$A$3:$A$164,1,FALSE)</f>
        <v>60618</v>
      </c>
      <c r="E44" s="92" t="s">
        <v>894</v>
      </c>
      <c r="F44" s="92" t="s">
        <v>874</v>
      </c>
      <c r="G44" s="92" t="s">
        <v>350</v>
      </c>
      <c r="H44" s="97">
        <v>107810117</v>
      </c>
      <c r="I44" s="98" t="s">
        <v>349</v>
      </c>
    </row>
    <row r="45" spans="1:9" x14ac:dyDescent="0.2">
      <c r="A45" s="92" t="s">
        <v>1039</v>
      </c>
      <c r="B45" s="97">
        <v>60639</v>
      </c>
      <c r="C45" s="97" t="e">
        <f>VLOOKUP(B45,'Exhibit 10-2'!#REF!,1,FALSE)</f>
        <v>#REF!</v>
      </c>
      <c r="D45" s="97">
        <f>VLOOKUP(B45,'Wkg EE Roster'!$A$3:$A$164,1,FALSE)</f>
        <v>60639</v>
      </c>
      <c r="E45" s="92" t="s">
        <v>957</v>
      </c>
      <c r="F45" s="92" t="s">
        <v>874</v>
      </c>
      <c r="G45" s="92" t="s">
        <v>340</v>
      </c>
      <c r="H45" s="97">
        <v>105111017</v>
      </c>
      <c r="I45" s="92" t="s">
        <v>339</v>
      </c>
    </row>
    <row r="46" spans="1:9" x14ac:dyDescent="0.2">
      <c r="A46" s="92" t="s">
        <v>1041</v>
      </c>
      <c r="B46" s="97">
        <v>60664</v>
      </c>
      <c r="C46" s="97" t="e">
        <f>VLOOKUP(B46,'Exhibit 10-2'!#REF!,1,FALSE)</f>
        <v>#REF!</v>
      </c>
      <c r="D46" s="97">
        <f>VLOOKUP(B46,'Wkg EE Roster'!$A$3:$A$164,1,FALSE)</f>
        <v>60664</v>
      </c>
      <c r="E46" s="92" t="s">
        <v>1053</v>
      </c>
      <c r="F46" s="92" t="s">
        <v>874</v>
      </c>
      <c r="G46" s="92" t="s">
        <v>1055</v>
      </c>
      <c r="H46" s="97">
        <v>107010117</v>
      </c>
      <c r="I46" s="98" t="s">
        <v>1098</v>
      </c>
    </row>
    <row r="47" spans="1:9" x14ac:dyDescent="0.2">
      <c r="A47" s="92" t="s">
        <v>1025</v>
      </c>
      <c r="B47" s="97">
        <v>60613</v>
      </c>
      <c r="C47" s="97" t="e">
        <f>VLOOKUP(B47,'Exhibit 10-2'!#REF!,1,FALSE)</f>
        <v>#REF!</v>
      </c>
      <c r="D47" s="97">
        <f>VLOOKUP(B47,'Wkg EE Roster'!$A$3:$A$164,1,FALSE)</f>
        <v>60613</v>
      </c>
      <c r="E47" s="92" t="s">
        <v>979</v>
      </c>
      <c r="F47" s="92" t="s">
        <v>874</v>
      </c>
      <c r="G47" s="92" t="s">
        <v>981</v>
      </c>
      <c r="H47" s="97">
        <v>107110117</v>
      </c>
      <c r="I47" s="92" t="s">
        <v>1099</v>
      </c>
    </row>
    <row r="48" spans="1:9" x14ac:dyDescent="0.2">
      <c r="A48" s="92" t="s">
        <v>619</v>
      </c>
      <c r="B48" s="97">
        <v>60549</v>
      </c>
      <c r="C48" s="97" t="e">
        <f>VLOOKUP(B48,'Exhibit 10-2'!#REF!,1,FALSE)</f>
        <v>#REF!</v>
      </c>
      <c r="D48" s="97">
        <f>VLOOKUP(B48,'Wkg EE Roster'!$A$3:$A$164,1,FALSE)</f>
        <v>60549</v>
      </c>
      <c r="E48" s="92" t="s">
        <v>915</v>
      </c>
      <c r="F48" s="92" t="s">
        <v>874</v>
      </c>
      <c r="G48" s="92" t="s">
        <v>314</v>
      </c>
      <c r="H48" s="97">
        <v>105610117</v>
      </c>
      <c r="I48" s="98" t="s">
        <v>343</v>
      </c>
    </row>
    <row r="49" spans="1:9" x14ac:dyDescent="0.2">
      <c r="A49" s="92" t="s">
        <v>1036</v>
      </c>
      <c r="B49" s="97">
        <v>60635</v>
      </c>
      <c r="C49" s="97" t="e">
        <f>VLOOKUP(B49,'Exhibit 10-2'!#REF!,1,FALSE)</f>
        <v>#REF!</v>
      </c>
      <c r="D49" s="97">
        <f>VLOOKUP(B49,'Wkg EE Roster'!$A$3:$A$164,1,FALSE)</f>
        <v>60635</v>
      </c>
      <c r="E49" s="92" t="s">
        <v>898</v>
      </c>
      <c r="F49" s="92" t="s">
        <v>874</v>
      </c>
      <c r="G49" s="92" t="s">
        <v>317</v>
      </c>
      <c r="H49" s="97">
        <v>100310119</v>
      </c>
      <c r="I49" s="98" t="s">
        <v>316</v>
      </c>
    </row>
    <row r="50" spans="1:9" x14ac:dyDescent="0.2">
      <c r="A50" s="92" t="s">
        <v>1049</v>
      </c>
      <c r="B50" s="97">
        <v>60658</v>
      </c>
      <c r="C50" s="97" t="e">
        <f>VLOOKUP(B50,'Exhibit 10-2'!#REF!,1,FALSE)</f>
        <v>#REF!</v>
      </c>
      <c r="D50" s="97">
        <f>VLOOKUP(B50,'Wkg EE Roster'!$A$3:$A$164,1,FALSE)</f>
        <v>60658</v>
      </c>
      <c r="E50" s="92" t="s">
        <v>948</v>
      </c>
      <c r="F50" s="92" t="s">
        <v>874</v>
      </c>
      <c r="G50" s="92" t="s">
        <v>348</v>
      </c>
      <c r="H50" s="97">
        <v>107410117</v>
      </c>
      <c r="I50" s="98" t="s">
        <v>347</v>
      </c>
    </row>
    <row r="51" spans="1:9" x14ac:dyDescent="0.2">
      <c r="A51" s="92" t="s">
        <v>622</v>
      </c>
      <c r="B51" s="97">
        <v>60465</v>
      </c>
      <c r="C51" s="97" t="e">
        <f>VLOOKUP(B51,'Exhibit 10-2'!#REF!,1,FALSE)</f>
        <v>#REF!</v>
      </c>
      <c r="D51" s="97">
        <f>VLOOKUP(B51,'Wkg EE Roster'!$A$3:$A$164,1,FALSE)</f>
        <v>60465</v>
      </c>
      <c r="E51" s="92" t="s">
        <v>986</v>
      </c>
      <c r="F51" s="92" t="s">
        <v>874</v>
      </c>
      <c r="G51" s="92" t="s">
        <v>332</v>
      </c>
      <c r="H51" s="97">
        <v>103110417</v>
      </c>
      <c r="I51" s="98" t="s">
        <v>331</v>
      </c>
    </row>
    <row r="52" spans="1:9" x14ac:dyDescent="0.2">
      <c r="A52" s="92" t="s">
        <v>912</v>
      </c>
      <c r="B52" s="97">
        <v>40435</v>
      </c>
      <c r="C52" s="97" t="e">
        <f>VLOOKUP(B52,'Exhibit 10-2'!#REF!,1,FALSE)</f>
        <v>#REF!</v>
      </c>
      <c r="D52" s="97">
        <f>VLOOKUP(B52,'Wkg EE Roster'!$A$3:$A$164,1,FALSE)</f>
        <v>40435</v>
      </c>
      <c r="E52" s="92" t="s">
        <v>918</v>
      </c>
      <c r="F52" s="92" t="s">
        <v>874</v>
      </c>
      <c r="G52" s="92" t="s">
        <v>336</v>
      </c>
      <c r="H52" s="97">
        <v>103116017</v>
      </c>
      <c r="I52" s="98" t="s">
        <v>335</v>
      </c>
    </row>
    <row r="53" spans="1:9" x14ac:dyDescent="0.2">
      <c r="A53" s="92" t="s">
        <v>953</v>
      </c>
      <c r="B53" s="97">
        <v>40640</v>
      </c>
      <c r="C53" s="97" t="e">
        <f>VLOOKUP(B53,'Exhibit 10-2'!#REF!,1,FALSE)</f>
        <v>#REF!</v>
      </c>
      <c r="D53" s="97">
        <f>VLOOKUP(B53,'Wkg EE Roster'!$A$3:$A$164,1,FALSE)</f>
        <v>40640</v>
      </c>
      <c r="E53" s="92" t="s">
        <v>948</v>
      </c>
      <c r="F53" s="92" t="s">
        <v>874</v>
      </c>
      <c r="G53" s="92" t="s">
        <v>348</v>
      </c>
      <c r="H53" s="97">
        <v>107410117</v>
      </c>
      <c r="I53" s="98" t="s">
        <v>347</v>
      </c>
    </row>
    <row r="54" spans="1:9" x14ac:dyDescent="0.2">
      <c r="A54" s="92" t="s">
        <v>1014</v>
      </c>
      <c r="B54" s="97">
        <v>60569</v>
      </c>
      <c r="C54" s="97" t="e">
        <f>VLOOKUP(B54,'Exhibit 10-2'!#REF!,1,FALSE)</f>
        <v>#REF!</v>
      </c>
      <c r="D54" s="97">
        <f>VLOOKUP(B54,'Wkg EE Roster'!$A$3:$A$164,1,FALSE)</f>
        <v>60569</v>
      </c>
      <c r="E54" s="92" t="s">
        <v>934</v>
      </c>
      <c r="F54" s="92" t="s">
        <v>874</v>
      </c>
      <c r="G54" s="92" t="s">
        <v>936</v>
      </c>
      <c r="H54" s="97">
        <v>108210117</v>
      </c>
      <c r="I54" s="98" t="s">
        <v>1097</v>
      </c>
    </row>
    <row r="55" spans="1:9" x14ac:dyDescent="0.2">
      <c r="A55" s="92" t="s">
        <v>1077</v>
      </c>
      <c r="B55" s="97">
        <v>60686</v>
      </c>
      <c r="C55" s="97" t="e">
        <f>VLOOKUP(B55,'Exhibit 10-2'!#REF!,1,FALSE)</f>
        <v>#REF!</v>
      </c>
      <c r="D55" s="97">
        <f>VLOOKUP(B55,'Wkg EE Roster'!$A$3:$A$164,1,FALSE)</f>
        <v>60686</v>
      </c>
      <c r="E55" s="92" t="s">
        <v>877</v>
      </c>
      <c r="F55" s="92" t="s">
        <v>874</v>
      </c>
      <c r="G55" s="92" t="s">
        <v>333</v>
      </c>
      <c r="H55" s="97">
        <v>103111817</v>
      </c>
      <c r="I55" s="98" t="s">
        <v>334</v>
      </c>
    </row>
    <row r="56" spans="1:9" x14ac:dyDescent="0.2">
      <c r="A56" s="92" t="s">
        <v>1031</v>
      </c>
      <c r="B56" s="97">
        <v>60624</v>
      </c>
      <c r="C56" s="97" t="e">
        <f>VLOOKUP(B56,'Exhibit 10-2'!#REF!,1,FALSE)</f>
        <v>#REF!</v>
      </c>
      <c r="D56" s="97">
        <f>VLOOKUP(B56,'Wkg EE Roster'!$A$3:$A$164,1,FALSE)</f>
        <v>60624</v>
      </c>
      <c r="E56" s="92" t="s">
        <v>957</v>
      </c>
      <c r="F56" s="92" t="s">
        <v>874</v>
      </c>
      <c r="G56" s="92" t="s">
        <v>340</v>
      </c>
      <c r="H56" s="97">
        <v>105111017</v>
      </c>
      <c r="I56" s="92" t="s">
        <v>339</v>
      </c>
    </row>
    <row r="57" spans="1:9" x14ac:dyDescent="0.2">
      <c r="A57" s="92" t="s">
        <v>1075</v>
      </c>
      <c r="B57" s="97">
        <v>60684</v>
      </c>
      <c r="C57" s="97" t="e">
        <f>VLOOKUP(B57,'Exhibit 10-2'!#REF!,1,FALSE)</f>
        <v>#REF!</v>
      </c>
      <c r="D57" s="97">
        <f>VLOOKUP(B57,'Wkg EE Roster'!$A$3:$A$164,1,FALSE)</f>
        <v>60684</v>
      </c>
      <c r="E57" s="92" t="s">
        <v>877</v>
      </c>
      <c r="F57" s="92" t="s">
        <v>874</v>
      </c>
      <c r="G57" s="92" t="s">
        <v>333</v>
      </c>
      <c r="H57" s="97">
        <v>103111817</v>
      </c>
      <c r="I57" s="98" t="s">
        <v>334</v>
      </c>
    </row>
    <row r="58" spans="1:9" x14ac:dyDescent="0.2">
      <c r="A58" s="92" t="s">
        <v>1064</v>
      </c>
      <c r="B58" s="97">
        <v>60670</v>
      </c>
      <c r="C58" s="97" t="e">
        <f>VLOOKUP(B58,'Exhibit 10-2'!#REF!,1,FALSE)</f>
        <v>#REF!</v>
      </c>
      <c r="D58" s="97">
        <f>VLOOKUP(B58,'Wkg EE Roster'!$A$3:$A$164,1,FALSE)</f>
        <v>60670</v>
      </c>
      <c r="E58" s="92" t="s">
        <v>1053</v>
      </c>
      <c r="F58" s="92" t="s">
        <v>874</v>
      </c>
      <c r="G58" s="92" t="s">
        <v>1055</v>
      </c>
      <c r="H58" s="97">
        <v>107010117</v>
      </c>
      <c r="I58" s="98" t="s">
        <v>1098</v>
      </c>
    </row>
    <row r="59" spans="1:9" x14ac:dyDescent="0.2">
      <c r="A59" s="92" t="s">
        <v>626</v>
      </c>
      <c r="B59" s="97">
        <v>60484</v>
      </c>
      <c r="C59" s="97" t="e">
        <f>VLOOKUP(B59,'Exhibit 10-2'!#REF!,1,FALSE)</f>
        <v>#REF!</v>
      </c>
      <c r="D59" s="97">
        <f>VLOOKUP(B59,'Wkg EE Roster'!$A$3:$A$164,1,FALSE)</f>
        <v>60484</v>
      </c>
      <c r="E59" s="92" t="s">
        <v>881</v>
      </c>
      <c r="F59" s="92" t="s">
        <v>874</v>
      </c>
      <c r="G59" s="92" t="s">
        <v>309</v>
      </c>
      <c r="H59" s="97">
        <v>100110219</v>
      </c>
      <c r="I59" s="98" t="s">
        <v>308</v>
      </c>
    </row>
    <row r="60" spans="1:9" x14ac:dyDescent="0.2">
      <c r="A60" s="92" t="s">
        <v>627</v>
      </c>
      <c r="B60" s="97">
        <v>60466</v>
      </c>
      <c r="C60" s="97" t="e">
        <f>VLOOKUP(B60,'Exhibit 10-2'!#REF!,1,FALSE)</f>
        <v>#REF!</v>
      </c>
      <c r="D60" s="97">
        <f>VLOOKUP(B60,'Wkg EE Roster'!$A$3:$A$164,1,FALSE)</f>
        <v>60466</v>
      </c>
      <c r="E60" s="92" t="s">
        <v>988</v>
      </c>
      <c r="F60" s="92" t="s">
        <v>874</v>
      </c>
      <c r="G60" s="92" t="s">
        <v>313</v>
      </c>
      <c r="H60" s="97">
        <v>100111719</v>
      </c>
      <c r="I60" s="98" t="s">
        <v>312</v>
      </c>
    </row>
    <row r="61" spans="1:9" x14ac:dyDescent="0.2">
      <c r="A61" s="92" t="s">
        <v>628</v>
      </c>
      <c r="B61" s="97">
        <v>60534</v>
      </c>
      <c r="C61" s="97" t="e">
        <f>VLOOKUP(B61,'Exhibit 10-2'!#REF!,1,FALSE)</f>
        <v>#REF!</v>
      </c>
      <c r="D61" s="97">
        <f>VLOOKUP(B61,'Wkg EE Roster'!$A$3:$A$164,1,FALSE)</f>
        <v>60534</v>
      </c>
      <c r="E61" s="92" t="s">
        <v>877</v>
      </c>
      <c r="F61" s="92" t="s">
        <v>874</v>
      </c>
      <c r="G61" s="92" t="s">
        <v>333</v>
      </c>
      <c r="H61" s="97">
        <v>103111817</v>
      </c>
      <c r="I61" s="98" t="s">
        <v>334</v>
      </c>
    </row>
    <row r="62" spans="1:9" x14ac:dyDescent="0.2">
      <c r="A62" s="92" t="s">
        <v>1046</v>
      </c>
      <c r="B62" s="97">
        <v>60654</v>
      </c>
      <c r="C62" s="97" t="e">
        <f>VLOOKUP(B62,'Exhibit 10-2'!#REF!,1,FALSE)</f>
        <v>#REF!</v>
      </c>
      <c r="D62" s="97">
        <f>VLOOKUP(B62,'Wkg EE Roster'!$A$3:$A$164,1,FALSE)</f>
        <v>60654</v>
      </c>
      <c r="E62" s="92" t="s">
        <v>881</v>
      </c>
      <c r="F62" s="92" t="s">
        <v>874</v>
      </c>
      <c r="G62" s="92" t="s">
        <v>309</v>
      </c>
      <c r="H62" s="97">
        <v>100110219</v>
      </c>
      <c r="I62" s="98" t="s">
        <v>308</v>
      </c>
    </row>
    <row r="63" spans="1:9" x14ac:dyDescent="0.2">
      <c r="A63" s="92" t="s">
        <v>629</v>
      </c>
      <c r="B63" s="97">
        <v>60512</v>
      </c>
      <c r="C63" s="97" t="e">
        <f>VLOOKUP(B63,'Exhibit 10-2'!#REF!,1,FALSE)</f>
        <v>#REF!</v>
      </c>
      <c r="D63" s="97">
        <f>VLOOKUP(B63,'Wkg EE Roster'!$A$3:$A$164,1,FALSE)</f>
        <v>60512</v>
      </c>
      <c r="E63" s="92" t="s">
        <v>903</v>
      </c>
      <c r="F63" s="92" t="s">
        <v>874</v>
      </c>
      <c r="G63" s="92" t="s">
        <v>321</v>
      </c>
      <c r="H63" s="97">
        <v>102511719</v>
      </c>
      <c r="I63" s="98" t="s">
        <v>320</v>
      </c>
    </row>
    <row r="64" spans="1:9" x14ac:dyDescent="0.2">
      <c r="A64" s="92" t="s">
        <v>1018</v>
      </c>
      <c r="B64" s="97">
        <v>60587</v>
      </c>
      <c r="C64" s="97" t="e">
        <f>VLOOKUP(B64,'Exhibit 10-2'!#REF!,1,FALSE)</f>
        <v>#REF!</v>
      </c>
      <c r="D64" s="97">
        <f>VLOOKUP(B64,'Wkg EE Roster'!$A$3:$A$164,1,FALSE)</f>
        <v>60587</v>
      </c>
      <c r="E64" s="92" t="s">
        <v>1000</v>
      </c>
      <c r="F64" s="92" t="s">
        <v>874</v>
      </c>
      <c r="G64" s="92" t="s">
        <v>319</v>
      </c>
      <c r="H64" s="97">
        <v>102010119</v>
      </c>
      <c r="I64" s="98" t="s">
        <v>318</v>
      </c>
    </row>
    <row r="65" spans="1:9" x14ac:dyDescent="0.2">
      <c r="A65" s="92" t="s">
        <v>1024</v>
      </c>
      <c r="B65" s="97">
        <v>60612</v>
      </c>
      <c r="C65" s="97" t="e">
        <f>VLOOKUP(B65,'Exhibit 10-2'!#REF!,1,FALSE)</f>
        <v>#REF!</v>
      </c>
      <c r="D65" s="97">
        <f>VLOOKUP(B65,'Wkg EE Roster'!$A$3:$A$164,1,FALSE)</f>
        <v>60612</v>
      </c>
      <c r="E65" s="92" t="s">
        <v>957</v>
      </c>
      <c r="F65" s="92" t="s">
        <v>874</v>
      </c>
      <c r="G65" s="92" t="s">
        <v>340</v>
      </c>
      <c r="H65" s="97">
        <v>105111017</v>
      </c>
      <c r="I65" s="92" t="s">
        <v>339</v>
      </c>
    </row>
    <row r="66" spans="1:9" x14ac:dyDescent="0.2">
      <c r="A66" s="92" t="s">
        <v>914</v>
      </c>
      <c r="B66" s="97">
        <v>30425</v>
      </c>
      <c r="C66" s="97" t="e">
        <f>VLOOKUP(B66,'Exhibit 10-2'!#REF!,1,FALSE)</f>
        <v>#REF!</v>
      </c>
      <c r="D66" s="97">
        <f>VLOOKUP(B66,'Wkg EE Roster'!$A$3:$A$164,1,FALSE)</f>
        <v>30425</v>
      </c>
      <c r="E66" s="92" t="s">
        <v>915</v>
      </c>
      <c r="F66" s="92" t="s">
        <v>874</v>
      </c>
      <c r="G66" s="92" t="s">
        <v>314</v>
      </c>
      <c r="H66" s="97">
        <v>105610117</v>
      </c>
      <c r="I66" s="98" t="s">
        <v>343</v>
      </c>
    </row>
    <row r="67" spans="1:9" x14ac:dyDescent="0.2">
      <c r="A67" s="92" t="s">
        <v>1048</v>
      </c>
      <c r="B67" s="97">
        <v>60656</v>
      </c>
      <c r="C67" s="97" t="e">
        <f>VLOOKUP(B67,'Exhibit 10-2'!#REF!,1,FALSE)</f>
        <v>#REF!</v>
      </c>
      <c r="D67" s="97">
        <f>VLOOKUP(B67,'Wkg EE Roster'!$A$3:$A$164,1,FALSE)</f>
        <v>60656</v>
      </c>
      <c r="E67" s="92" t="s">
        <v>957</v>
      </c>
      <c r="F67" s="92" t="s">
        <v>874</v>
      </c>
      <c r="G67" s="92" t="s">
        <v>340</v>
      </c>
      <c r="H67" s="97">
        <v>105111017</v>
      </c>
      <c r="I67" s="92" t="s">
        <v>339</v>
      </c>
    </row>
    <row r="68" spans="1:9" x14ac:dyDescent="0.2">
      <c r="A68" s="92" t="s">
        <v>1080</v>
      </c>
      <c r="B68" s="97">
        <v>60689</v>
      </c>
      <c r="C68" s="97" t="e">
        <f>VLOOKUP(B68,'Exhibit 10-2'!#REF!,1,FALSE)</f>
        <v>#REF!</v>
      </c>
      <c r="D68" s="97">
        <f>VLOOKUP(B68,'Wkg EE Roster'!$A$3:$A$164,1,FALSE)</f>
        <v>60689</v>
      </c>
      <c r="E68" s="92" t="s">
        <v>877</v>
      </c>
      <c r="F68" s="92" t="s">
        <v>874</v>
      </c>
      <c r="G68" s="92" t="s">
        <v>333</v>
      </c>
      <c r="H68" s="97">
        <v>103111817</v>
      </c>
      <c r="I68" s="98" t="s">
        <v>334</v>
      </c>
    </row>
    <row r="69" spans="1:9" x14ac:dyDescent="0.2">
      <c r="A69" s="92" t="s">
        <v>943</v>
      </c>
      <c r="B69" s="97">
        <v>40450</v>
      </c>
      <c r="C69" s="97" t="e">
        <f>VLOOKUP(B69,'Exhibit 10-2'!#REF!,1,FALSE)</f>
        <v>#REF!</v>
      </c>
      <c r="D69" s="97">
        <f>VLOOKUP(B69,'Wkg EE Roster'!$A$3:$A$164,1,FALSE)</f>
        <v>40450</v>
      </c>
      <c r="E69" s="92" t="s">
        <v>944</v>
      </c>
      <c r="F69" s="92" t="s">
        <v>874</v>
      </c>
      <c r="G69" s="92" t="s">
        <v>330</v>
      </c>
      <c r="H69" s="97">
        <v>103016017</v>
      </c>
      <c r="I69" s="92" t="s">
        <v>329</v>
      </c>
    </row>
    <row r="70" spans="1:9" x14ac:dyDescent="0.2">
      <c r="A70" s="92" t="s">
        <v>1069</v>
      </c>
      <c r="B70" s="97">
        <v>60677</v>
      </c>
      <c r="C70" s="97" t="e">
        <f>VLOOKUP(B70,'Exhibit 10-2'!#REF!,1,FALSE)</f>
        <v>#REF!</v>
      </c>
      <c r="D70" s="97">
        <f>VLOOKUP(B70,'Wkg EE Roster'!$A$3:$A$164,1,FALSE)</f>
        <v>60677</v>
      </c>
      <c r="E70" s="92" t="s">
        <v>877</v>
      </c>
      <c r="F70" s="92" t="s">
        <v>874</v>
      </c>
      <c r="G70" s="92" t="s">
        <v>333</v>
      </c>
      <c r="H70" s="97">
        <v>103111817</v>
      </c>
      <c r="I70" s="98" t="s">
        <v>334</v>
      </c>
    </row>
    <row r="71" spans="1:9" x14ac:dyDescent="0.2">
      <c r="A71" s="92" t="s">
        <v>947</v>
      </c>
      <c r="B71" s="97">
        <v>40460</v>
      </c>
      <c r="C71" s="97" t="e">
        <f>VLOOKUP(B71,'Exhibit 10-2'!#REF!,1,FALSE)</f>
        <v>#REF!</v>
      </c>
      <c r="D71" s="97">
        <f>VLOOKUP(B71,'Wkg EE Roster'!$A$3:$A$164,1,FALSE)</f>
        <v>40460</v>
      </c>
      <c r="E71" s="92" t="s">
        <v>948</v>
      </c>
      <c r="F71" s="92" t="s">
        <v>874</v>
      </c>
      <c r="G71" s="92" t="s">
        <v>348</v>
      </c>
      <c r="H71" s="97">
        <v>107410117</v>
      </c>
      <c r="I71" s="98" t="s">
        <v>347</v>
      </c>
    </row>
    <row r="72" spans="1:9" x14ac:dyDescent="0.2">
      <c r="A72" s="92" t="s">
        <v>630</v>
      </c>
      <c r="B72" s="97">
        <v>60568</v>
      </c>
      <c r="C72" s="97" t="e">
        <f>VLOOKUP(B72,'Exhibit 10-2'!#REF!,1,FALSE)</f>
        <v>#REF!</v>
      </c>
      <c r="D72" s="97">
        <f>VLOOKUP(B72,'Wkg EE Roster'!$A$3:$A$164,1,FALSE)</f>
        <v>60568</v>
      </c>
      <c r="E72" s="92" t="s">
        <v>877</v>
      </c>
      <c r="F72" s="92" t="s">
        <v>874</v>
      </c>
      <c r="G72" s="92" t="s">
        <v>333</v>
      </c>
      <c r="H72" s="97">
        <v>103111817</v>
      </c>
      <c r="I72" s="98" t="s">
        <v>334</v>
      </c>
    </row>
    <row r="73" spans="1:9" x14ac:dyDescent="0.2">
      <c r="A73" s="92" t="s">
        <v>631</v>
      </c>
      <c r="B73" s="97">
        <v>20670</v>
      </c>
      <c r="C73" s="97" t="e">
        <f>VLOOKUP(B73,'Exhibit 10-2'!#REF!,1,FALSE)</f>
        <v>#REF!</v>
      </c>
      <c r="D73" s="97">
        <f>VLOOKUP(B73,'Wkg EE Roster'!$A$3:$A$164,1,FALSE)</f>
        <v>20670</v>
      </c>
      <c r="E73" s="92" t="s">
        <v>888</v>
      </c>
      <c r="F73" s="92" t="s">
        <v>874</v>
      </c>
      <c r="G73" s="92" t="s">
        <v>310</v>
      </c>
      <c r="H73" s="97">
        <v>102910219</v>
      </c>
      <c r="I73" s="98" t="s">
        <v>323</v>
      </c>
    </row>
    <row r="74" spans="1:9" x14ac:dyDescent="0.2">
      <c r="A74" s="92" t="s">
        <v>632</v>
      </c>
      <c r="B74" s="97">
        <v>60510</v>
      </c>
      <c r="C74" s="97" t="e">
        <f>VLOOKUP(B74,'Exhibit 10-2'!#REF!,1,FALSE)</f>
        <v>#REF!</v>
      </c>
      <c r="D74" s="97">
        <f>VLOOKUP(B74,'Wkg EE Roster'!$A$3:$A$164,1,FALSE)</f>
        <v>60510</v>
      </c>
      <c r="E74" s="92" t="s">
        <v>934</v>
      </c>
      <c r="F74" s="92" t="s">
        <v>874</v>
      </c>
      <c r="G74" s="92" t="s">
        <v>936</v>
      </c>
      <c r="H74" s="97">
        <v>108210117</v>
      </c>
      <c r="I74" s="98" t="s">
        <v>1097</v>
      </c>
    </row>
    <row r="75" spans="1:9" x14ac:dyDescent="0.2">
      <c r="A75" s="92" t="s">
        <v>633</v>
      </c>
      <c r="B75" s="97">
        <v>40515</v>
      </c>
      <c r="C75" s="97" t="e">
        <f>VLOOKUP(B75,'Exhibit 10-2'!#REF!,1,FALSE)</f>
        <v>#REF!</v>
      </c>
      <c r="D75" s="97">
        <f>VLOOKUP(B75,'Wkg EE Roster'!$A$3:$A$164,1,FALSE)</f>
        <v>40515</v>
      </c>
      <c r="E75" s="92" t="s">
        <v>877</v>
      </c>
      <c r="F75" s="92" t="s">
        <v>874</v>
      </c>
      <c r="G75" s="92" t="s">
        <v>333</v>
      </c>
      <c r="H75" s="97">
        <v>103111817</v>
      </c>
      <c r="I75" s="98" t="s">
        <v>334</v>
      </c>
    </row>
    <row r="76" spans="1:9" x14ac:dyDescent="0.2">
      <c r="A76" s="92" t="s">
        <v>634</v>
      </c>
      <c r="B76" s="97">
        <v>60479</v>
      </c>
      <c r="C76" s="97" t="e">
        <f>VLOOKUP(B76,'Exhibit 10-2'!#REF!,1,FALSE)</f>
        <v>#REF!</v>
      </c>
      <c r="D76" s="97">
        <f>VLOOKUP(B76,'Wkg EE Roster'!$A$3:$A$164,1,FALSE)</f>
        <v>60479</v>
      </c>
      <c r="E76" s="92" t="s">
        <v>877</v>
      </c>
      <c r="F76" s="92" t="s">
        <v>874</v>
      </c>
      <c r="G76" s="92" t="s">
        <v>333</v>
      </c>
      <c r="H76" s="97">
        <v>103111817</v>
      </c>
      <c r="I76" s="98" t="s">
        <v>334</v>
      </c>
    </row>
    <row r="77" spans="1:9" x14ac:dyDescent="0.2">
      <c r="A77" s="92" t="s">
        <v>951</v>
      </c>
      <c r="B77" s="97">
        <v>40520</v>
      </c>
      <c r="C77" s="97" t="e">
        <f>VLOOKUP(B77,'Exhibit 10-2'!#REF!,1,FALSE)</f>
        <v>#REF!</v>
      </c>
      <c r="D77" s="97">
        <f>VLOOKUP(B77,'Wkg EE Roster'!$A$3:$A$164,1,FALSE)</f>
        <v>40520</v>
      </c>
      <c r="E77" s="92" t="s">
        <v>934</v>
      </c>
      <c r="F77" s="92" t="s">
        <v>874</v>
      </c>
      <c r="G77" s="92" t="s">
        <v>936</v>
      </c>
      <c r="H77" s="97">
        <v>108210117</v>
      </c>
      <c r="I77" s="98" t="s">
        <v>1097</v>
      </c>
    </row>
    <row r="78" spans="1:9" x14ac:dyDescent="0.2">
      <c r="A78" s="92" t="s">
        <v>1066</v>
      </c>
      <c r="B78" s="97">
        <v>60674</v>
      </c>
      <c r="C78" s="97" t="e">
        <f>VLOOKUP(B78,'Exhibit 10-2'!#REF!,1,FALSE)</f>
        <v>#REF!</v>
      </c>
      <c r="D78" s="97">
        <f>VLOOKUP(B78,'Wkg EE Roster'!$A$3:$A$164,1,FALSE)</f>
        <v>60674</v>
      </c>
      <c r="E78" s="92" t="s">
        <v>957</v>
      </c>
      <c r="F78" s="92" t="s">
        <v>874</v>
      </c>
      <c r="G78" s="92" t="s">
        <v>340</v>
      </c>
      <c r="H78" s="97">
        <v>105111017</v>
      </c>
      <c r="I78" s="92" t="s">
        <v>339</v>
      </c>
    </row>
    <row r="79" spans="1:9" x14ac:dyDescent="0.2">
      <c r="A79" s="92" t="s">
        <v>964</v>
      </c>
      <c r="B79" s="97">
        <v>60614</v>
      </c>
      <c r="C79" s="97" t="e">
        <f>VLOOKUP(B79,'Exhibit 10-2'!#REF!,1,FALSE)</f>
        <v>#REF!</v>
      </c>
      <c r="D79" s="97">
        <f>VLOOKUP(B79,'Wkg EE Roster'!$A$3:$A$164,1,FALSE)</f>
        <v>60614</v>
      </c>
      <c r="E79" s="92" t="s">
        <v>962</v>
      </c>
      <c r="F79" s="92" t="s">
        <v>874</v>
      </c>
      <c r="G79" s="92" t="s">
        <v>342</v>
      </c>
      <c r="H79" s="97">
        <v>105210117</v>
      </c>
      <c r="I79" s="98" t="s">
        <v>341</v>
      </c>
    </row>
    <row r="80" spans="1:9" x14ac:dyDescent="0.2">
      <c r="A80" s="92" t="s">
        <v>950</v>
      </c>
      <c r="B80" s="97">
        <v>60565</v>
      </c>
      <c r="C80" s="97" t="e">
        <f>VLOOKUP(B80,'Exhibit 10-2'!#REF!,1,FALSE)</f>
        <v>#REF!</v>
      </c>
      <c r="D80" s="97">
        <f>VLOOKUP(B80,'Wkg EE Roster'!$A$3:$A$164,1,FALSE)</f>
        <v>60565</v>
      </c>
      <c r="E80" s="92" t="s">
        <v>948</v>
      </c>
      <c r="F80" s="92" t="s">
        <v>874</v>
      </c>
      <c r="G80" s="92" t="s">
        <v>348</v>
      </c>
      <c r="H80" s="97">
        <v>107410117</v>
      </c>
      <c r="I80" s="98" t="s">
        <v>347</v>
      </c>
    </row>
    <row r="81" spans="1:9" x14ac:dyDescent="0.2">
      <c r="A81" s="92" t="s">
        <v>639</v>
      </c>
      <c r="B81" s="97">
        <v>60856</v>
      </c>
      <c r="C81" s="97" t="e">
        <f>VLOOKUP(B81,'Exhibit 10-2'!#REF!,1,FALSE)</f>
        <v>#REF!</v>
      </c>
      <c r="D81" s="97">
        <f>VLOOKUP(B81,'Wkg EE Roster'!$A$3:$A$164,1,FALSE)</f>
        <v>60856</v>
      </c>
      <c r="E81" s="92" t="s">
        <v>888</v>
      </c>
      <c r="F81" s="92" t="s">
        <v>874</v>
      </c>
      <c r="G81" s="92" t="s">
        <v>310</v>
      </c>
      <c r="H81" s="97">
        <v>102910219</v>
      </c>
      <c r="I81" s="98" t="s">
        <v>323</v>
      </c>
    </row>
    <row r="82" spans="1:9" x14ac:dyDescent="0.2">
      <c r="A82" s="92" t="s">
        <v>640</v>
      </c>
      <c r="B82" s="97">
        <v>60456</v>
      </c>
      <c r="C82" s="97" t="e">
        <f>VLOOKUP(B82,'Exhibit 10-2'!#REF!,1,FALSE)</f>
        <v>#REF!</v>
      </c>
      <c r="D82" s="97">
        <f>VLOOKUP(B82,'Wkg EE Roster'!$A$3:$A$164,1,FALSE)</f>
        <v>60456</v>
      </c>
      <c r="E82" s="92" t="s">
        <v>888</v>
      </c>
      <c r="F82" s="92" t="s">
        <v>874</v>
      </c>
      <c r="G82" s="92" t="s">
        <v>310</v>
      </c>
      <c r="H82" s="97">
        <v>102910219</v>
      </c>
      <c r="I82" s="98" t="s">
        <v>323</v>
      </c>
    </row>
    <row r="83" spans="1:9" x14ac:dyDescent="0.2">
      <c r="A83" s="92" t="s">
        <v>641</v>
      </c>
      <c r="B83" s="97">
        <v>60505</v>
      </c>
      <c r="C83" s="97" t="e">
        <f>VLOOKUP(B83,'Exhibit 10-2'!#REF!,1,FALSE)</f>
        <v>#REF!</v>
      </c>
      <c r="D83" s="97">
        <f>VLOOKUP(B83,'Wkg EE Roster'!$A$3:$A$164,1,FALSE)</f>
        <v>60505</v>
      </c>
      <c r="E83" s="92" t="s">
        <v>888</v>
      </c>
      <c r="F83" s="92" t="s">
        <v>874</v>
      </c>
      <c r="G83" s="92" t="s">
        <v>310</v>
      </c>
      <c r="H83" s="97">
        <v>102910219</v>
      </c>
      <c r="I83" s="98" t="s">
        <v>323</v>
      </c>
    </row>
    <row r="84" spans="1:9" x14ac:dyDescent="0.2">
      <c r="A84" s="92" t="s">
        <v>1009</v>
      </c>
      <c r="B84" s="97">
        <v>60546</v>
      </c>
      <c r="C84" s="97" t="e">
        <f>VLOOKUP(B84,'Exhibit 10-2'!#REF!,1,FALSE)</f>
        <v>#REF!</v>
      </c>
      <c r="D84" s="97">
        <f>VLOOKUP(B84,'Wkg EE Roster'!$A$3:$A$164,1,FALSE)</f>
        <v>60546</v>
      </c>
      <c r="E84" s="92" t="s">
        <v>962</v>
      </c>
      <c r="F84" s="92" t="s">
        <v>874</v>
      </c>
      <c r="G84" s="92" t="s">
        <v>342</v>
      </c>
      <c r="H84" s="97">
        <v>105210117</v>
      </c>
      <c r="I84" s="98" t="s">
        <v>341</v>
      </c>
    </row>
    <row r="85" spans="1:9" x14ac:dyDescent="0.2">
      <c r="A85" s="92" t="s">
        <v>645</v>
      </c>
      <c r="B85" s="97">
        <v>60521</v>
      </c>
      <c r="C85" s="97" t="e">
        <f>VLOOKUP(B85,'Exhibit 10-2'!#REF!,1,FALSE)</f>
        <v>#REF!</v>
      </c>
      <c r="D85" s="97">
        <f>VLOOKUP(B85,'Wkg EE Roster'!$A$3:$A$164,1,FALSE)</f>
        <v>60521</v>
      </c>
      <c r="E85" s="92" t="s">
        <v>877</v>
      </c>
      <c r="F85" s="92" t="s">
        <v>874</v>
      </c>
      <c r="G85" s="92" t="s">
        <v>333</v>
      </c>
      <c r="H85" s="97">
        <v>103111817</v>
      </c>
      <c r="I85" s="98" t="s">
        <v>334</v>
      </c>
    </row>
    <row r="86" spans="1:9" x14ac:dyDescent="0.2">
      <c r="A86" s="92" t="s">
        <v>961</v>
      </c>
      <c r="B86" s="97">
        <v>40825</v>
      </c>
      <c r="C86" s="97" t="e">
        <f>VLOOKUP(B86,'Exhibit 10-2'!#REF!,1,FALSE)</f>
        <v>#REF!</v>
      </c>
      <c r="D86" s="97">
        <f>VLOOKUP(B86,'Wkg EE Roster'!$A$3:$A$164,1,FALSE)</f>
        <v>40825</v>
      </c>
      <c r="E86" s="92" t="s">
        <v>962</v>
      </c>
      <c r="F86" s="92" t="s">
        <v>874</v>
      </c>
      <c r="G86" s="92" t="s">
        <v>342</v>
      </c>
      <c r="H86" s="97">
        <v>105210117</v>
      </c>
      <c r="I86" s="98" t="s">
        <v>341</v>
      </c>
    </row>
    <row r="87" spans="1:9" x14ac:dyDescent="0.2">
      <c r="A87" s="92" t="s">
        <v>1047</v>
      </c>
      <c r="B87" s="97">
        <v>60655</v>
      </c>
      <c r="C87" s="97" t="e">
        <f>VLOOKUP(B87,'Exhibit 10-2'!#REF!,1,FALSE)</f>
        <v>#REF!</v>
      </c>
      <c r="D87" s="97">
        <f>VLOOKUP(B87,'Wkg EE Roster'!$A$3:$A$164,1,FALSE)</f>
        <v>60655</v>
      </c>
      <c r="E87" s="92" t="s">
        <v>962</v>
      </c>
      <c r="F87" s="92" t="s">
        <v>874</v>
      </c>
      <c r="G87" s="92" t="s">
        <v>342</v>
      </c>
      <c r="H87" s="97">
        <v>105210117</v>
      </c>
      <c r="I87" s="98" t="s">
        <v>341</v>
      </c>
    </row>
    <row r="88" spans="1:9" x14ac:dyDescent="0.2">
      <c r="A88" s="92" t="s">
        <v>1076</v>
      </c>
      <c r="B88" s="97">
        <v>60685</v>
      </c>
      <c r="C88" s="97" t="e">
        <f>VLOOKUP(B88,'Exhibit 10-2'!#REF!,1,FALSE)</f>
        <v>#REF!</v>
      </c>
      <c r="D88" s="97">
        <f>VLOOKUP(B88,'Wkg EE Roster'!$A$3:$A$164,1,FALSE)</f>
        <v>60685</v>
      </c>
      <c r="E88" s="92" t="s">
        <v>898</v>
      </c>
      <c r="F88" s="92" t="s">
        <v>874</v>
      </c>
      <c r="G88" s="92" t="s">
        <v>317</v>
      </c>
      <c r="H88" s="97">
        <v>100310119</v>
      </c>
      <c r="I88" s="98" t="s">
        <v>316</v>
      </c>
    </row>
    <row r="89" spans="1:9" x14ac:dyDescent="0.2">
      <c r="A89" s="92" t="s">
        <v>995</v>
      </c>
      <c r="B89" s="97">
        <v>60488</v>
      </c>
      <c r="C89" s="97" t="e">
        <f>VLOOKUP(B89,'Exhibit 10-2'!#REF!,1,FALSE)</f>
        <v>#REF!</v>
      </c>
      <c r="D89" s="97">
        <f>VLOOKUP(B89,'Wkg EE Roster'!$A$3:$A$164,1,FALSE)</f>
        <v>60488</v>
      </c>
      <c r="E89" s="92" t="s">
        <v>962</v>
      </c>
      <c r="F89" s="92" t="s">
        <v>874</v>
      </c>
      <c r="G89" s="92" t="s">
        <v>342</v>
      </c>
      <c r="H89" s="97">
        <v>105210117</v>
      </c>
      <c r="I89" s="98" t="s">
        <v>341</v>
      </c>
    </row>
    <row r="90" spans="1:9" x14ac:dyDescent="0.2">
      <c r="A90" s="92" t="s">
        <v>960</v>
      </c>
      <c r="B90" s="97">
        <v>40810</v>
      </c>
      <c r="C90" s="97" t="e">
        <f>VLOOKUP(B90,'Exhibit 10-2'!#REF!,1,FALSE)</f>
        <v>#REF!</v>
      </c>
      <c r="D90" s="97">
        <f>VLOOKUP(B90,'Wkg EE Roster'!$A$3:$A$164,1,FALSE)</f>
        <v>40810</v>
      </c>
      <c r="E90" s="92" t="s">
        <v>903</v>
      </c>
      <c r="F90" s="92" t="s">
        <v>874</v>
      </c>
      <c r="G90" s="92" t="s">
        <v>322</v>
      </c>
      <c r="H90" s="97">
        <v>102513519</v>
      </c>
      <c r="I90" s="98" t="s">
        <v>320</v>
      </c>
    </row>
    <row r="91" spans="1:9" x14ac:dyDescent="0.2">
      <c r="A91" s="92" t="s">
        <v>870</v>
      </c>
      <c r="B91" s="97">
        <v>10130</v>
      </c>
      <c r="C91" s="97" t="e">
        <f>VLOOKUP(B91,'Exhibit 10-2'!#REF!,1,FALSE)</f>
        <v>#REF!</v>
      </c>
      <c r="D91" s="97">
        <f>VLOOKUP(B91,'Wkg EE Roster'!$A$3:$A$164,1,FALSE)</f>
        <v>10130</v>
      </c>
      <c r="E91" s="92" t="s">
        <v>871</v>
      </c>
      <c r="F91" s="92" t="s">
        <v>874</v>
      </c>
      <c r="G91" s="92" t="s">
        <v>346</v>
      </c>
      <c r="H91" s="97">
        <v>107215517</v>
      </c>
      <c r="I91" s="98" t="s">
        <v>344</v>
      </c>
    </row>
    <row r="92" spans="1:9" x14ac:dyDescent="0.2">
      <c r="A92" s="92" t="s">
        <v>648</v>
      </c>
      <c r="B92" s="97">
        <v>40645</v>
      </c>
      <c r="C92" s="97" t="e">
        <f>VLOOKUP(B92,'Exhibit 10-2'!#REF!,1,FALSE)</f>
        <v>#REF!</v>
      </c>
      <c r="D92" s="97">
        <f>VLOOKUP(B92,'Wkg EE Roster'!$A$3:$A$164,1,FALSE)</f>
        <v>40645</v>
      </c>
      <c r="E92" s="92" t="s">
        <v>954</v>
      </c>
      <c r="F92" s="92" t="s">
        <v>874</v>
      </c>
      <c r="G92" s="92" t="s">
        <v>328</v>
      </c>
      <c r="H92" s="97">
        <v>103010417</v>
      </c>
      <c r="I92" s="98" t="s">
        <v>327</v>
      </c>
    </row>
    <row r="93" spans="1:9" x14ac:dyDescent="0.2">
      <c r="A93" s="92" t="s">
        <v>974</v>
      </c>
      <c r="B93" s="97">
        <v>60457</v>
      </c>
      <c r="C93" s="97" t="e">
        <f>VLOOKUP(B93,'Exhibit 10-2'!#REF!,1,FALSE)</f>
        <v>#REF!</v>
      </c>
      <c r="D93" s="97">
        <f>VLOOKUP(B93,'Wkg EE Roster'!$A$3:$A$164,1,FALSE)</f>
        <v>60457</v>
      </c>
      <c r="E93" s="92" t="s">
        <v>915</v>
      </c>
      <c r="F93" s="92" t="s">
        <v>874</v>
      </c>
      <c r="G93" s="92" t="s">
        <v>314</v>
      </c>
      <c r="H93" s="97">
        <v>105610117</v>
      </c>
      <c r="I93" s="98" t="s">
        <v>343</v>
      </c>
    </row>
    <row r="94" spans="1:9" x14ac:dyDescent="0.2">
      <c r="A94" s="92" t="s">
        <v>649</v>
      </c>
      <c r="B94" s="97">
        <v>40655</v>
      </c>
      <c r="C94" s="97" t="e">
        <f>VLOOKUP(B94,'Exhibit 10-2'!#REF!,1,FALSE)</f>
        <v>#REF!</v>
      </c>
      <c r="D94" s="97">
        <f>VLOOKUP(B94,'Wkg EE Roster'!$A$3:$A$164,1,FALSE)</f>
        <v>40655</v>
      </c>
      <c r="E94" s="92" t="s">
        <v>934</v>
      </c>
      <c r="F94" s="92" t="s">
        <v>874</v>
      </c>
      <c r="G94" s="92" t="s">
        <v>936</v>
      </c>
      <c r="H94" s="97">
        <v>108210117</v>
      </c>
      <c r="I94" s="98" t="s">
        <v>1097</v>
      </c>
    </row>
    <row r="95" spans="1:9" x14ac:dyDescent="0.2">
      <c r="A95" s="92" t="s">
        <v>1083</v>
      </c>
      <c r="B95" s="97">
        <v>60692</v>
      </c>
      <c r="C95" s="97" t="e">
        <f>VLOOKUP(B95,'Exhibit 10-2'!#REF!,1,FALSE)</f>
        <v>#REF!</v>
      </c>
      <c r="D95" s="97">
        <f>VLOOKUP(B95,'Wkg EE Roster'!$A$3:$A$164,1,FALSE)</f>
        <v>60692</v>
      </c>
      <c r="E95" s="92" t="s">
        <v>877</v>
      </c>
      <c r="F95" s="92" t="s">
        <v>874</v>
      </c>
      <c r="G95" s="92" t="s">
        <v>333</v>
      </c>
      <c r="H95" s="97">
        <v>103111817</v>
      </c>
      <c r="I95" s="98" t="s">
        <v>334</v>
      </c>
    </row>
    <row r="96" spans="1:9" x14ac:dyDescent="0.2">
      <c r="A96" s="92" t="s">
        <v>1063</v>
      </c>
      <c r="B96" s="97">
        <v>60669</v>
      </c>
      <c r="C96" s="97" t="e">
        <f>VLOOKUP(B96,'Exhibit 10-2'!#REF!,1,FALSE)</f>
        <v>#REF!</v>
      </c>
      <c r="D96" s="97">
        <f>VLOOKUP(B96,'Wkg EE Roster'!$A$3:$A$164,1,FALSE)</f>
        <v>60669</v>
      </c>
      <c r="E96" s="92" t="s">
        <v>962</v>
      </c>
      <c r="F96" s="92" t="s">
        <v>874</v>
      </c>
      <c r="G96" s="92" t="s">
        <v>342</v>
      </c>
      <c r="H96" s="97">
        <v>105210117</v>
      </c>
      <c r="I96" s="98" t="s">
        <v>341</v>
      </c>
    </row>
    <row r="97" spans="1:9" x14ac:dyDescent="0.2">
      <c r="A97" s="92" t="s">
        <v>652</v>
      </c>
      <c r="B97" s="97">
        <v>60471</v>
      </c>
      <c r="C97" s="97" t="e">
        <f>VLOOKUP(B97,'Exhibit 10-2'!#REF!,1,FALSE)</f>
        <v>#REF!</v>
      </c>
      <c r="D97" s="97">
        <f>VLOOKUP(B97,'Wkg EE Roster'!$A$3:$A$164,1,FALSE)</f>
        <v>60471</v>
      </c>
      <c r="E97" s="92" t="s">
        <v>871</v>
      </c>
      <c r="F97" s="92" t="s">
        <v>874</v>
      </c>
      <c r="G97" s="92" t="s">
        <v>346</v>
      </c>
      <c r="H97" s="97">
        <v>107215517</v>
      </c>
      <c r="I97" s="98" t="s">
        <v>344</v>
      </c>
    </row>
    <row r="98" spans="1:9" x14ac:dyDescent="0.2">
      <c r="A98" s="92" t="s">
        <v>920</v>
      </c>
      <c r="B98" s="97">
        <v>60486</v>
      </c>
      <c r="C98" s="97" t="e">
        <f>VLOOKUP(B98,'Exhibit 10-2'!#REF!,1,FALSE)</f>
        <v>#REF!</v>
      </c>
      <c r="D98" s="97">
        <f>VLOOKUP(B98,'Wkg EE Roster'!$A$3:$A$164,1,FALSE)</f>
        <v>60486</v>
      </c>
      <c r="E98" s="92" t="s">
        <v>957</v>
      </c>
      <c r="F98" s="92" t="s">
        <v>874</v>
      </c>
      <c r="G98" s="92" t="s">
        <v>340</v>
      </c>
      <c r="H98" s="97">
        <v>105111017</v>
      </c>
      <c r="I98" s="92" t="s">
        <v>339</v>
      </c>
    </row>
    <row r="99" spans="1:9" x14ac:dyDescent="0.2">
      <c r="A99" s="92" t="s">
        <v>879</v>
      </c>
      <c r="B99" s="97">
        <v>30715</v>
      </c>
      <c r="C99" s="97" t="e">
        <f>VLOOKUP(B99,'Exhibit 10-2'!#REF!,1,FALSE)</f>
        <v>#REF!</v>
      </c>
      <c r="D99" s="97">
        <f>VLOOKUP(B99,'Wkg EE Roster'!$A$3:$A$164,1,FALSE)</f>
        <v>30715</v>
      </c>
      <c r="E99" s="92" t="s">
        <v>918</v>
      </c>
      <c r="F99" s="92" t="s">
        <v>874</v>
      </c>
      <c r="G99" s="92" t="s">
        <v>336</v>
      </c>
      <c r="H99" s="97">
        <v>103116017</v>
      </c>
      <c r="I99" s="98" t="s">
        <v>335</v>
      </c>
    </row>
    <row r="100" spans="1:9" x14ac:dyDescent="0.2">
      <c r="A100" s="92" t="s">
        <v>1032</v>
      </c>
      <c r="B100" s="97">
        <v>60625</v>
      </c>
      <c r="C100" s="97" t="e">
        <f>VLOOKUP(B100,'Exhibit 10-2'!#REF!,1,FALSE)</f>
        <v>#REF!</v>
      </c>
      <c r="D100" s="97">
        <f>VLOOKUP(B100,'Wkg EE Roster'!$A$3:$A$164,1,FALSE)</f>
        <v>60625</v>
      </c>
      <c r="E100" s="92" t="s">
        <v>962</v>
      </c>
      <c r="F100" s="92" t="s">
        <v>874</v>
      </c>
      <c r="G100" s="92" t="s">
        <v>342</v>
      </c>
      <c r="H100" s="97">
        <v>105210117</v>
      </c>
      <c r="I100" s="98" t="s">
        <v>341</v>
      </c>
    </row>
    <row r="101" spans="1:9" x14ac:dyDescent="0.2">
      <c r="A101" s="92" t="s">
        <v>976</v>
      </c>
      <c r="B101" s="97">
        <v>60459</v>
      </c>
      <c r="C101" s="97" t="e">
        <f>VLOOKUP(B101,'Exhibit 10-2'!#REF!,1,FALSE)</f>
        <v>#REF!</v>
      </c>
      <c r="D101" s="97">
        <f>VLOOKUP(B101,'Wkg EE Roster'!$A$3:$A$164,1,FALSE)</f>
        <v>60459</v>
      </c>
      <c r="E101" s="92" t="s">
        <v>903</v>
      </c>
      <c r="F101" s="92" t="s">
        <v>874</v>
      </c>
      <c r="G101" s="92" t="s">
        <v>321</v>
      </c>
      <c r="H101" s="97">
        <v>102511719</v>
      </c>
      <c r="I101" s="98" t="s">
        <v>320</v>
      </c>
    </row>
    <row r="102" spans="1:9" x14ac:dyDescent="0.2">
      <c r="A102" s="92" t="s">
        <v>654</v>
      </c>
      <c r="B102" s="97">
        <v>60559</v>
      </c>
      <c r="C102" s="97" t="e">
        <f>VLOOKUP(B102,'Exhibit 10-2'!#REF!,1,FALSE)</f>
        <v>#REF!</v>
      </c>
      <c r="D102" s="97">
        <f>VLOOKUP(B102,'Wkg EE Roster'!$A$3:$A$164,1,FALSE)</f>
        <v>60559</v>
      </c>
      <c r="E102" s="92" t="s">
        <v>881</v>
      </c>
      <c r="F102" s="92" t="s">
        <v>874</v>
      </c>
      <c r="G102" s="92" t="s">
        <v>309</v>
      </c>
      <c r="H102" s="97">
        <v>100110219</v>
      </c>
      <c r="I102" s="98" t="s">
        <v>308</v>
      </c>
    </row>
    <row r="103" spans="1:9" x14ac:dyDescent="0.2">
      <c r="A103" s="92" t="s">
        <v>1073</v>
      </c>
      <c r="B103" s="97">
        <v>60682</v>
      </c>
      <c r="C103" s="97" t="e">
        <f>VLOOKUP(B103,'Exhibit 10-2'!#REF!,1,FALSE)</f>
        <v>#REF!</v>
      </c>
      <c r="D103" s="97">
        <f>VLOOKUP(B103,'Wkg EE Roster'!$A$3:$A$164,1,FALSE)</f>
        <v>60682</v>
      </c>
      <c r="E103" s="92" t="s">
        <v>962</v>
      </c>
      <c r="F103" s="92" t="s">
        <v>874</v>
      </c>
      <c r="G103" s="92" t="s">
        <v>342</v>
      </c>
      <c r="H103" s="97">
        <v>105210117</v>
      </c>
      <c r="I103" s="98" t="s">
        <v>341</v>
      </c>
    </row>
    <row r="104" spans="1:9" ht="14.25" x14ac:dyDescent="0.2">
      <c r="A104" s="126" t="s">
        <v>956</v>
      </c>
      <c r="B104" s="119">
        <v>40750</v>
      </c>
      <c r="C104" s="127" t="e">
        <f>VLOOKUP(B104,'Exhibit 10-2'!#REF!,1,FALSE)</f>
        <v>#REF!</v>
      </c>
      <c r="D104" s="127">
        <f>VLOOKUP(B104,'Wkg EE Roster'!$A$3:$A$164,1,FALSE)</f>
        <v>40750</v>
      </c>
      <c r="E104" s="126" t="s">
        <v>957</v>
      </c>
      <c r="F104" s="126" t="s">
        <v>874</v>
      </c>
      <c r="G104" s="126" t="s">
        <v>340</v>
      </c>
      <c r="H104" s="127">
        <v>105111017</v>
      </c>
      <c r="I104" s="126" t="s">
        <v>339</v>
      </c>
    </row>
    <row r="105" spans="1:9" x14ac:dyDescent="0.2">
      <c r="A105" s="92" t="s">
        <v>893</v>
      </c>
      <c r="B105" s="97">
        <v>20875</v>
      </c>
      <c r="C105" s="97" t="e">
        <f>VLOOKUP(B105,'Exhibit 10-2'!#REF!,1,FALSE)</f>
        <v>#REF!</v>
      </c>
      <c r="D105" s="97">
        <f>VLOOKUP(B105,'Wkg EE Roster'!$A$3:$A$164,1,FALSE)</f>
        <v>20875</v>
      </c>
      <c r="E105" s="92" t="s">
        <v>894</v>
      </c>
      <c r="F105" s="92" t="s">
        <v>874</v>
      </c>
      <c r="G105" s="92" t="s">
        <v>350</v>
      </c>
      <c r="H105" s="97">
        <v>107810117</v>
      </c>
      <c r="I105" s="98" t="s">
        <v>349</v>
      </c>
    </row>
    <row r="106" spans="1:9" x14ac:dyDescent="0.2">
      <c r="A106" s="92" t="s">
        <v>1070</v>
      </c>
      <c r="B106" s="97">
        <v>60679</v>
      </c>
      <c r="C106" s="97" t="e">
        <f>VLOOKUP(B106,'Exhibit 10-2'!#REF!,1,FALSE)</f>
        <v>#REF!</v>
      </c>
      <c r="D106" s="97">
        <f>VLOOKUP(B106,'Wkg EE Roster'!$A$3:$A$164,1,FALSE)</f>
        <v>60679</v>
      </c>
      <c r="E106" s="92" t="s">
        <v>877</v>
      </c>
      <c r="F106" s="92" t="s">
        <v>874</v>
      </c>
      <c r="G106" s="92" t="s">
        <v>333</v>
      </c>
      <c r="H106" s="97">
        <v>103111817</v>
      </c>
      <c r="I106" s="98" t="s">
        <v>334</v>
      </c>
    </row>
    <row r="107" spans="1:9" x14ac:dyDescent="0.2">
      <c r="A107" s="92" t="s">
        <v>921</v>
      </c>
      <c r="B107" s="97">
        <v>30825</v>
      </c>
      <c r="C107" s="97" t="e">
        <f>VLOOKUP(B107,'Exhibit 10-2'!#REF!,1,FALSE)</f>
        <v>#REF!</v>
      </c>
      <c r="D107" s="97">
        <f>VLOOKUP(B107,'Wkg EE Roster'!$A$3:$A$164,1,FALSE)</f>
        <v>30825</v>
      </c>
      <c r="E107" s="92" t="s">
        <v>922</v>
      </c>
      <c r="F107" s="92" t="s">
        <v>874</v>
      </c>
      <c r="G107" s="92" t="s">
        <v>325</v>
      </c>
      <c r="H107" s="97">
        <v>103010117</v>
      </c>
      <c r="I107" s="98" t="s">
        <v>324</v>
      </c>
    </row>
    <row r="108" spans="1:9" x14ac:dyDescent="0.2">
      <c r="A108" s="92" t="s">
        <v>966</v>
      </c>
      <c r="B108" s="97">
        <v>40850</v>
      </c>
      <c r="C108" s="97" t="e">
        <f>VLOOKUP(B108,'Exhibit 10-2'!#REF!,1,FALSE)</f>
        <v>#REF!</v>
      </c>
      <c r="D108" s="97">
        <f>VLOOKUP(B108,'Wkg EE Roster'!$A$3:$A$164,1,FALSE)</f>
        <v>40850</v>
      </c>
      <c r="E108" s="92" t="s">
        <v>962</v>
      </c>
      <c r="F108" s="92" t="s">
        <v>874</v>
      </c>
      <c r="G108" s="92" t="s">
        <v>342</v>
      </c>
      <c r="H108" s="97">
        <v>105210117</v>
      </c>
      <c r="I108" s="98" t="s">
        <v>341</v>
      </c>
    </row>
    <row r="109" spans="1:9" x14ac:dyDescent="0.2">
      <c r="A109" s="92" t="s">
        <v>1072</v>
      </c>
      <c r="B109" s="97">
        <v>60681</v>
      </c>
      <c r="C109" s="97" t="e">
        <f>VLOOKUP(B109,'Exhibit 10-2'!#REF!,1,FALSE)</f>
        <v>#REF!</v>
      </c>
      <c r="D109" s="97">
        <f>VLOOKUP(B109,'Wkg EE Roster'!$A$3:$A$164,1,FALSE)</f>
        <v>60681</v>
      </c>
      <c r="E109" s="92" t="s">
        <v>877</v>
      </c>
      <c r="F109" s="92" t="s">
        <v>874</v>
      </c>
      <c r="G109" s="92" t="s">
        <v>333</v>
      </c>
      <c r="H109" s="97">
        <v>103111817</v>
      </c>
      <c r="I109" s="98" t="s">
        <v>334</v>
      </c>
    </row>
    <row r="110" spans="1:9" x14ac:dyDescent="0.2">
      <c r="A110" s="92" t="s">
        <v>655</v>
      </c>
      <c r="B110" s="97">
        <v>60537</v>
      </c>
      <c r="C110" s="97" t="e">
        <f>VLOOKUP(B110,'Exhibit 10-2'!#REF!,1,FALSE)</f>
        <v>#REF!</v>
      </c>
      <c r="D110" s="97">
        <f>VLOOKUP(B110,'Wkg EE Roster'!$A$3:$A$164,1,FALSE)</f>
        <v>60537</v>
      </c>
      <c r="E110" s="92" t="s">
        <v>1000</v>
      </c>
      <c r="F110" s="92" t="s">
        <v>874</v>
      </c>
      <c r="G110" s="92" t="s">
        <v>319</v>
      </c>
      <c r="H110" s="97">
        <v>102010119</v>
      </c>
      <c r="I110" s="98" t="s">
        <v>318</v>
      </c>
    </row>
    <row r="111" spans="1:9" x14ac:dyDescent="0.2">
      <c r="A111" s="92" t="s">
        <v>656</v>
      </c>
      <c r="B111" s="97">
        <v>60560</v>
      </c>
      <c r="C111" s="97" t="e">
        <f>VLOOKUP(B111,'Exhibit 10-2'!#REF!,1,FALSE)</f>
        <v>#REF!</v>
      </c>
      <c r="D111" s="97">
        <f>VLOOKUP(B111,'Wkg EE Roster'!$A$3:$A$164,1,FALSE)</f>
        <v>60560</v>
      </c>
      <c r="E111" s="92" t="s">
        <v>957</v>
      </c>
      <c r="F111" s="92" t="s">
        <v>874</v>
      </c>
      <c r="G111" s="92" t="s">
        <v>340</v>
      </c>
      <c r="H111" s="97">
        <v>105111017</v>
      </c>
      <c r="I111" s="92" t="s">
        <v>339</v>
      </c>
    </row>
    <row r="112" spans="1:9" x14ac:dyDescent="0.2">
      <c r="A112" s="92" t="s">
        <v>657</v>
      </c>
      <c r="B112" s="97">
        <v>60542</v>
      </c>
      <c r="C112" s="97" t="e">
        <f>VLOOKUP(B112,'Exhibit 10-2'!#REF!,1,FALSE)</f>
        <v>#REF!</v>
      </c>
      <c r="D112" s="97">
        <f>VLOOKUP(B112,'Wkg EE Roster'!$A$3:$A$164,1,FALSE)</f>
        <v>60542</v>
      </c>
      <c r="E112" s="92" t="s">
        <v>962</v>
      </c>
      <c r="F112" s="92" t="s">
        <v>874</v>
      </c>
      <c r="G112" s="92" t="s">
        <v>342</v>
      </c>
      <c r="H112" s="97">
        <v>105210117</v>
      </c>
      <c r="I112" s="98" t="s">
        <v>341</v>
      </c>
    </row>
    <row r="113" spans="1:9" x14ac:dyDescent="0.2">
      <c r="A113" s="92" t="s">
        <v>897</v>
      </c>
      <c r="B113" s="97">
        <v>20910</v>
      </c>
      <c r="C113" s="97" t="e">
        <f>VLOOKUP(B113,'Exhibit 10-2'!#REF!,1,FALSE)</f>
        <v>#REF!</v>
      </c>
      <c r="D113" s="97">
        <f>VLOOKUP(B113,'Wkg EE Roster'!$A$3:$A$164,1,FALSE)</f>
        <v>20910</v>
      </c>
      <c r="E113" s="92" t="s">
        <v>898</v>
      </c>
      <c r="F113" s="92" t="s">
        <v>874</v>
      </c>
      <c r="G113" s="92" t="s">
        <v>317</v>
      </c>
      <c r="H113" s="97">
        <v>100310119</v>
      </c>
      <c r="I113" s="98" t="s">
        <v>316</v>
      </c>
    </row>
    <row r="114" spans="1:9" x14ac:dyDescent="0.2">
      <c r="A114" s="92" t="s">
        <v>1037</v>
      </c>
      <c r="B114" s="97">
        <v>60637</v>
      </c>
      <c r="C114" s="97" t="e">
        <f>VLOOKUP(B114,'Exhibit 10-2'!#REF!,1,FALSE)</f>
        <v>#REF!</v>
      </c>
      <c r="D114" s="97">
        <f>VLOOKUP(B114,'Wkg EE Roster'!$A$3:$A$164,1,FALSE)</f>
        <v>60637</v>
      </c>
      <c r="E114" s="92" t="s">
        <v>877</v>
      </c>
      <c r="F114" s="92" t="s">
        <v>874</v>
      </c>
      <c r="G114" s="92" t="s">
        <v>333</v>
      </c>
      <c r="H114" s="97">
        <v>103111817</v>
      </c>
      <c r="I114" s="98" t="s">
        <v>334</v>
      </c>
    </row>
    <row r="115" spans="1:9" x14ac:dyDescent="0.2">
      <c r="A115" s="92" t="s">
        <v>925</v>
      </c>
      <c r="B115" s="97">
        <v>30835</v>
      </c>
      <c r="C115" s="97" t="e">
        <f>VLOOKUP(B115,'Exhibit 10-2'!#REF!,1,FALSE)</f>
        <v>#REF!</v>
      </c>
      <c r="D115" s="97">
        <f>VLOOKUP(B115,'Wkg EE Roster'!$A$3:$A$164,1,FALSE)</f>
        <v>30835</v>
      </c>
      <c r="E115" s="92" t="s">
        <v>877</v>
      </c>
      <c r="F115" s="92" t="s">
        <v>874</v>
      </c>
      <c r="G115" s="92" t="s">
        <v>333</v>
      </c>
      <c r="H115" s="97">
        <v>103111817</v>
      </c>
      <c r="I115" s="98" t="s">
        <v>334</v>
      </c>
    </row>
    <row r="116" spans="1:9" x14ac:dyDescent="0.2">
      <c r="A116" s="92" t="s">
        <v>883</v>
      </c>
      <c r="B116" s="97">
        <v>20925</v>
      </c>
      <c r="C116" s="97" t="e">
        <f>VLOOKUP(B116,'Exhibit 10-2'!#REF!,1,FALSE)</f>
        <v>#REF!</v>
      </c>
      <c r="D116" s="97">
        <f>VLOOKUP(B116,'Wkg EE Roster'!$A$3:$A$164,1,FALSE)</f>
        <v>20925</v>
      </c>
      <c r="E116" s="92" t="s">
        <v>881</v>
      </c>
      <c r="F116" s="92" t="s">
        <v>874</v>
      </c>
      <c r="G116" s="92" t="s">
        <v>309</v>
      </c>
      <c r="H116" s="97">
        <v>100110219</v>
      </c>
      <c r="I116" s="98" t="s">
        <v>308</v>
      </c>
    </row>
    <row r="117" spans="1:9" x14ac:dyDescent="0.2">
      <c r="A117" s="92" t="s">
        <v>1057</v>
      </c>
      <c r="B117" s="97">
        <v>60665</v>
      </c>
      <c r="C117" s="97" t="e">
        <f>VLOOKUP(B117,'Exhibit 10-2'!#REF!,1,FALSE)</f>
        <v>#REF!</v>
      </c>
      <c r="D117" s="97">
        <f>VLOOKUP(B117,'Wkg EE Roster'!$A$3:$A$164,1,FALSE)</f>
        <v>60665</v>
      </c>
      <c r="E117" s="92" t="s">
        <v>988</v>
      </c>
      <c r="F117" s="92" t="s">
        <v>874</v>
      </c>
      <c r="G117" s="92" t="s">
        <v>313</v>
      </c>
      <c r="H117" s="97">
        <v>100111719</v>
      </c>
      <c r="I117" s="98" t="s">
        <v>312</v>
      </c>
    </row>
    <row r="118" spans="1:9" x14ac:dyDescent="0.2">
      <c r="A118" s="92" t="s">
        <v>658</v>
      </c>
      <c r="B118" s="97">
        <v>60517</v>
      </c>
      <c r="C118" s="97" t="e">
        <f>VLOOKUP(B118,'Exhibit 10-2'!#REF!,1,FALSE)</f>
        <v>#REF!</v>
      </c>
      <c r="D118" s="97">
        <f>VLOOKUP(B118,'Wkg EE Roster'!$A$3:$A$164,1,FALSE)</f>
        <v>60517</v>
      </c>
      <c r="E118" s="92" t="s">
        <v>948</v>
      </c>
      <c r="F118" s="92" t="s">
        <v>874</v>
      </c>
      <c r="G118" s="92" t="s">
        <v>348</v>
      </c>
      <c r="H118" s="97">
        <v>107410117</v>
      </c>
      <c r="I118" s="98" t="s">
        <v>347</v>
      </c>
    </row>
    <row r="119" spans="1:9" x14ac:dyDescent="0.2">
      <c r="A119" s="92" t="s">
        <v>1006</v>
      </c>
      <c r="B119" s="97">
        <v>60538</v>
      </c>
      <c r="C119" s="97" t="e">
        <f>VLOOKUP(B119,'Exhibit 10-2'!#REF!,1,FALSE)</f>
        <v>#REF!</v>
      </c>
      <c r="D119" s="97">
        <f>VLOOKUP(B119,'Wkg EE Roster'!$A$3:$A$164,1,FALSE)</f>
        <v>60538</v>
      </c>
      <c r="E119" s="92" t="s">
        <v>903</v>
      </c>
      <c r="F119" s="92" t="s">
        <v>874</v>
      </c>
      <c r="G119" s="92" t="s">
        <v>322</v>
      </c>
      <c r="H119" s="97">
        <v>102513519</v>
      </c>
      <c r="I119" s="98" t="s">
        <v>312</v>
      </c>
    </row>
    <row r="120" spans="1:9" x14ac:dyDescent="0.2">
      <c r="A120" s="92" t="s">
        <v>968</v>
      </c>
      <c r="B120" s="97">
        <v>41125</v>
      </c>
      <c r="C120" s="97" t="e">
        <f>VLOOKUP(B120,'Exhibit 10-2'!#REF!,1,FALSE)</f>
        <v>#REF!</v>
      </c>
      <c r="D120" s="97">
        <f>VLOOKUP(B120,'Wkg EE Roster'!$A$3:$A$164,1,FALSE)</f>
        <v>41125</v>
      </c>
      <c r="E120" s="92" t="s">
        <v>922</v>
      </c>
      <c r="F120" s="92" t="s">
        <v>874</v>
      </c>
      <c r="G120" s="92" t="s">
        <v>325</v>
      </c>
      <c r="H120" s="97">
        <v>103010117</v>
      </c>
      <c r="I120" s="98" t="s">
        <v>324</v>
      </c>
    </row>
    <row r="121" spans="1:9" x14ac:dyDescent="0.2">
      <c r="A121" s="92" t="s">
        <v>1043</v>
      </c>
      <c r="B121" s="97">
        <v>60647</v>
      </c>
      <c r="C121" s="97" t="e">
        <f>VLOOKUP(B121,'Exhibit 10-2'!#REF!,1,FALSE)</f>
        <v>#REF!</v>
      </c>
      <c r="D121" s="97">
        <f>VLOOKUP(B121,'Wkg EE Roster'!$A$3:$A$164,1,FALSE)</f>
        <v>60647</v>
      </c>
      <c r="E121" s="92" t="s">
        <v>962</v>
      </c>
      <c r="F121" s="92" t="s">
        <v>874</v>
      </c>
      <c r="G121" s="92" t="s">
        <v>342</v>
      </c>
      <c r="H121" s="97">
        <v>105210117</v>
      </c>
      <c r="I121" s="98" t="s">
        <v>341</v>
      </c>
    </row>
    <row r="122" spans="1:9" x14ac:dyDescent="0.2">
      <c r="A122" s="92" t="s">
        <v>1017</v>
      </c>
      <c r="B122" s="97">
        <v>60581</v>
      </c>
      <c r="C122" s="97" t="e">
        <f>VLOOKUP(B122,'Exhibit 10-2'!#REF!,1,FALSE)</f>
        <v>#REF!</v>
      </c>
      <c r="D122" s="97">
        <f>VLOOKUP(B122,'Wkg EE Roster'!$A$3:$A$164,1,FALSE)</f>
        <v>60581</v>
      </c>
      <c r="E122" s="92" t="s">
        <v>915</v>
      </c>
      <c r="F122" s="92" t="s">
        <v>874</v>
      </c>
      <c r="G122" s="92" t="s">
        <v>314</v>
      </c>
      <c r="H122" s="97">
        <v>105610117</v>
      </c>
      <c r="I122" s="98" t="s">
        <v>343</v>
      </c>
    </row>
    <row r="123" spans="1:9" x14ac:dyDescent="0.2">
      <c r="A123" s="92" t="s">
        <v>662</v>
      </c>
      <c r="B123" s="97">
        <v>60584</v>
      </c>
      <c r="C123" s="97" t="e">
        <f>VLOOKUP(B123,'Exhibit 10-2'!#REF!,1,FALSE)</f>
        <v>#REF!</v>
      </c>
      <c r="D123" s="97">
        <f>VLOOKUP(B123,'Wkg EE Roster'!$A$3:$A$164,1,FALSE)</f>
        <v>60584</v>
      </c>
      <c r="E123" s="92" t="s">
        <v>877</v>
      </c>
      <c r="F123" s="92" t="s">
        <v>874</v>
      </c>
      <c r="G123" s="92" t="s">
        <v>333</v>
      </c>
      <c r="H123" s="97">
        <v>103111817</v>
      </c>
      <c r="I123" s="98" t="s">
        <v>334</v>
      </c>
    </row>
    <row r="124" spans="1:9" x14ac:dyDescent="0.2">
      <c r="A124" s="92" t="s">
        <v>664</v>
      </c>
      <c r="B124" s="97">
        <v>60500</v>
      </c>
      <c r="C124" s="97" t="e">
        <f>VLOOKUP(B124,'Exhibit 10-2'!#REF!,1,FALSE)</f>
        <v>#REF!</v>
      </c>
      <c r="D124" s="97">
        <f>VLOOKUP(B124,'Wkg EE Roster'!$A$3:$A$164,1,FALSE)</f>
        <v>60500</v>
      </c>
      <c r="E124" s="92" t="s">
        <v>944</v>
      </c>
      <c r="F124" s="92" t="s">
        <v>874</v>
      </c>
      <c r="G124" s="92" t="s">
        <v>330</v>
      </c>
      <c r="H124" s="97">
        <v>103016017</v>
      </c>
      <c r="I124" s="98" t="s">
        <v>329</v>
      </c>
    </row>
    <row r="125" spans="1:9" x14ac:dyDescent="0.2">
      <c r="A125" s="92" t="s">
        <v>969</v>
      </c>
      <c r="B125" s="97">
        <v>41225</v>
      </c>
      <c r="C125" s="97" t="e">
        <f>VLOOKUP(B125,'Exhibit 10-2'!#REF!,1,FALSE)</f>
        <v>#REF!</v>
      </c>
      <c r="D125" s="97">
        <f>VLOOKUP(B125,'Wkg EE Roster'!$A$3:$A$164,1,FALSE)</f>
        <v>41225</v>
      </c>
      <c r="E125" s="92" t="s">
        <v>877</v>
      </c>
      <c r="F125" s="92" t="s">
        <v>874</v>
      </c>
      <c r="G125" s="92" t="s">
        <v>333</v>
      </c>
      <c r="H125" s="97">
        <v>103111817</v>
      </c>
      <c r="I125" s="98" t="s">
        <v>334</v>
      </c>
    </row>
    <row r="126" spans="1:9" x14ac:dyDescent="0.2">
      <c r="A126" s="92" t="s">
        <v>902</v>
      </c>
      <c r="B126" s="97">
        <v>21200</v>
      </c>
      <c r="C126" s="97" t="e">
        <f>VLOOKUP(B126,'Exhibit 10-2'!#REF!,1,FALSE)</f>
        <v>#REF!</v>
      </c>
      <c r="D126" s="97">
        <f>VLOOKUP(B126,'Wkg EE Roster'!$A$3:$A$164,1,FALSE)</f>
        <v>21200</v>
      </c>
      <c r="E126" s="92" t="s">
        <v>903</v>
      </c>
      <c r="F126" s="92" t="s">
        <v>874</v>
      </c>
      <c r="G126" s="92" t="s">
        <v>321</v>
      </c>
      <c r="H126" s="97">
        <v>102511719</v>
      </c>
      <c r="I126" s="98" t="s">
        <v>320</v>
      </c>
    </row>
    <row r="127" spans="1:9" x14ac:dyDescent="0.2">
      <c r="A127" s="92" t="s">
        <v>668</v>
      </c>
      <c r="B127" s="97">
        <v>60503</v>
      </c>
      <c r="C127" s="97" t="e">
        <f>VLOOKUP(B127,'Exhibit 10-2'!#REF!,1,FALSE)</f>
        <v>#REF!</v>
      </c>
      <c r="D127" s="97">
        <f>VLOOKUP(B127,'Wkg EE Roster'!$A$3:$A$164,1,FALSE)</f>
        <v>60503</v>
      </c>
      <c r="E127" s="92" t="s">
        <v>898</v>
      </c>
      <c r="F127" s="92" t="s">
        <v>874</v>
      </c>
      <c r="G127" s="92" t="s">
        <v>317</v>
      </c>
      <c r="H127" s="97">
        <v>100310119</v>
      </c>
      <c r="I127" s="98" t="s">
        <v>316</v>
      </c>
    </row>
    <row r="128" spans="1:9" x14ac:dyDescent="0.2">
      <c r="A128" s="92" t="s">
        <v>1042</v>
      </c>
      <c r="B128" s="97">
        <v>60646</v>
      </c>
      <c r="C128" s="97" t="e">
        <f>VLOOKUP(B128,'Exhibit 10-2'!#REF!,1,FALSE)</f>
        <v>#REF!</v>
      </c>
      <c r="D128" s="97">
        <f>VLOOKUP(B128,'Wkg EE Roster'!$A$3:$A$164,1,FALSE)</f>
        <v>60646</v>
      </c>
      <c r="E128" s="92" t="s">
        <v>877</v>
      </c>
      <c r="F128" s="92" t="s">
        <v>874</v>
      </c>
      <c r="G128" s="92" t="s">
        <v>333</v>
      </c>
      <c r="H128" s="97">
        <v>103111817</v>
      </c>
      <c r="I128" s="98" t="s">
        <v>334</v>
      </c>
    </row>
    <row r="129" spans="1:9" x14ac:dyDescent="0.2">
      <c r="A129" s="92" t="s">
        <v>973</v>
      </c>
      <c r="B129" s="97">
        <v>60453</v>
      </c>
      <c r="C129" s="97" t="e">
        <f>VLOOKUP(B129,'Exhibit 10-2'!#REF!,1,FALSE)</f>
        <v>#REF!</v>
      </c>
      <c r="D129" s="97">
        <f>VLOOKUP(B129,'Wkg EE Roster'!$A$3:$A$164,1,FALSE)</f>
        <v>60453</v>
      </c>
      <c r="E129" s="92" t="s">
        <v>922</v>
      </c>
      <c r="F129" s="92" t="s">
        <v>874</v>
      </c>
      <c r="G129" s="92" t="s">
        <v>325</v>
      </c>
      <c r="H129" s="97">
        <v>103010117</v>
      </c>
      <c r="I129" s="98" t="s">
        <v>324</v>
      </c>
    </row>
    <row r="130" spans="1:9" x14ac:dyDescent="0.2">
      <c r="A130" s="92" t="s">
        <v>1059</v>
      </c>
      <c r="B130" s="97">
        <v>60666</v>
      </c>
      <c r="C130" s="97" t="e">
        <f>VLOOKUP(B130,'Exhibit 10-2'!#REF!,1,FALSE)</f>
        <v>#REF!</v>
      </c>
      <c r="D130" s="97">
        <f>VLOOKUP(B130,'Wkg EE Roster'!$A$3:$A$164,1,FALSE)</f>
        <v>60666</v>
      </c>
      <c r="E130" s="92" t="s">
        <v>934</v>
      </c>
      <c r="F130" s="92" t="s">
        <v>874</v>
      </c>
      <c r="G130" s="92" t="s">
        <v>936</v>
      </c>
      <c r="H130" s="97">
        <v>108210117</v>
      </c>
      <c r="I130" s="98" t="s">
        <v>1097</v>
      </c>
    </row>
    <row r="131" spans="1:9" x14ac:dyDescent="0.2">
      <c r="A131" s="92" t="s">
        <v>891</v>
      </c>
      <c r="B131" s="97">
        <v>20760</v>
      </c>
      <c r="C131" s="97" t="e">
        <f>VLOOKUP(B131,'Exhibit 10-2'!#REF!,1,FALSE)</f>
        <v>#REF!</v>
      </c>
      <c r="D131" s="97">
        <f>VLOOKUP(B131,'Wkg EE Roster'!$A$3:$A$164,1,FALSE)</f>
        <v>20760</v>
      </c>
      <c r="E131" s="92" t="s">
        <v>881</v>
      </c>
      <c r="F131" s="92" t="s">
        <v>874</v>
      </c>
      <c r="G131" s="92" t="s">
        <v>309</v>
      </c>
      <c r="H131" s="97">
        <v>100110219</v>
      </c>
      <c r="I131" s="98" t="s">
        <v>308</v>
      </c>
    </row>
    <row r="132" spans="1:9" x14ac:dyDescent="0.2">
      <c r="A132" s="92" t="s">
        <v>670</v>
      </c>
      <c r="B132" s="97">
        <v>60550</v>
      </c>
      <c r="C132" s="97" t="e">
        <f>VLOOKUP(B132,'Exhibit 10-2'!#REF!,1,FALSE)</f>
        <v>#REF!</v>
      </c>
      <c r="D132" s="97">
        <f>VLOOKUP(B132,'Wkg EE Roster'!$A$3:$A$164,1,FALSE)</f>
        <v>60550</v>
      </c>
      <c r="E132" s="92" t="s">
        <v>877</v>
      </c>
      <c r="F132" s="92" t="s">
        <v>874</v>
      </c>
      <c r="G132" s="92" t="s">
        <v>333</v>
      </c>
      <c r="H132" s="97">
        <v>103111817</v>
      </c>
      <c r="I132" s="98" t="s">
        <v>334</v>
      </c>
    </row>
    <row r="133" spans="1:9" x14ac:dyDescent="0.2">
      <c r="A133" s="92" t="s">
        <v>940</v>
      </c>
      <c r="B133" s="97">
        <v>60630</v>
      </c>
      <c r="C133" s="97" t="e">
        <f>VLOOKUP(B133,'Exhibit 10-2'!#REF!,1,FALSE)</f>
        <v>#REF!</v>
      </c>
      <c r="D133" s="97">
        <f>VLOOKUP(B133,'Wkg EE Roster'!$A$3:$A$164,1,FALSE)</f>
        <v>60630</v>
      </c>
      <c r="E133" s="92" t="s">
        <v>979</v>
      </c>
      <c r="F133" s="92" t="s">
        <v>874</v>
      </c>
      <c r="G133" s="92" t="s">
        <v>981</v>
      </c>
      <c r="H133" s="97">
        <v>107110117</v>
      </c>
      <c r="I133" s="98" t="s">
        <v>1099</v>
      </c>
    </row>
    <row r="134" spans="1:9" x14ac:dyDescent="0.2">
      <c r="A134" s="92" t="s">
        <v>671</v>
      </c>
      <c r="B134" s="97">
        <v>60461</v>
      </c>
      <c r="C134" s="97" t="e">
        <f>VLOOKUP(B134,'Exhibit 10-2'!#REF!,1,FALSE)</f>
        <v>#REF!</v>
      </c>
      <c r="D134" s="97">
        <f>VLOOKUP(B134,'Wkg EE Roster'!$A$3:$A$164,1,FALSE)</f>
        <v>60461</v>
      </c>
      <c r="E134" s="92" t="s">
        <v>979</v>
      </c>
      <c r="F134" s="92" t="s">
        <v>874</v>
      </c>
      <c r="G134" s="92" t="s">
        <v>981</v>
      </c>
      <c r="H134" s="97">
        <v>107110117</v>
      </c>
      <c r="I134" s="98" t="s">
        <v>1099</v>
      </c>
    </row>
    <row r="135" spans="1:9" x14ac:dyDescent="0.2">
      <c r="A135" s="92" t="s">
        <v>672</v>
      </c>
      <c r="B135" s="97">
        <v>60473</v>
      </c>
      <c r="C135" s="97" t="e">
        <f>VLOOKUP(B135,'Exhibit 10-2'!#REF!,1,FALSE)</f>
        <v>#REF!</v>
      </c>
      <c r="D135" s="97">
        <f>VLOOKUP(B135,'Wkg EE Roster'!$A$3:$A$164,1,FALSE)</f>
        <v>60473</v>
      </c>
      <c r="E135" s="92" t="s">
        <v>915</v>
      </c>
      <c r="F135" s="92" t="s">
        <v>874</v>
      </c>
      <c r="G135" s="92" t="s">
        <v>314</v>
      </c>
      <c r="H135" s="97">
        <v>105610117</v>
      </c>
      <c r="I135" s="98" t="s">
        <v>343</v>
      </c>
    </row>
    <row r="136" spans="1:9" x14ac:dyDescent="0.2">
      <c r="A136" s="92" t="s">
        <v>673</v>
      </c>
      <c r="B136" s="97">
        <v>60593</v>
      </c>
      <c r="C136" s="97" t="e">
        <f>VLOOKUP(B136,'Exhibit 10-2'!#REF!,1,FALSE)</f>
        <v>#REF!</v>
      </c>
      <c r="D136" s="97">
        <f>VLOOKUP(B136,'Wkg EE Roster'!$A$3:$A$164,1,FALSE)</f>
        <v>60593</v>
      </c>
      <c r="E136" s="92" t="s">
        <v>954</v>
      </c>
      <c r="F136" s="92" t="s">
        <v>874</v>
      </c>
      <c r="G136" s="92" t="s">
        <v>328</v>
      </c>
      <c r="H136" s="97">
        <v>103010417</v>
      </c>
      <c r="I136" s="98" t="s">
        <v>327</v>
      </c>
    </row>
    <row r="137" spans="1:9" x14ac:dyDescent="0.2">
      <c r="A137" s="92" t="s">
        <v>927</v>
      </c>
      <c r="B137" s="97">
        <v>30900</v>
      </c>
      <c r="C137" s="97" t="e">
        <f>VLOOKUP(B137,'Exhibit 10-2'!#REF!,1,FALSE)</f>
        <v>#REF!</v>
      </c>
      <c r="D137" s="97">
        <f>VLOOKUP(B137,'Wkg EE Roster'!$A$3:$A$164,1,FALSE)</f>
        <v>30900</v>
      </c>
      <c r="E137" s="92" t="s">
        <v>922</v>
      </c>
      <c r="F137" s="92" t="s">
        <v>874</v>
      </c>
      <c r="G137" s="92" t="s">
        <v>325</v>
      </c>
      <c r="H137" s="97">
        <v>103010117</v>
      </c>
      <c r="I137" s="98" t="s">
        <v>324</v>
      </c>
    </row>
    <row r="138" spans="1:9" x14ac:dyDescent="0.2">
      <c r="A138" s="92" t="s">
        <v>1011</v>
      </c>
      <c r="B138" s="97">
        <v>60558</v>
      </c>
      <c r="C138" s="97" t="e">
        <f>VLOOKUP(B138,'Exhibit 10-2'!#REF!,1,FALSE)</f>
        <v>#REF!</v>
      </c>
      <c r="D138" s="97">
        <f>VLOOKUP(B138,'Wkg EE Roster'!$A$3:$A$164,1,FALSE)</f>
        <v>60558</v>
      </c>
      <c r="E138" s="92" t="s">
        <v>898</v>
      </c>
      <c r="F138" s="92" t="s">
        <v>874</v>
      </c>
      <c r="G138" s="92" t="s">
        <v>317</v>
      </c>
      <c r="H138" s="97">
        <v>100310119</v>
      </c>
      <c r="I138" s="98" t="s">
        <v>316</v>
      </c>
    </row>
    <row r="139" spans="1:9" x14ac:dyDescent="0.2">
      <c r="A139" s="92" t="s">
        <v>675</v>
      </c>
      <c r="B139" s="97">
        <v>60481</v>
      </c>
      <c r="C139" s="97" t="e">
        <f>VLOOKUP(B139,'Exhibit 10-2'!#REF!,1,FALSE)</f>
        <v>#REF!</v>
      </c>
      <c r="D139" s="97">
        <f>VLOOKUP(B139,'Wkg EE Roster'!$A$3:$A$164,1,FALSE)</f>
        <v>60481</v>
      </c>
      <c r="E139" s="92" t="s">
        <v>984</v>
      </c>
      <c r="F139" s="92" t="s">
        <v>874</v>
      </c>
      <c r="G139" s="92" t="s">
        <v>311</v>
      </c>
      <c r="H139" s="97">
        <v>100210228</v>
      </c>
      <c r="I139" s="98" t="s">
        <v>315</v>
      </c>
    </row>
    <row r="140" spans="1:9" x14ac:dyDescent="0.2">
      <c r="A140" s="92" t="s">
        <v>992</v>
      </c>
      <c r="B140" s="97">
        <v>60478</v>
      </c>
      <c r="C140" s="97" t="e">
        <f>VLOOKUP(B140,'Exhibit 10-2'!#REF!,1,FALSE)</f>
        <v>#REF!</v>
      </c>
      <c r="D140" s="97">
        <f>VLOOKUP(B140,'Wkg EE Roster'!$A$3:$A$164,1,FALSE)</f>
        <v>60478</v>
      </c>
      <c r="E140" s="92" t="s">
        <v>885</v>
      </c>
      <c r="F140" s="92" t="s">
        <v>874</v>
      </c>
      <c r="G140" s="92" t="s">
        <v>321</v>
      </c>
      <c r="H140" s="97">
        <v>102511719</v>
      </c>
      <c r="I140" s="98" t="s">
        <v>320</v>
      </c>
    </row>
    <row r="141" spans="1:9" x14ac:dyDescent="0.2">
      <c r="A141" s="92" t="s">
        <v>1088</v>
      </c>
      <c r="B141" s="97">
        <v>60696</v>
      </c>
      <c r="C141" s="97" t="e">
        <f>VLOOKUP(B141,'Exhibit 10-2'!#REF!,1,FALSE)</f>
        <v>#REF!</v>
      </c>
      <c r="D141" s="97">
        <f>VLOOKUP(B141,'Wkg EE Roster'!$A$3:$A$164,1,FALSE)</f>
        <v>60696</v>
      </c>
      <c r="E141" s="92" t="s">
        <v>877</v>
      </c>
      <c r="F141" s="92" t="s">
        <v>874</v>
      </c>
      <c r="G141" s="92" t="s">
        <v>333</v>
      </c>
      <c r="H141" s="97">
        <v>103111817</v>
      </c>
      <c r="I141" s="98" t="s">
        <v>334</v>
      </c>
    </row>
    <row r="142" spans="1:9" s="102" customFormat="1" x14ac:dyDescent="0.2">
      <c r="A142" s="99" t="s">
        <v>1071</v>
      </c>
      <c r="B142" s="100">
        <v>60680</v>
      </c>
      <c r="C142" s="97" t="e">
        <f>VLOOKUP(B142,'Exhibit 10-2'!#REF!,1,FALSE)</f>
        <v>#REF!</v>
      </c>
      <c r="D142" s="97">
        <f>VLOOKUP(B142,'Wkg EE Roster'!$A$3:$A$164,1,FALSE)</f>
        <v>60680</v>
      </c>
      <c r="E142" s="99" t="s">
        <v>957</v>
      </c>
      <c r="F142" s="99" t="s">
        <v>874</v>
      </c>
      <c r="G142" s="99" t="s">
        <v>340</v>
      </c>
      <c r="H142" s="100">
        <v>105111017</v>
      </c>
      <c r="I142" s="101" t="s">
        <v>339</v>
      </c>
    </row>
    <row r="143" spans="1:9" x14ac:dyDescent="0.2">
      <c r="A143" s="92" t="s">
        <v>909</v>
      </c>
      <c r="B143" s="97">
        <v>40615</v>
      </c>
      <c r="C143" s="97" t="e">
        <f>VLOOKUP(B143,'Exhibit 10-2'!#REF!,1,FALSE)</f>
        <v>#REF!</v>
      </c>
      <c r="D143" s="97">
        <f>VLOOKUP(B143,'Wkg EE Roster'!$A$3:$A$164,1,FALSE)</f>
        <v>40615</v>
      </c>
      <c r="E143" s="92" t="s">
        <v>944</v>
      </c>
      <c r="F143" s="92" t="s">
        <v>874</v>
      </c>
      <c r="G143" s="92" t="s">
        <v>330</v>
      </c>
      <c r="H143" s="97">
        <v>103016017</v>
      </c>
      <c r="I143" s="98" t="s">
        <v>329</v>
      </c>
    </row>
    <row r="144" spans="1:9" x14ac:dyDescent="0.2">
      <c r="A144" s="92" t="s">
        <v>1007</v>
      </c>
      <c r="B144" s="97">
        <v>60541</v>
      </c>
      <c r="C144" s="97" t="e">
        <f>VLOOKUP(B144,'Exhibit 10-2'!#REF!,1,FALSE)</f>
        <v>#REF!</v>
      </c>
      <c r="D144" s="97">
        <f>VLOOKUP(B144,'Wkg EE Roster'!$A$3:$A$164,1,FALSE)</f>
        <v>60541</v>
      </c>
      <c r="E144" s="92" t="s">
        <v>962</v>
      </c>
      <c r="F144" s="92" t="s">
        <v>874</v>
      </c>
      <c r="G144" s="92" t="s">
        <v>342</v>
      </c>
      <c r="H144" s="97">
        <v>105210117</v>
      </c>
      <c r="I144" s="98" t="s">
        <v>341</v>
      </c>
    </row>
    <row r="145" spans="1:9" x14ac:dyDescent="0.2">
      <c r="A145" s="92" t="s">
        <v>906</v>
      </c>
      <c r="B145" s="97">
        <v>21380</v>
      </c>
      <c r="C145" s="97" t="e">
        <f>VLOOKUP(B145,'Exhibit 10-2'!#REF!,1,FALSE)</f>
        <v>#REF!</v>
      </c>
      <c r="D145" s="97">
        <f>VLOOKUP(B145,'Wkg EE Roster'!$A$3:$A$164,1,FALSE)</f>
        <v>21380</v>
      </c>
      <c r="E145" s="92" t="s">
        <v>885</v>
      </c>
      <c r="F145" s="92" t="s">
        <v>874</v>
      </c>
      <c r="G145" s="92" t="s">
        <v>321</v>
      </c>
      <c r="H145" s="97">
        <v>102511719</v>
      </c>
      <c r="I145" s="98" t="s">
        <v>320</v>
      </c>
    </row>
    <row r="146" spans="1:9" ht="14.25" x14ac:dyDescent="0.2">
      <c r="A146" s="126" t="s">
        <v>1090</v>
      </c>
      <c r="B146" s="119">
        <v>60698</v>
      </c>
      <c r="C146" s="127" t="e">
        <f>VLOOKUP(B146,'Exhibit 10-2'!#REF!,1,FALSE)</f>
        <v>#REF!</v>
      </c>
      <c r="D146" s="127">
        <f>VLOOKUP(B146,'Wkg EE Roster'!$A$3:$A$164,1,FALSE)</f>
        <v>60698</v>
      </c>
      <c r="E146" s="126" t="s">
        <v>962</v>
      </c>
      <c r="F146" s="126" t="s">
        <v>874</v>
      </c>
      <c r="G146" s="126" t="s">
        <v>342</v>
      </c>
      <c r="H146" s="127">
        <v>105210117</v>
      </c>
      <c r="I146" s="128" t="s">
        <v>341</v>
      </c>
    </row>
    <row r="147" spans="1:9" x14ac:dyDescent="0.2">
      <c r="A147" s="92" t="s">
        <v>971</v>
      </c>
      <c r="B147" s="97">
        <v>41320</v>
      </c>
      <c r="C147" s="97" t="e">
        <f>VLOOKUP(B147,'Exhibit 10-2'!#REF!,1,FALSE)</f>
        <v>#REF!</v>
      </c>
      <c r="D147" s="97">
        <f>VLOOKUP(B147,'Wkg EE Roster'!$A$3:$A$164,1,FALSE)</f>
        <v>41320</v>
      </c>
      <c r="E147" s="92" t="s">
        <v>922</v>
      </c>
      <c r="F147" s="92" t="s">
        <v>874</v>
      </c>
      <c r="G147" s="92" t="s">
        <v>325</v>
      </c>
      <c r="H147" s="97">
        <v>103010117</v>
      </c>
      <c r="I147" s="98" t="s">
        <v>324</v>
      </c>
    </row>
    <row r="148" spans="1:9" x14ac:dyDescent="0.2">
      <c r="A148" s="92" t="s">
        <v>676</v>
      </c>
      <c r="B148" s="97">
        <v>60490</v>
      </c>
      <c r="C148" s="97" t="e">
        <f>VLOOKUP(B148,'Exhibit 10-2'!#REF!,1,FALSE)</f>
        <v>#REF!</v>
      </c>
      <c r="D148" s="97">
        <f>VLOOKUP(B148,'Wkg EE Roster'!$A$3:$A$164,1,FALSE)</f>
        <v>60490</v>
      </c>
      <c r="E148" s="92" t="s">
        <v>984</v>
      </c>
      <c r="F148" s="92" t="s">
        <v>874</v>
      </c>
      <c r="G148" s="92" t="s">
        <v>311</v>
      </c>
      <c r="H148" s="97">
        <v>100210228</v>
      </c>
      <c r="I148" s="98" t="s">
        <v>315</v>
      </c>
    </row>
    <row r="149" spans="1:9" x14ac:dyDescent="0.2">
      <c r="A149" s="92" t="s">
        <v>1045</v>
      </c>
      <c r="B149" s="97">
        <v>60653</v>
      </c>
      <c r="C149" s="97" t="e">
        <f>VLOOKUP(B149,'Exhibit 10-2'!#REF!,1,FALSE)</f>
        <v>#REF!</v>
      </c>
      <c r="D149" s="97">
        <f>VLOOKUP(B149,'Wkg EE Roster'!$A$3:$A$164,1,FALSE)</f>
        <v>60653</v>
      </c>
      <c r="E149" s="92" t="s">
        <v>877</v>
      </c>
      <c r="F149" s="92" t="s">
        <v>874</v>
      </c>
      <c r="G149" s="92" t="s">
        <v>333</v>
      </c>
      <c r="H149" s="97">
        <v>103111817</v>
      </c>
      <c r="I149" s="98" t="s">
        <v>334</v>
      </c>
    </row>
    <row r="150" spans="1:9" x14ac:dyDescent="0.2">
      <c r="A150" s="92" t="s">
        <v>677</v>
      </c>
      <c r="B150" s="97">
        <v>21415</v>
      </c>
      <c r="C150" s="97" t="e">
        <f>VLOOKUP(B150,'Exhibit 10-2'!#REF!,1,FALSE)</f>
        <v>#REF!</v>
      </c>
      <c r="D150" s="97">
        <f>VLOOKUP(B150,'Wkg EE Roster'!$A$3:$A$164,1,FALSE)</f>
        <v>21415</v>
      </c>
      <c r="E150" s="92" t="s">
        <v>881</v>
      </c>
      <c r="F150" s="92" t="s">
        <v>874</v>
      </c>
      <c r="G150" s="92" t="s">
        <v>309</v>
      </c>
      <c r="H150" s="97">
        <v>100110219</v>
      </c>
      <c r="I150" s="98" t="s">
        <v>308</v>
      </c>
    </row>
    <row r="151" spans="1:9" x14ac:dyDescent="0.2">
      <c r="A151" s="92" t="s">
        <v>907</v>
      </c>
      <c r="B151" s="97">
        <v>21430</v>
      </c>
      <c r="C151" s="97" t="e">
        <f>VLOOKUP(B151,'Exhibit 10-2'!#REF!,1,FALSE)</f>
        <v>#REF!</v>
      </c>
      <c r="D151" s="97">
        <f>VLOOKUP(B151,'Wkg EE Roster'!$A$3:$A$164,1,FALSE)</f>
        <v>21430</v>
      </c>
      <c r="E151" s="92" t="s">
        <v>898</v>
      </c>
      <c r="F151" s="92" t="s">
        <v>874</v>
      </c>
      <c r="G151" s="92" t="s">
        <v>317</v>
      </c>
      <c r="H151" s="97">
        <v>100310119</v>
      </c>
      <c r="I151" s="98" t="s">
        <v>316</v>
      </c>
    </row>
    <row r="152" spans="1:9" x14ac:dyDescent="0.2">
      <c r="A152" s="92" t="s">
        <v>983</v>
      </c>
      <c r="B152" s="97">
        <v>60464</v>
      </c>
      <c r="C152" s="97" t="e">
        <f>VLOOKUP(B152,'Exhibit 10-2'!#REF!,1,FALSE)</f>
        <v>#REF!</v>
      </c>
      <c r="D152" s="97">
        <f>VLOOKUP(B152,'Wkg EE Roster'!$A$3:$A$164,1,FALSE)</f>
        <v>60464</v>
      </c>
      <c r="E152" s="92" t="s">
        <v>984</v>
      </c>
      <c r="F152" s="92" t="s">
        <v>874</v>
      </c>
      <c r="G152" s="92" t="s">
        <v>311</v>
      </c>
      <c r="H152" s="97">
        <v>100210228</v>
      </c>
      <c r="I152" s="98" t="s">
        <v>315</v>
      </c>
    </row>
    <row r="153" spans="1:9" x14ac:dyDescent="0.2">
      <c r="A153" s="92" t="s">
        <v>679</v>
      </c>
      <c r="B153" s="97">
        <v>60596</v>
      </c>
      <c r="C153" s="97" t="e">
        <f>VLOOKUP(B153,'Exhibit 10-2'!#REF!,1,FALSE)</f>
        <v>#REF!</v>
      </c>
      <c r="D153" s="97">
        <f>VLOOKUP(B153,'Wkg EE Roster'!$A$3:$A$164,1,FALSE)</f>
        <v>60596</v>
      </c>
      <c r="E153" s="92" t="s">
        <v>948</v>
      </c>
      <c r="F153" s="92" t="s">
        <v>874</v>
      </c>
      <c r="G153" s="92" t="s">
        <v>348</v>
      </c>
      <c r="H153" s="97">
        <v>107410117</v>
      </c>
      <c r="I153" s="98" t="s">
        <v>347</v>
      </c>
    </row>
    <row r="154" spans="1:9" x14ac:dyDescent="0.2">
      <c r="A154" s="92" t="s">
        <v>1086</v>
      </c>
      <c r="B154" s="97">
        <v>60694</v>
      </c>
      <c r="C154" s="97" t="e">
        <f>VLOOKUP(B154,'Exhibit 10-2'!#REF!,1,FALSE)</f>
        <v>#REF!</v>
      </c>
      <c r="D154" s="97">
        <f>VLOOKUP(B154,'Wkg EE Roster'!$A$3:$A$164,1,FALSE)</f>
        <v>60694</v>
      </c>
      <c r="E154" s="92" t="s">
        <v>877</v>
      </c>
      <c r="F154" s="92" t="s">
        <v>874</v>
      </c>
      <c r="G154" s="92" t="s">
        <v>333</v>
      </c>
      <c r="H154" s="97">
        <v>103111817</v>
      </c>
      <c r="I154" s="98" t="s">
        <v>334</v>
      </c>
    </row>
    <row r="155" spans="1:9" x14ac:dyDescent="0.2">
      <c r="A155" s="92" t="s">
        <v>908</v>
      </c>
      <c r="B155" s="97">
        <v>21450</v>
      </c>
      <c r="C155" s="97" t="e">
        <f>VLOOKUP(B155,'Exhibit 10-2'!#REF!,1,FALSE)</f>
        <v>#REF!</v>
      </c>
      <c r="D155" s="97">
        <f>VLOOKUP(B155,'Wkg EE Roster'!$A$3:$A$164,1,FALSE)</f>
        <v>21450</v>
      </c>
      <c r="E155" s="92" t="s">
        <v>898</v>
      </c>
      <c r="F155" s="92" t="s">
        <v>874</v>
      </c>
      <c r="G155" s="92" t="s">
        <v>317</v>
      </c>
      <c r="H155" s="97">
        <v>100310119</v>
      </c>
      <c r="I155" s="98" t="s">
        <v>316</v>
      </c>
    </row>
    <row r="156" spans="1:9" x14ac:dyDescent="0.2">
      <c r="A156" s="92" t="s">
        <v>1021</v>
      </c>
      <c r="B156" s="97">
        <v>60602</v>
      </c>
      <c r="C156" s="97" t="e">
        <f>VLOOKUP(B156,'Exhibit 10-2'!#REF!,1,FALSE)</f>
        <v>#REF!</v>
      </c>
      <c r="D156" s="97">
        <f>VLOOKUP(B156,'Wkg EE Roster'!$A$3:$A$164,1,FALSE)</f>
        <v>60602</v>
      </c>
      <c r="E156" s="92" t="s">
        <v>881</v>
      </c>
      <c r="F156" s="92" t="s">
        <v>874</v>
      </c>
      <c r="G156" s="92" t="s">
        <v>309</v>
      </c>
      <c r="H156" s="97">
        <v>100110219</v>
      </c>
      <c r="I156" s="98" t="s">
        <v>308</v>
      </c>
    </row>
    <row r="157" spans="1:9" x14ac:dyDescent="0.2">
      <c r="A157" s="92" t="s">
        <v>910</v>
      </c>
      <c r="B157" s="97">
        <v>21475</v>
      </c>
      <c r="C157" s="97" t="e">
        <f>VLOOKUP(B157,'Exhibit 10-2'!#REF!,1,FALSE)</f>
        <v>#REF!</v>
      </c>
      <c r="D157" s="97">
        <f>VLOOKUP(B157,'Wkg EE Roster'!$A$3:$A$164,1,FALSE)</f>
        <v>21475</v>
      </c>
      <c r="E157" s="92" t="s">
        <v>885</v>
      </c>
      <c r="F157" s="92" t="s">
        <v>874</v>
      </c>
      <c r="G157" s="92" t="s">
        <v>321</v>
      </c>
      <c r="H157" s="97">
        <v>102511719</v>
      </c>
      <c r="I157" s="98" t="s">
        <v>320</v>
      </c>
    </row>
    <row r="158" spans="1:9" x14ac:dyDescent="0.2">
      <c r="A158" s="92" t="s">
        <v>929</v>
      </c>
      <c r="B158" s="97">
        <v>31025</v>
      </c>
      <c r="C158" s="97" t="e">
        <f>VLOOKUP(B158,'Exhibit 10-2'!#REF!,1,FALSE)</f>
        <v>#REF!</v>
      </c>
      <c r="D158" s="97">
        <f>VLOOKUP(B158,'Wkg EE Roster'!$A$3:$A$164,1,FALSE)</f>
        <v>31025</v>
      </c>
      <c r="E158" s="92" t="s">
        <v>930</v>
      </c>
      <c r="F158" s="92" t="s">
        <v>874</v>
      </c>
      <c r="G158" s="92" t="s">
        <v>338</v>
      </c>
      <c r="H158" s="97">
        <v>105010117</v>
      </c>
      <c r="I158" s="98" t="s">
        <v>337</v>
      </c>
    </row>
    <row r="159" spans="1:9" x14ac:dyDescent="0.2">
      <c r="A159" s="92" t="s">
        <v>972</v>
      </c>
      <c r="B159" s="97">
        <v>41560</v>
      </c>
      <c r="C159" s="97" t="e">
        <f>VLOOKUP(B159,'Exhibit 10-2'!#REF!,1,FALSE)</f>
        <v>#REF!</v>
      </c>
      <c r="D159" s="97">
        <f>VLOOKUP(B159,'Wkg EE Roster'!$A$3:$A$164,1,FALSE)</f>
        <v>41560</v>
      </c>
      <c r="E159" s="92" t="s">
        <v>922</v>
      </c>
      <c r="F159" s="92" t="s">
        <v>874</v>
      </c>
      <c r="G159" s="92" t="s">
        <v>325</v>
      </c>
      <c r="H159" s="97">
        <v>103010117</v>
      </c>
      <c r="I159" s="98" t="s">
        <v>324</v>
      </c>
    </row>
    <row r="160" spans="1:9" x14ac:dyDescent="0.2">
      <c r="A160" s="92" t="s">
        <v>681</v>
      </c>
      <c r="B160" s="97">
        <v>60570</v>
      </c>
      <c r="C160" s="97" t="e">
        <f>VLOOKUP(B160,'Exhibit 10-2'!#REF!,1,FALSE)</f>
        <v>#REF!</v>
      </c>
      <c r="D160" s="97">
        <f>VLOOKUP(B160,'Wkg EE Roster'!$A$3:$A$164,1,FALSE)</f>
        <v>60570</v>
      </c>
      <c r="E160" s="92" t="s">
        <v>957</v>
      </c>
      <c r="F160" s="92" t="s">
        <v>874</v>
      </c>
      <c r="G160" s="92" t="s">
        <v>340</v>
      </c>
      <c r="H160" s="97">
        <v>105111017</v>
      </c>
      <c r="I160" s="98" t="s">
        <v>339</v>
      </c>
    </row>
    <row r="161" spans="1:9" x14ac:dyDescent="0.2">
      <c r="A161" s="92" t="s">
        <v>1087</v>
      </c>
      <c r="B161" s="97">
        <v>60695</v>
      </c>
      <c r="C161" s="97" t="e">
        <f>VLOOKUP(B161,'Exhibit 10-2'!#REF!,1,FALSE)</f>
        <v>#REF!</v>
      </c>
      <c r="D161" s="97">
        <f>VLOOKUP(B161,'Wkg EE Roster'!$A$3:$A$164,1,FALSE)</f>
        <v>60695</v>
      </c>
      <c r="E161" s="92" t="s">
        <v>898</v>
      </c>
      <c r="F161" s="92" t="s">
        <v>874</v>
      </c>
      <c r="G161" s="92" t="s">
        <v>317</v>
      </c>
      <c r="H161" s="97">
        <v>100310119</v>
      </c>
      <c r="I161" s="98" t="s">
        <v>316</v>
      </c>
    </row>
    <row r="162" spans="1:9" x14ac:dyDescent="0.2">
      <c r="A162" s="92" t="s">
        <v>682</v>
      </c>
      <c r="B162" s="97">
        <v>60575</v>
      </c>
      <c r="C162" s="97" t="e">
        <f>VLOOKUP(B162,'Exhibit 10-2'!#REF!,1,FALSE)</f>
        <v>#REF!</v>
      </c>
      <c r="D162" s="97">
        <f>VLOOKUP(B162,'Wkg EE Roster'!$A$3:$A$164,1,FALSE)</f>
        <v>60575</v>
      </c>
      <c r="E162" s="92" t="s">
        <v>877</v>
      </c>
      <c r="F162" s="92" t="s">
        <v>874</v>
      </c>
      <c r="G162" s="92" t="s">
        <v>333</v>
      </c>
      <c r="H162" s="97">
        <v>103111817</v>
      </c>
      <c r="I162" s="98" t="s">
        <v>334</v>
      </c>
    </row>
    <row r="163" spans="1:9" x14ac:dyDescent="0.2">
      <c r="A163" s="92" t="s">
        <v>1029</v>
      </c>
      <c r="B163" s="97">
        <v>60621</v>
      </c>
      <c r="C163" s="97" t="e">
        <f>VLOOKUP(B163,'Exhibit 10-2'!#REF!,1,FALSE)</f>
        <v>#REF!</v>
      </c>
      <c r="D163" s="97">
        <f>VLOOKUP(B163,'Wkg EE Roster'!$A$3:$A$164,1,FALSE)</f>
        <v>60621</v>
      </c>
      <c r="E163" s="92" t="s">
        <v>877</v>
      </c>
      <c r="F163" s="92" t="s">
        <v>874</v>
      </c>
      <c r="G163" s="92" t="s">
        <v>333</v>
      </c>
      <c r="H163" s="97">
        <v>103111817</v>
      </c>
      <c r="I163" s="98" t="s">
        <v>334</v>
      </c>
    </row>
    <row r="164" spans="1:9" x14ac:dyDescent="0.2">
      <c r="A164" s="92" t="s">
        <v>685</v>
      </c>
      <c r="B164" s="97">
        <v>60530</v>
      </c>
      <c r="C164" s="97" t="e">
        <f>VLOOKUP(B164,'Exhibit 10-2'!#REF!,1,FALSE)</f>
        <v>#REF!</v>
      </c>
      <c r="D164" s="97">
        <f>VLOOKUP(B164,'Wkg EE Roster'!$A$3:$A$164,1,FALSE)</f>
        <v>60530</v>
      </c>
      <c r="E164" s="92" t="s">
        <v>903</v>
      </c>
      <c r="F164" s="92" t="s">
        <v>874</v>
      </c>
      <c r="G164" s="92" t="s">
        <v>321</v>
      </c>
      <c r="H164" s="97">
        <v>102511719</v>
      </c>
      <c r="I164" s="98" t="s">
        <v>320</v>
      </c>
    </row>
    <row r="165" spans="1:9" x14ac:dyDescent="0.2">
      <c r="A165" s="92" t="s">
        <v>685</v>
      </c>
      <c r="B165" s="97">
        <v>60530</v>
      </c>
      <c r="C165" s="97" t="e">
        <f>VLOOKUP(B165,'Exhibit 10-2'!#REF!,1,FALSE)</f>
        <v>#REF!</v>
      </c>
      <c r="D165" s="97">
        <f>VLOOKUP(B165,'Wkg EE Roster'!$A$3:$A$164,1,FALSE)</f>
        <v>60530</v>
      </c>
      <c r="E165" s="92" t="s">
        <v>903</v>
      </c>
      <c r="F165" s="92" t="s">
        <v>874</v>
      </c>
      <c r="G165" s="92" t="s">
        <v>321</v>
      </c>
      <c r="H165" s="97">
        <v>102511719</v>
      </c>
      <c r="I165" s="98" t="s">
        <v>320</v>
      </c>
    </row>
    <row r="166" spans="1:9" x14ac:dyDescent="0.2">
      <c r="A166" s="92" t="s">
        <v>1089</v>
      </c>
      <c r="B166" s="97">
        <v>60697</v>
      </c>
      <c r="C166" s="97" t="e">
        <f>VLOOKUP(B166,'Exhibit 10-2'!#REF!,1,FALSE)</f>
        <v>#REF!</v>
      </c>
      <c r="D166" s="97">
        <f>VLOOKUP(B166,'Wkg EE Roster'!$A$3:$A$164,1,FALSE)</f>
        <v>60697</v>
      </c>
      <c r="E166" s="92" t="s">
        <v>877</v>
      </c>
      <c r="F166" s="92" t="s">
        <v>874</v>
      </c>
      <c r="G166" s="92" t="s">
        <v>333</v>
      </c>
      <c r="H166" s="97">
        <v>103111817</v>
      </c>
      <c r="I166" s="98" t="s">
        <v>334</v>
      </c>
    </row>
  </sheetData>
  <autoFilter ref="A3:H166" xr:uid="{00000000-0001-0000-0000-000000000000}"/>
  <mergeCells count="1">
    <mergeCell ref="B2:D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8A66-5F4E-4096-9C68-18D15A1020D3}">
  <dimension ref="A1:G167"/>
  <sheetViews>
    <sheetView workbookViewId="0">
      <selection activeCell="E176" sqref="E176"/>
    </sheetView>
  </sheetViews>
  <sheetFormatPr defaultRowHeight="15" x14ac:dyDescent="0.25"/>
  <cols>
    <col min="1" max="1" width="17.85546875" bestFit="1" customWidth="1"/>
    <col min="2" max="3" width="17.85546875" customWidth="1"/>
    <col min="4" max="4" width="20.7109375" bestFit="1" customWidth="1"/>
    <col min="5" max="5" width="54.5703125" bestFit="1" customWidth="1"/>
    <col min="6" max="6" width="12.42578125" bestFit="1" customWidth="1"/>
    <col min="7" max="7" width="30.85546875" bestFit="1" customWidth="1"/>
  </cols>
  <sheetData>
    <row r="1" spans="1:7" x14ac:dyDescent="0.25">
      <c r="A1" s="118" t="s">
        <v>1106</v>
      </c>
    </row>
    <row r="3" spans="1:7" s="6" customFormat="1" x14ac:dyDescent="0.25">
      <c r="A3" s="129" t="s">
        <v>1110</v>
      </c>
      <c r="B3" s="129" t="s">
        <v>1104</v>
      </c>
      <c r="C3" s="129" t="s">
        <v>1105</v>
      </c>
      <c r="D3" s="129" t="s">
        <v>854</v>
      </c>
      <c r="E3" s="129" t="s">
        <v>2</v>
      </c>
      <c r="F3" s="129" t="s">
        <v>352</v>
      </c>
      <c r="G3" s="129" t="s">
        <v>276</v>
      </c>
    </row>
    <row r="4" spans="1:7" x14ac:dyDescent="0.25">
      <c r="A4">
        <v>10130</v>
      </c>
      <c r="B4">
        <f>VLOOKUP(A4,'Wkg EE Roster'!$A$3:$A$164,1,FALSE)</f>
        <v>10130</v>
      </c>
      <c r="C4">
        <f>VLOOKUP(A4,'2022 EE GL'!$B$4:$B$166,1,FALSE)</f>
        <v>10130</v>
      </c>
      <c r="D4" t="s">
        <v>870</v>
      </c>
      <c r="E4" t="s">
        <v>296</v>
      </c>
      <c r="F4" t="s">
        <v>344</v>
      </c>
      <c r="G4" t="s">
        <v>346</v>
      </c>
    </row>
    <row r="5" spans="1:7" x14ac:dyDescent="0.25">
      <c r="A5">
        <v>10131</v>
      </c>
      <c r="B5">
        <f>VLOOKUP(A5,'Wkg EE Roster'!$A$3:$A$164,1,FALSE)</f>
        <v>10131</v>
      </c>
      <c r="C5">
        <f>VLOOKUP(A5,'2022 EE GL'!$B$4:$B$166,1,FALSE)</f>
        <v>10131</v>
      </c>
      <c r="D5" t="s">
        <v>615</v>
      </c>
      <c r="E5" t="s">
        <v>7</v>
      </c>
      <c r="F5" t="s">
        <v>334</v>
      </c>
      <c r="G5" t="s">
        <v>333</v>
      </c>
    </row>
    <row r="6" spans="1:7" x14ac:dyDescent="0.25">
      <c r="A6">
        <v>20075</v>
      </c>
      <c r="B6">
        <f>VLOOKUP(A6,'Wkg EE Roster'!$A$3:$A$164,1,FALSE)</f>
        <v>20075</v>
      </c>
      <c r="C6">
        <f>VLOOKUP(A6,'2022 EE GL'!$B$4:$B$166,1,FALSE)</f>
        <v>20075</v>
      </c>
      <c r="D6" t="s">
        <v>880</v>
      </c>
      <c r="E6" t="s">
        <v>10</v>
      </c>
      <c r="F6" t="s">
        <v>308</v>
      </c>
      <c r="G6" t="s">
        <v>309</v>
      </c>
    </row>
    <row r="7" spans="1:7" x14ac:dyDescent="0.25">
      <c r="A7">
        <v>20378</v>
      </c>
      <c r="B7">
        <f>VLOOKUP(A7,'Wkg EE Roster'!$A$3:$A$164,1,FALSE)</f>
        <v>20378</v>
      </c>
      <c r="C7">
        <f>VLOOKUP(A7,'2022 EE GL'!$B$4:$B$166,1,FALSE)</f>
        <v>20378</v>
      </c>
      <c r="D7" t="s">
        <v>884</v>
      </c>
      <c r="E7" t="s">
        <v>17</v>
      </c>
      <c r="F7" t="s">
        <v>320</v>
      </c>
      <c r="G7" t="s">
        <v>321</v>
      </c>
    </row>
    <row r="8" spans="1:7" x14ac:dyDescent="0.25">
      <c r="A8">
        <v>20670</v>
      </c>
      <c r="B8">
        <f>VLOOKUP(A8,'Wkg EE Roster'!$A$3:$A$164,1,FALSE)</f>
        <v>20670</v>
      </c>
      <c r="C8">
        <f>VLOOKUP(A8,'2022 EE GL'!$B$4:$B$166,1,FALSE)</f>
        <v>20670</v>
      </c>
      <c r="D8" t="s">
        <v>631</v>
      </c>
      <c r="E8" t="s">
        <v>890</v>
      </c>
      <c r="F8" t="s">
        <v>323</v>
      </c>
      <c r="G8" t="s">
        <v>310</v>
      </c>
    </row>
    <row r="9" spans="1:7" x14ac:dyDescent="0.25">
      <c r="A9">
        <v>20760</v>
      </c>
      <c r="B9">
        <f>VLOOKUP(A9,'Wkg EE Roster'!$A$3:$A$164,1,FALSE)</f>
        <v>20760</v>
      </c>
      <c r="C9">
        <f>VLOOKUP(A9,'2022 EE GL'!$B$4:$B$166,1,FALSE)</f>
        <v>20760</v>
      </c>
      <c r="D9" t="s">
        <v>891</v>
      </c>
      <c r="E9" t="s">
        <v>21</v>
      </c>
      <c r="F9" t="s">
        <v>308</v>
      </c>
      <c r="G9" t="s">
        <v>309</v>
      </c>
    </row>
    <row r="10" spans="1:7" x14ac:dyDescent="0.25">
      <c r="A10">
        <v>20875</v>
      </c>
      <c r="B10">
        <f>VLOOKUP(A10,'Wkg EE Roster'!$A$3:$A$164,1,FALSE)</f>
        <v>20875</v>
      </c>
      <c r="C10">
        <f>VLOOKUP(A10,'2022 EE GL'!$B$4:$B$166,1,FALSE)</f>
        <v>20875</v>
      </c>
      <c r="D10" t="s">
        <v>893</v>
      </c>
      <c r="E10" t="s">
        <v>38</v>
      </c>
      <c r="F10" t="s">
        <v>349</v>
      </c>
      <c r="G10" t="s">
        <v>350</v>
      </c>
    </row>
    <row r="11" spans="1:7" x14ac:dyDescent="0.25">
      <c r="A11">
        <v>20910</v>
      </c>
      <c r="B11">
        <f>VLOOKUP(A11,'Wkg EE Roster'!$A$3:$A$164,1,FALSE)</f>
        <v>20910</v>
      </c>
      <c r="C11">
        <f>VLOOKUP(A11,'2022 EE GL'!$B$4:$B$166,1,FALSE)</f>
        <v>20910</v>
      </c>
      <c r="D11" t="s">
        <v>897</v>
      </c>
      <c r="E11" t="s">
        <v>41</v>
      </c>
      <c r="F11" t="s">
        <v>316</v>
      </c>
      <c r="G11" t="s">
        <v>317</v>
      </c>
    </row>
    <row r="12" spans="1:7" x14ac:dyDescent="0.25">
      <c r="A12">
        <v>20925</v>
      </c>
      <c r="B12">
        <f>VLOOKUP(A12,'Wkg EE Roster'!$A$3:$A$164,1,FALSE)</f>
        <v>20925</v>
      </c>
      <c r="C12">
        <f>VLOOKUP(A12,'2022 EE GL'!$B$4:$B$166,1,FALSE)</f>
        <v>20925</v>
      </c>
      <c r="D12" t="s">
        <v>883</v>
      </c>
      <c r="E12" t="s">
        <v>42</v>
      </c>
      <c r="F12" t="s">
        <v>308</v>
      </c>
      <c r="G12" t="s">
        <v>309</v>
      </c>
    </row>
    <row r="13" spans="1:7" x14ac:dyDescent="0.25">
      <c r="A13">
        <v>21200</v>
      </c>
      <c r="B13">
        <f>VLOOKUP(A13,'Wkg EE Roster'!$A$3:$A$164,1,FALSE)</f>
        <v>21200</v>
      </c>
      <c r="C13">
        <f>VLOOKUP(A13,'2022 EE GL'!$B$4:$B$166,1,FALSE)</f>
        <v>21200</v>
      </c>
      <c r="D13" t="s">
        <v>902</v>
      </c>
      <c r="E13" t="s">
        <v>46</v>
      </c>
      <c r="F13" t="s">
        <v>320</v>
      </c>
      <c r="G13" t="s">
        <v>321</v>
      </c>
    </row>
    <row r="14" spans="1:7" x14ac:dyDescent="0.25">
      <c r="A14">
        <v>21380</v>
      </c>
      <c r="B14">
        <f>VLOOKUP(A14,'Wkg EE Roster'!$A$3:$A$164,1,FALSE)</f>
        <v>21380</v>
      </c>
      <c r="C14">
        <f>VLOOKUP(A14,'2022 EE GL'!$B$4:$B$166,1,FALSE)</f>
        <v>21380</v>
      </c>
      <c r="D14" t="s">
        <v>906</v>
      </c>
      <c r="E14" t="s">
        <v>17</v>
      </c>
      <c r="F14" t="s">
        <v>320</v>
      </c>
      <c r="G14" t="s">
        <v>321</v>
      </c>
    </row>
    <row r="15" spans="1:7" x14ac:dyDescent="0.25">
      <c r="A15">
        <v>21415</v>
      </c>
      <c r="B15">
        <f>VLOOKUP(A15,'Wkg EE Roster'!$A$3:$A$164,1,FALSE)</f>
        <v>21415</v>
      </c>
      <c r="C15">
        <f>VLOOKUP(A15,'2022 EE GL'!$B$4:$B$166,1,FALSE)</f>
        <v>21415</v>
      </c>
      <c r="D15" t="s">
        <v>677</v>
      </c>
      <c r="E15" t="s">
        <v>21</v>
      </c>
      <c r="F15" t="s">
        <v>308</v>
      </c>
      <c r="G15" t="s">
        <v>309</v>
      </c>
    </row>
    <row r="16" spans="1:7" x14ac:dyDescent="0.25">
      <c r="A16">
        <v>21430</v>
      </c>
      <c r="B16">
        <f>VLOOKUP(A16,'Wkg EE Roster'!$A$3:$A$164,1,FALSE)</f>
        <v>21430</v>
      </c>
      <c r="C16">
        <f>VLOOKUP(A16,'2022 EE GL'!$B$4:$B$166,1,FALSE)</f>
        <v>21430</v>
      </c>
      <c r="D16" t="s">
        <v>907</v>
      </c>
      <c r="E16" t="s">
        <v>29</v>
      </c>
      <c r="F16" t="s">
        <v>316</v>
      </c>
      <c r="G16" t="s">
        <v>317</v>
      </c>
    </row>
    <row r="17" spans="1:7" x14ac:dyDescent="0.25">
      <c r="A17">
        <v>21450</v>
      </c>
      <c r="B17">
        <f>VLOOKUP(A17,'Wkg EE Roster'!$A$3:$A$164,1,FALSE)</f>
        <v>21450</v>
      </c>
      <c r="C17">
        <f>VLOOKUP(A17,'2022 EE GL'!$B$4:$B$166,1,FALSE)</f>
        <v>21450</v>
      </c>
      <c r="D17" t="s">
        <v>908</v>
      </c>
      <c r="E17" t="s">
        <v>50</v>
      </c>
      <c r="F17" t="s">
        <v>316</v>
      </c>
      <c r="G17" t="s">
        <v>317</v>
      </c>
    </row>
    <row r="18" spans="1:7" x14ac:dyDescent="0.25">
      <c r="A18">
        <v>21475</v>
      </c>
      <c r="B18">
        <f>VLOOKUP(A18,'Wkg EE Roster'!$A$3:$A$164,1,FALSE)</f>
        <v>21475</v>
      </c>
      <c r="C18">
        <f>VLOOKUP(A18,'2022 EE GL'!$B$4:$B$166,1,FALSE)</f>
        <v>21475</v>
      </c>
      <c r="D18" t="s">
        <v>910</v>
      </c>
      <c r="E18" t="s">
        <v>33</v>
      </c>
      <c r="F18" t="s">
        <v>320</v>
      </c>
      <c r="G18" t="s">
        <v>321</v>
      </c>
    </row>
    <row r="19" spans="1:7" x14ac:dyDescent="0.25">
      <c r="A19">
        <v>30060</v>
      </c>
      <c r="B19">
        <f>VLOOKUP(A19,'Wkg EE Roster'!$A$3:$A$164,1,FALSE)</f>
        <v>30060</v>
      </c>
      <c r="C19">
        <f>VLOOKUP(A19,'2022 EE GL'!$B$4:$B$166,1,FALSE)</f>
        <v>30060</v>
      </c>
      <c r="D19" t="s">
        <v>911</v>
      </c>
      <c r="E19" t="s">
        <v>7</v>
      </c>
      <c r="F19" t="s">
        <v>1096</v>
      </c>
      <c r="G19" t="s">
        <v>333</v>
      </c>
    </row>
    <row r="20" spans="1:7" x14ac:dyDescent="0.25">
      <c r="A20">
        <v>30100</v>
      </c>
      <c r="B20">
        <f>VLOOKUP(A20,'Wkg EE Roster'!$A$3:$A$164,1,FALSE)</f>
        <v>30100</v>
      </c>
      <c r="C20">
        <f>VLOOKUP(A20,'2022 EE GL'!$B$4:$B$166,1,FALSE)</f>
        <v>30100</v>
      </c>
      <c r="D20" t="s">
        <v>608</v>
      </c>
      <c r="E20" t="s">
        <v>913</v>
      </c>
      <c r="F20" t="s">
        <v>334</v>
      </c>
      <c r="G20" t="s">
        <v>333</v>
      </c>
    </row>
    <row r="21" spans="1:7" x14ac:dyDescent="0.25">
      <c r="A21">
        <v>30425</v>
      </c>
      <c r="B21">
        <f>VLOOKUP(A21,'Wkg EE Roster'!$A$3:$A$164,1,FALSE)</f>
        <v>30425</v>
      </c>
      <c r="C21">
        <f>VLOOKUP(A21,'2022 EE GL'!$B$4:$B$166,1,FALSE)</f>
        <v>30425</v>
      </c>
      <c r="D21" t="s">
        <v>914</v>
      </c>
      <c r="E21" t="s">
        <v>34</v>
      </c>
      <c r="F21" t="s">
        <v>343</v>
      </c>
      <c r="G21" t="s">
        <v>314</v>
      </c>
    </row>
    <row r="22" spans="1:7" x14ac:dyDescent="0.25">
      <c r="A22">
        <v>30715</v>
      </c>
      <c r="B22">
        <f>VLOOKUP(A22,'Wkg EE Roster'!$A$3:$A$164,1,FALSE)</f>
        <v>30715</v>
      </c>
      <c r="C22">
        <f>VLOOKUP(A22,'2022 EE GL'!$B$4:$B$166,1,FALSE)</f>
        <v>30715</v>
      </c>
      <c r="D22" t="s">
        <v>879</v>
      </c>
      <c r="E22" t="s">
        <v>37</v>
      </c>
      <c r="F22" t="s">
        <v>335</v>
      </c>
      <c r="G22" t="s">
        <v>336</v>
      </c>
    </row>
    <row r="23" spans="1:7" x14ac:dyDescent="0.25">
      <c r="A23">
        <v>30825</v>
      </c>
      <c r="B23">
        <f>VLOOKUP(A23,'Wkg EE Roster'!$A$3:$A$164,1,FALSE)</f>
        <v>30825</v>
      </c>
      <c r="C23">
        <f>VLOOKUP(A23,'2022 EE GL'!$B$4:$B$166,1,FALSE)</f>
        <v>30825</v>
      </c>
      <c r="D23" t="s">
        <v>921</v>
      </c>
      <c r="E23" t="s">
        <v>12</v>
      </c>
      <c r="F23" t="s">
        <v>324</v>
      </c>
      <c r="G23" t="s">
        <v>325</v>
      </c>
    </row>
    <row r="24" spans="1:7" x14ac:dyDescent="0.25">
      <c r="A24">
        <v>30835</v>
      </c>
      <c r="B24">
        <f>VLOOKUP(A24,'Wkg EE Roster'!$A$3:$A$164,1,FALSE)</f>
        <v>30835</v>
      </c>
      <c r="C24">
        <f>VLOOKUP(A24,'2022 EE GL'!$B$4:$B$166,1,FALSE)</f>
        <v>30835</v>
      </c>
      <c r="D24" t="s">
        <v>925</v>
      </c>
      <c r="E24" t="s">
        <v>926</v>
      </c>
      <c r="F24" t="s">
        <v>334</v>
      </c>
      <c r="G24" t="s">
        <v>333</v>
      </c>
    </row>
    <row r="25" spans="1:7" x14ac:dyDescent="0.25">
      <c r="A25">
        <v>30900</v>
      </c>
      <c r="B25">
        <f>VLOOKUP(A25,'Wkg EE Roster'!$A$3:$A$164,1,FALSE)</f>
        <v>30900</v>
      </c>
      <c r="C25">
        <f>VLOOKUP(A25,'2022 EE GL'!$B$4:$B$166,1,FALSE)</f>
        <v>30900</v>
      </c>
      <c r="D25" t="s">
        <v>927</v>
      </c>
      <c r="E25" t="s">
        <v>47</v>
      </c>
      <c r="F25" t="s">
        <v>324</v>
      </c>
      <c r="G25" t="s">
        <v>325</v>
      </c>
    </row>
    <row r="26" spans="1:7" x14ac:dyDescent="0.25">
      <c r="A26">
        <v>31025</v>
      </c>
      <c r="B26">
        <f>VLOOKUP(A26,'Wkg EE Roster'!$A$3:$A$164,1,FALSE)</f>
        <v>31025</v>
      </c>
      <c r="C26">
        <f>VLOOKUP(A26,'2022 EE GL'!$B$4:$B$166,1,FALSE)</f>
        <v>31025</v>
      </c>
      <c r="D26" t="s">
        <v>929</v>
      </c>
      <c r="E26" t="s">
        <v>932</v>
      </c>
      <c r="F26" t="s">
        <v>337</v>
      </c>
      <c r="G26" t="s">
        <v>338</v>
      </c>
    </row>
    <row r="27" spans="1:7" x14ac:dyDescent="0.25">
      <c r="A27">
        <v>40250</v>
      </c>
      <c r="B27">
        <f>VLOOKUP(A27,'Wkg EE Roster'!$A$3:$A$164,1,FALSE)</f>
        <v>40250</v>
      </c>
      <c r="C27">
        <f>VLOOKUP(A27,'2022 EE GL'!$B$4:$B$166,1,FALSE)</f>
        <v>40250</v>
      </c>
      <c r="D27" t="s">
        <v>933</v>
      </c>
      <c r="E27" t="s">
        <v>12</v>
      </c>
      <c r="F27" t="s">
        <v>324</v>
      </c>
      <c r="G27" t="s">
        <v>325</v>
      </c>
    </row>
    <row r="28" spans="1:7" x14ac:dyDescent="0.25">
      <c r="A28">
        <v>40260</v>
      </c>
      <c r="B28">
        <f>VLOOKUP(A28,'Wkg EE Roster'!$A$3:$A$164,1,FALSE)</f>
        <v>40260</v>
      </c>
      <c r="C28">
        <f>VLOOKUP(A28,'2022 EE GL'!$B$4:$B$166,1,FALSE)</f>
        <v>40260</v>
      </c>
      <c r="D28" t="s">
        <v>609</v>
      </c>
      <c r="E28" t="s">
        <v>15</v>
      </c>
      <c r="F28" t="s">
        <v>1097</v>
      </c>
      <c r="G28" t="s">
        <v>936</v>
      </c>
    </row>
    <row r="29" spans="1:7" x14ac:dyDescent="0.25">
      <c r="A29">
        <v>40350</v>
      </c>
      <c r="B29">
        <f>VLOOKUP(A29,'Wkg EE Roster'!$A$3:$A$164,1,FALSE)</f>
        <v>40350</v>
      </c>
      <c r="C29">
        <f>VLOOKUP(A29,'2022 EE GL'!$B$4:$B$166,1,FALSE)</f>
        <v>40350</v>
      </c>
      <c r="D29" t="s">
        <v>937</v>
      </c>
      <c r="E29" t="s">
        <v>941</v>
      </c>
      <c r="F29" t="s">
        <v>349</v>
      </c>
      <c r="G29" t="s">
        <v>350</v>
      </c>
    </row>
    <row r="30" spans="1:7" x14ac:dyDescent="0.25">
      <c r="A30">
        <v>40400</v>
      </c>
      <c r="B30">
        <f>VLOOKUP(A30,'Wkg EE Roster'!$A$3:$A$164,1,FALSE)</f>
        <v>40400</v>
      </c>
      <c r="C30">
        <f>VLOOKUP(A30,'2022 EE GL'!$B$4:$B$166,1,FALSE)</f>
        <v>40400</v>
      </c>
      <c r="D30" t="s">
        <v>618</v>
      </c>
      <c r="E30" t="s">
        <v>890</v>
      </c>
      <c r="F30" t="s">
        <v>308</v>
      </c>
      <c r="G30" t="s">
        <v>309</v>
      </c>
    </row>
    <row r="31" spans="1:7" x14ac:dyDescent="0.25">
      <c r="A31">
        <v>40405</v>
      </c>
      <c r="B31">
        <f>VLOOKUP(A31,'Wkg EE Roster'!$A$3:$A$164,1,FALSE)</f>
        <v>40405</v>
      </c>
      <c r="C31">
        <f>VLOOKUP(A31,'2022 EE GL'!$B$4:$B$166,1,FALSE)</f>
        <v>40405</v>
      </c>
      <c r="D31" t="s">
        <v>942</v>
      </c>
      <c r="E31" t="s">
        <v>19</v>
      </c>
      <c r="F31" t="s">
        <v>1097</v>
      </c>
      <c r="G31" t="s">
        <v>936</v>
      </c>
    </row>
    <row r="32" spans="1:7" x14ac:dyDescent="0.25">
      <c r="A32">
        <v>40435</v>
      </c>
      <c r="B32">
        <f>VLOOKUP(A32,'Wkg EE Roster'!$A$3:$A$164,1,FALSE)</f>
        <v>40435</v>
      </c>
      <c r="C32">
        <f>VLOOKUP(A32,'2022 EE GL'!$B$4:$B$166,1,FALSE)</f>
        <v>40435</v>
      </c>
      <c r="D32" t="s">
        <v>912</v>
      </c>
      <c r="E32" t="s">
        <v>37</v>
      </c>
      <c r="F32" t="s">
        <v>335</v>
      </c>
      <c r="G32" t="s">
        <v>336</v>
      </c>
    </row>
    <row r="33" spans="1:7" x14ac:dyDescent="0.25">
      <c r="A33">
        <v>40450</v>
      </c>
      <c r="B33">
        <f>VLOOKUP(A33,'Wkg EE Roster'!$A$3:$A$164,1,FALSE)</f>
        <v>40450</v>
      </c>
      <c r="C33">
        <f>VLOOKUP(A33,'2022 EE GL'!$B$4:$B$166,1,FALSE)</f>
        <v>40450</v>
      </c>
      <c r="D33" t="s">
        <v>943</v>
      </c>
      <c r="E33" t="s">
        <v>26</v>
      </c>
      <c r="F33" t="s">
        <v>329</v>
      </c>
      <c r="G33" t="s">
        <v>330</v>
      </c>
    </row>
    <row r="34" spans="1:7" x14ac:dyDescent="0.25">
      <c r="A34">
        <v>40460</v>
      </c>
      <c r="B34">
        <f>VLOOKUP(A34,'Wkg EE Roster'!$A$3:$A$164,1,FALSE)</f>
        <v>40460</v>
      </c>
      <c r="C34">
        <f>VLOOKUP(A34,'2022 EE GL'!$B$4:$B$166,1,FALSE)</f>
        <v>40460</v>
      </c>
      <c r="D34" t="s">
        <v>947</v>
      </c>
      <c r="E34" t="s">
        <v>27</v>
      </c>
      <c r="F34" t="s">
        <v>347</v>
      </c>
      <c r="G34" t="s">
        <v>348</v>
      </c>
    </row>
    <row r="35" spans="1:7" x14ac:dyDescent="0.25">
      <c r="A35">
        <v>40515</v>
      </c>
      <c r="B35">
        <f>VLOOKUP(A35,'Wkg EE Roster'!$A$3:$A$164,1,FALSE)</f>
        <v>40515</v>
      </c>
      <c r="C35">
        <f>VLOOKUP(A35,'2022 EE GL'!$B$4:$B$166,1,FALSE)</f>
        <v>40515</v>
      </c>
      <c r="D35" t="s">
        <v>633</v>
      </c>
      <c r="E35" t="s">
        <v>8</v>
      </c>
      <c r="F35" t="s">
        <v>334</v>
      </c>
      <c r="G35" t="s">
        <v>333</v>
      </c>
    </row>
    <row r="36" spans="1:7" x14ac:dyDescent="0.25">
      <c r="A36">
        <v>40520</v>
      </c>
      <c r="B36">
        <f>VLOOKUP(A36,'Wkg EE Roster'!$A$3:$A$164,1,FALSE)</f>
        <v>40520</v>
      </c>
      <c r="C36">
        <f>VLOOKUP(A36,'2022 EE GL'!$B$4:$B$166,1,FALSE)</f>
        <v>40520</v>
      </c>
      <c r="D36" t="s">
        <v>951</v>
      </c>
      <c r="E36" t="s">
        <v>28</v>
      </c>
      <c r="F36" t="s">
        <v>1097</v>
      </c>
      <c r="G36" t="s">
        <v>936</v>
      </c>
    </row>
    <row r="37" spans="1:7" x14ac:dyDescent="0.25">
      <c r="A37">
        <v>40615</v>
      </c>
      <c r="B37">
        <f>VLOOKUP(A37,'Wkg EE Roster'!$A$3:$A$164,1,FALSE)</f>
        <v>40615</v>
      </c>
      <c r="C37">
        <f>VLOOKUP(A37,'2022 EE GL'!$B$4:$B$166,1,FALSE)</f>
        <v>40615</v>
      </c>
      <c r="D37" t="s">
        <v>909</v>
      </c>
      <c r="E37" t="s">
        <v>32</v>
      </c>
      <c r="F37" t="s">
        <v>329</v>
      </c>
      <c r="G37" t="s">
        <v>330</v>
      </c>
    </row>
    <row r="38" spans="1:7" x14ac:dyDescent="0.25">
      <c r="A38">
        <v>40640</v>
      </c>
      <c r="B38">
        <f>VLOOKUP(A38,'Wkg EE Roster'!$A$3:$A$164,1,FALSE)</f>
        <v>40640</v>
      </c>
      <c r="C38">
        <f>VLOOKUP(A38,'2022 EE GL'!$B$4:$B$166,1,FALSE)</f>
        <v>40640</v>
      </c>
      <c r="D38" t="s">
        <v>953</v>
      </c>
      <c r="E38" t="s">
        <v>22</v>
      </c>
      <c r="F38" t="s">
        <v>347</v>
      </c>
      <c r="G38" t="s">
        <v>348</v>
      </c>
    </row>
    <row r="39" spans="1:7" x14ac:dyDescent="0.25">
      <c r="A39">
        <v>40645</v>
      </c>
      <c r="B39">
        <f>VLOOKUP(A39,'Wkg EE Roster'!$A$3:$A$164,1,FALSE)</f>
        <v>40645</v>
      </c>
      <c r="C39">
        <f>VLOOKUP(A39,'2022 EE GL'!$B$4:$B$166,1,FALSE)</f>
        <v>40645</v>
      </c>
      <c r="D39" t="s">
        <v>648</v>
      </c>
      <c r="E39" t="s">
        <v>21</v>
      </c>
      <c r="F39" t="s">
        <v>327</v>
      </c>
      <c r="G39" t="s">
        <v>328</v>
      </c>
    </row>
    <row r="40" spans="1:7" x14ac:dyDescent="0.25">
      <c r="A40">
        <v>40655</v>
      </c>
      <c r="B40">
        <f>VLOOKUP(A40,'Wkg EE Roster'!$A$3:$A$164,1,FALSE)</f>
        <v>40655</v>
      </c>
      <c r="C40">
        <f>VLOOKUP(A40,'2022 EE GL'!$B$4:$B$166,1,FALSE)</f>
        <v>40655</v>
      </c>
      <c r="D40" t="s">
        <v>649</v>
      </c>
      <c r="E40" t="s">
        <v>21</v>
      </c>
      <c r="F40" t="s">
        <v>1097</v>
      </c>
      <c r="G40" t="s">
        <v>936</v>
      </c>
    </row>
    <row r="41" spans="1:7" x14ac:dyDescent="0.25">
      <c r="A41">
        <v>40810</v>
      </c>
      <c r="B41">
        <f>VLOOKUP(A41,'Wkg EE Roster'!$A$3:$A$164,1,FALSE)</f>
        <v>40810</v>
      </c>
      <c r="C41">
        <f>VLOOKUP(A41,'2022 EE GL'!$B$4:$B$166,1,FALSE)</f>
        <v>40810</v>
      </c>
      <c r="D41" t="s">
        <v>960</v>
      </c>
      <c r="E41" t="s">
        <v>33</v>
      </c>
      <c r="F41" t="s">
        <v>320</v>
      </c>
      <c r="G41" t="s">
        <v>322</v>
      </c>
    </row>
    <row r="42" spans="1:7" x14ac:dyDescent="0.25">
      <c r="A42">
        <v>40825</v>
      </c>
      <c r="B42">
        <f>VLOOKUP(A42,'Wkg EE Roster'!$A$3:$A$164,1,FALSE)</f>
        <v>40825</v>
      </c>
      <c r="C42">
        <f>VLOOKUP(A42,'2022 EE GL'!$B$4:$B$166,1,FALSE)</f>
        <v>40825</v>
      </c>
      <c r="D42" t="s">
        <v>961</v>
      </c>
      <c r="E42" t="s">
        <v>965</v>
      </c>
      <c r="F42" t="s">
        <v>341</v>
      </c>
      <c r="G42" t="s">
        <v>342</v>
      </c>
    </row>
    <row r="43" spans="1:7" x14ac:dyDescent="0.25">
      <c r="A43">
        <v>40850</v>
      </c>
      <c r="B43">
        <f>VLOOKUP(A43,'Wkg EE Roster'!$A$3:$A$164,1,FALSE)</f>
        <v>40850</v>
      </c>
      <c r="C43">
        <f>VLOOKUP(A43,'2022 EE GL'!$B$4:$B$166,1,FALSE)</f>
        <v>40850</v>
      </c>
      <c r="D43" t="s">
        <v>966</v>
      </c>
      <c r="E43" t="s">
        <v>39</v>
      </c>
      <c r="F43" t="s">
        <v>341</v>
      </c>
      <c r="G43" t="s">
        <v>342</v>
      </c>
    </row>
    <row r="44" spans="1:7" x14ac:dyDescent="0.25">
      <c r="A44">
        <v>41125</v>
      </c>
      <c r="B44">
        <f>VLOOKUP(A44,'Wkg EE Roster'!$A$3:$A$164,1,FALSE)</f>
        <v>41125</v>
      </c>
      <c r="C44">
        <f>VLOOKUP(A44,'2022 EE GL'!$B$4:$B$166,1,FALSE)</f>
        <v>41125</v>
      </c>
      <c r="D44" t="s">
        <v>968</v>
      </c>
      <c r="E44" t="s">
        <v>44</v>
      </c>
      <c r="F44" t="s">
        <v>324</v>
      </c>
      <c r="G44" t="s">
        <v>325</v>
      </c>
    </row>
    <row r="45" spans="1:7" x14ac:dyDescent="0.25">
      <c r="A45">
        <v>41225</v>
      </c>
      <c r="B45">
        <f>VLOOKUP(A45,'Wkg EE Roster'!$A$3:$A$164,1,FALSE)</f>
        <v>41225</v>
      </c>
      <c r="C45">
        <f>VLOOKUP(A45,'2022 EE GL'!$B$4:$B$166,1,FALSE)</f>
        <v>41225</v>
      </c>
      <c r="D45" t="s">
        <v>969</v>
      </c>
      <c r="E45" t="s">
        <v>970</v>
      </c>
      <c r="F45" t="s">
        <v>334</v>
      </c>
      <c r="G45" t="s">
        <v>333</v>
      </c>
    </row>
    <row r="46" spans="1:7" x14ac:dyDescent="0.25">
      <c r="A46">
        <v>41320</v>
      </c>
      <c r="B46">
        <f>VLOOKUP(A46,'Wkg EE Roster'!$A$3:$A$164,1,FALSE)</f>
        <v>41320</v>
      </c>
      <c r="C46">
        <f>VLOOKUP(A46,'2022 EE GL'!$B$4:$B$166,1,FALSE)</f>
        <v>41320</v>
      </c>
      <c r="D46" t="s">
        <v>971</v>
      </c>
      <c r="E46" t="s">
        <v>47</v>
      </c>
      <c r="F46" t="s">
        <v>324</v>
      </c>
      <c r="G46" t="s">
        <v>325</v>
      </c>
    </row>
    <row r="47" spans="1:7" x14ac:dyDescent="0.25">
      <c r="A47">
        <v>41560</v>
      </c>
      <c r="B47">
        <f>VLOOKUP(A47,'Wkg EE Roster'!$A$3:$A$164,1,FALSE)</f>
        <v>41560</v>
      </c>
      <c r="C47">
        <f>VLOOKUP(A47,'2022 EE GL'!$B$4:$B$166,1,FALSE)</f>
        <v>41560</v>
      </c>
      <c r="D47" t="s">
        <v>972</v>
      </c>
      <c r="E47" t="s">
        <v>47</v>
      </c>
      <c r="F47" t="s">
        <v>324</v>
      </c>
      <c r="G47" t="s">
        <v>325</v>
      </c>
    </row>
    <row r="48" spans="1:7" x14ac:dyDescent="0.25">
      <c r="A48">
        <v>60453</v>
      </c>
      <c r="B48">
        <f>VLOOKUP(A48,'Wkg EE Roster'!$A$3:$A$164,1,FALSE)</f>
        <v>60453</v>
      </c>
      <c r="C48">
        <f>VLOOKUP(A48,'2022 EE GL'!$B$4:$B$166,1,FALSE)</f>
        <v>60453</v>
      </c>
      <c r="D48" t="s">
        <v>973</v>
      </c>
      <c r="E48" t="s">
        <v>47</v>
      </c>
      <c r="F48" t="s">
        <v>324</v>
      </c>
      <c r="G48" t="s">
        <v>325</v>
      </c>
    </row>
    <row r="49" spans="1:7" x14ac:dyDescent="0.25">
      <c r="A49">
        <v>60456</v>
      </c>
      <c r="B49">
        <f>VLOOKUP(A49,'Wkg EE Roster'!$A$3:$A$164,1,FALSE)</f>
        <v>60456</v>
      </c>
      <c r="C49">
        <f>VLOOKUP(A49,'2022 EE GL'!$B$4:$B$166,1,FALSE)</f>
        <v>60456</v>
      </c>
      <c r="D49" t="s">
        <v>640</v>
      </c>
      <c r="E49" t="s">
        <v>890</v>
      </c>
      <c r="F49" t="s">
        <v>323</v>
      </c>
      <c r="G49" t="s">
        <v>310</v>
      </c>
    </row>
    <row r="50" spans="1:7" x14ac:dyDescent="0.25">
      <c r="A50">
        <v>60457</v>
      </c>
      <c r="B50">
        <f>VLOOKUP(A50,'Wkg EE Roster'!$A$3:$A$164,1,FALSE)</f>
        <v>60457</v>
      </c>
      <c r="C50">
        <f>VLOOKUP(A50,'2022 EE GL'!$B$4:$B$166,1,FALSE)</f>
        <v>60457</v>
      </c>
      <c r="D50" t="s">
        <v>974</v>
      </c>
      <c r="E50" t="s">
        <v>975</v>
      </c>
      <c r="F50" t="s">
        <v>343</v>
      </c>
      <c r="G50" t="s">
        <v>314</v>
      </c>
    </row>
    <row r="51" spans="1:7" x14ac:dyDescent="0.25">
      <c r="A51">
        <v>60459</v>
      </c>
      <c r="B51">
        <f>VLOOKUP(A51,'Wkg EE Roster'!$A$3:$A$164,1,FALSE)</f>
        <v>60459</v>
      </c>
      <c r="C51">
        <f>VLOOKUP(A51,'2022 EE GL'!$B$4:$B$166,1,FALSE)</f>
        <v>60459</v>
      </c>
      <c r="D51" t="s">
        <v>976</v>
      </c>
      <c r="E51" t="s">
        <v>978</v>
      </c>
      <c r="F51" t="s">
        <v>320</v>
      </c>
      <c r="G51" t="s">
        <v>321</v>
      </c>
    </row>
    <row r="52" spans="1:7" x14ac:dyDescent="0.25">
      <c r="A52">
        <v>60461</v>
      </c>
      <c r="B52">
        <f>VLOOKUP(A52,'Wkg EE Roster'!$A$3:$A$164,1,FALSE)</f>
        <v>60461</v>
      </c>
      <c r="C52">
        <f>VLOOKUP(A52,'2022 EE GL'!$B$4:$B$166,1,FALSE)</f>
        <v>60461</v>
      </c>
      <c r="D52" t="s">
        <v>671</v>
      </c>
      <c r="E52" t="s">
        <v>982</v>
      </c>
      <c r="F52" t="s">
        <v>1099</v>
      </c>
      <c r="G52" t="s">
        <v>981</v>
      </c>
    </row>
    <row r="53" spans="1:7" x14ac:dyDescent="0.25">
      <c r="A53">
        <v>60464</v>
      </c>
      <c r="B53">
        <f>VLOOKUP(A53,'Wkg EE Roster'!$A$3:$A$164,1,FALSE)</f>
        <v>60464</v>
      </c>
      <c r="C53">
        <f>VLOOKUP(A53,'2022 EE GL'!$B$4:$B$166,1,FALSE)</f>
        <v>60464</v>
      </c>
      <c r="D53" t="s">
        <v>983</v>
      </c>
      <c r="E53" t="s">
        <v>890</v>
      </c>
      <c r="F53" t="s">
        <v>315</v>
      </c>
      <c r="G53" t="s">
        <v>311</v>
      </c>
    </row>
    <row r="54" spans="1:7" x14ac:dyDescent="0.25">
      <c r="A54">
        <v>60465</v>
      </c>
      <c r="B54">
        <f>VLOOKUP(A54,'Wkg EE Roster'!$A$3:$A$164,1,FALSE)</f>
        <v>60465</v>
      </c>
      <c r="C54">
        <f>VLOOKUP(A54,'2022 EE GL'!$B$4:$B$166,1,FALSE)</f>
        <v>60465</v>
      </c>
      <c r="D54" t="s">
        <v>622</v>
      </c>
      <c r="E54" t="s">
        <v>21</v>
      </c>
      <c r="F54" t="s">
        <v>331</v>
      </c>
      <c r="G54" t="s">
        <v>332</v>
      </c>
    </row>
    <row r="55" spans="1:7" x14ac:dyDescent="0.25">
      <c r="A55">
        <v>60466</v>
      </c>
      <c r="B55">
        <f>VLOOKUP(A55,'Wkg EE Roster'!$A$3:$A$164,1,FALSE)</f>
        <v>60466</v>
      </c>
      <c r="C55">
        <f>VLOOKUP(A55,'2022 EE GL'!$B$4:$B$166,1,FALSE)</f>
        <v>60466</v>
      </c>
      <c r="D55" t="s">
        <v>627</v>
      </c>
      <c r="E55" t="s">
        <v>24</v>
      </c>
      <c r="F55" t="s">
        <v>312</v>
      </c>
      <c r="G55" t="s">
        <v>313</v>
      </c>
    </row>
    <row r="56" spans="1:7" x14ac:dyDescent="0.25">
      <c r="A56">
        <v>60471</v>
      </c>
      <c r="B56">
        <f>VLOOKUP(A56,'Wkg EE Roster'!$A$3:$A$164,1,FALSE)</f>
        <v>60471</v>
      </c>
      <c r="C56">
        <f>VLOOKUP(A56,'2022 EE GL'!$B$4:$B$166,1,FALSE)</f>
        <v>60471</v>
      </c>
      <c r="D56" t="s">
        <v>652</v>
      </c>
      <c r="E56" t="s">
        <v>36</v>
      </c>
      <c r="F56" t="s">
        <v>344</v>
      </c>
      <c r="G56" t="s">
        <v>346</v>
      </c>
    </row>
    <row r="57" spans="1:7" x14ac:dyDescent="0.25">
      <c r="A57">
        <v>60473</v>
      </c>
      <c r="B57">
        <f>VLOOKUP(A57,'Wkg EE Roster'!$A$3:$A$164,1,FALSE)</f>
        <v>60473</v>
      </c>
      <c r="C57">
        <f>VLOOKUP(A57,'2022 EE GL'!$B$4:$B$166,1,FALSE)</f>
        <v>60473</v>
      </c>
      <c r="D57" t="s">
        <v>672</v>
      </c>
      <c r="E57" t="s">
        <v>991</v>
      </c>
      <c r="F57" t="s">
        <v>343</v>
      </c>
      <c r="G57" t="s">
        <v>314</v>
      </c>
    </row>
    <row r="58" spans="1:7" x14ac:dyDescent="0.25">
      <c r="A58">
        <v>60478</v>
      </c>
      <c r="B58">
        <f>VLOOKUP(A58,'Wkg EE Roster'!$A$3:$A$164,1,FALSE)</f>
        <v>60478</v>
      </c>
      <c r="C58">
        <f>VLOOKUP(A58,'2022 EE GL'!$B$4:$B$166,1,FALSE)</f>
        <v>60478</v>
      </c>
      <c r="D58" t="s">
        <v>992</v>
      </c>
      <c r="E58" t="s">
        <v>48</v>
      </c>
      <c r="F58" t="s">
        <v>320</v>
      </c>
      <c r="G58" t="s">
        <v>321</v>
      </c>
    </row>
    <row r="59" spans="1:7" x14ac:dyDescent="0.25">
      <c r="A59">
        <v>60479</v>
      </c>
      <c r="B59">
        <f>VLOOKUP(A59,'Wkg EE Roster'!$A$3:$A$164,1,FALSE)</f>
        <v>60479</v>
      </c>
      <c r="C59">
        <f>VLOOKUP(A59,'2022 EE GL'!$B$4:$B$166,1,FALSE)</f>
        <v>60479</v>
      </c>
      <c r="D59" t="s">
        <v>634</v>
      </c>
      <c r="E59" t="s">
        <v>7</v>
      </c>
      <c r="F59" t="s">
        <v>334</v>
      </c>
      <c r="G59" t="s">
        <v>333</v>
      </c>
    </row>
    <row r="60" spans="1:7" x14ac:dyDescent="0.25">
      <c r="A60">
        <v>60481</v>
      </c>
      <c r="B60">
        <f>VLOOKUP(A60,'Wkg EE Roster'!$A$3:$A$164,1,FALSE)</f>
        <v>60481</v>
      </c>
      <c r="C60">
        <f>VLOOKUP(A60,'2022 EE GL'!$B$4:$B$166,1,FALSE)</f>
        <v>60481</v>
      </c>
      <c r="D60" t="s">
        <v>675</v>
      </c>
      <c r="E60" t="s">
        <v>890</v>
      </c>
      <c r="F60" t="s">
        <v>315</v>
      </c>
      <c r="G60" t="s">
        <v>311</v>
      </c>
    </row>
    <row r="61" spans="1:7" x14ac:dyDescent="0.25">
      <c r="A61">
        <v>60484</v>
      </c>
      <c r="B61">
        <f>VLOOKUP(A61,'Wkg EE Roster'!$A$3:$A$164,1,FALSE)</f>
        <v>60484</v>
      </c>
      <c r="C61">
        <f>VLOOKUP(A61,'2022 EE GL'!$B$4:$B$166,1,FALSE)</f>
        <v>60484</v>
      </c>
      <c r="D61" t="s">
        <v>626</v>
      </c>
      <c r="E61" t="s">
        <v>890</v>
      </c>
      <c r="F61" t="s">
        <v>308</v>
      </c>
      <c r="G61" t="s">
        <v>309</v>
      </c>
    </row>
    <row r="62" spans="1:7" x14ac:dyDescent="0.25">
      <c r="A62">
        <v>60486</v>
      </c>
      <c r="B62">
        <f>VLOOKUP(A62,'Wkg EE Roster'!$A$3:$A$164,1,FALSE)</f>
        <v>60486</v>
      </c>
      <c r="C62">
        <f>VLOOKUP(A62,'2022 EE GL'!$B$4:$B$166,1,FALSE)</f>
        <v>60486</v>
      </c>
      <c r="D62" t="s">
        <v>920</v>
      </c>
      <c r="E62" t="s">
        <v>993</v>
      </c>
      <c r="F62" t="s">
        <v>339</v>
      </c>
      <c r="G62" t="s">
        <v>340</v>
      </c>
    </row>
    <row r="63" spans="1:7" x14ac:dyDescent="0.25">
      <c r="A63">
        <v>60487</v>
      </c>
      <c r="B63">
        <f>VLOOKUP(A63,'Wkg EE Roster'!$A$3:$A$164,1,FALSE)</f>
        <v>60487</v>
      </c>
      <c r="C63">
        <f>VLOOKUP(A63,'2022 EE GL'!$B$4:$B$166,1,FALSE)</f>
        <v>60487</v>
      </c>
      <c r="D63" t="s">
        <v>994</v>
      </c>
      <c r="E63" t="s">
        <v>890</v>
      </c>
      <c r="F63" t="s">
        <v>308</v>
      </c>
      <c r="G63" t="s">
        <v>309</v>
      </c>
    </row>
    <row r="64" spans="1:7" x14ac:dyDescent="0.25">
      <c r="A64">
        <v>60488</v>
      </c>
      <c r="B64">
        <f>VLOOKUP(A64,'Wkg EE Roster'!$A$3:$A$164,1,FALSE)</f>
        <v>60488</v>
      </c>
      <c r="C64">
        <f>VLOOKUP(A64,'2022 EE GL'!$B$4:$B$166,1,FALSE)</f>
        <v>60488</v>
      </c>
      <c r="D64" t="s">
        <v>995</v>
      </c>
      <c r="E64" t="s">
        <v>9</v>
      </c>
      <c r="F64" t="s">
        <v>341</v>
      </c>
      <c r="G64" t="s">
        <v>342</v>
      </c>
    </row>
    <row r="65" spans="1:7" x14ac:dyDescent="0.25">
      <c r="A65">
        <v>60490</v>
      </c>
      <c r="B65">
        <f>VLOOKUP(A65,'Wkg EE Roster'!$A$3:$A$164,1,FALSE)</f>
        <v>60490</v>
      </c>
      <c r="C65">
        <f>VLOOKUP(A65,'2022 EE GL'!$B$4:$B$166,1,FALSE)</f>
        <v>60490</v>
      </c>
      <c r="D65" t="s">
        <v>676</v>
      </c>
      <c r="E65" t="s">
        <v>890</v>
      </c>
      <c r="F65" t="s">
        <v>315</v>
      </c>
      <c r="G65" t="s">
        <v>311</v>
      </c>
    </row>
    <row r="66" spans="1:7" x14ac:dyDescent="0.25">
      <c r="A66">
        <v>60494</v>
      </c>
      <c r="B66">
        <f>VLOOKUP(A66,'Wkg EE Roster'!$A$3:$A$164,1,FALSE)</f>
        <v>60494</v>
      </c>
      <c r="C66">
        <f>VLOOKUP(A66,'2022 EE GL'!$B$4:$B$166,1,FALSE)</f>
        <v>60494</v>
      </c>
      <c r="D66" t="s">
        <v>617</v>
      </c>
      <c r="E66" t="s">
        <v>17</v>
      </c>
      <c r="F66" t="s">
        <v>320</v>
      </c>
      <c r="G66" t="s">
        <v>321</v>
      </c>
    </row>
    <row r="67" spans="1:7" x14ac:dyDescent="0.25">
      <c r="A67">
        <v>60500</v>
      </c>
      <c r="B67">
        <f>VLOOKUP(A67,'Wkg EE Roster'!$A$3:$A$164,1,FALSE)</f>
        <v>60500</v>
      </c>
      <c r="C67">
        <f>VLOOKUP(A67,'2022 EE GL'!$B$4:$B$166,1,FALSE)</f>
        <v>60500</v>
      </c>
      <c r="D67" t="s">
        <v>664</v>
      </c>
      <c r="E67" t="s">
        <v>45</v>
      </c>
      <c r="F67" t="s">
        <v>329</v>
      </c>
      <c r="G67" t="s">
        <v>330</v>
      </c>
    </row>
    <row r="68" spans="1:7" x14ac:dyDescent="0.25">
      <c r="A68">
        <v>60503</v>
      </c>
      <c r="B68">
        <f>VLOOKUP(A68,'Wkg EE Roster'!$A$3:$A$164,1,FALSE)</f>
        <v>60503</v>
      </c>
      <c r="C68">
        <f>VLOOKUP(A68,'2022 EE GL'!$B$4:$B$166,1,FALSE)</f>
        <v>60503</v>
      </c>
      <c r="D68" t="s">
        <v>668</v>
      </c>
      <c r="E68" t="s">
        <v>29</v>
      </c>
      <c r="F68" t="s">
        <v>316</v>
      </c>
      <c r="G68" t="s">
        <v>317</v>
      </c>
    </row>
    <row r="69" spans="1:7" x14ac:dyDescent="0.25">
      <c r="A69">
        <v>60505</v>
      </c>
      <c r="B69">
        <f>VLOOKUP(A69,'Wkg EE Roster'!$A$3:$A$164,1,FALSE)</f>
        <v>60505</v>
      </c>
      <c r="C69">
        <f>VLOOKUP(A69,'2022 EE GL'!$B$4:$B$166,1,FALSE)</f>
        <v>60505</v>
      </c>
      <c r="D69" t="s">
        <v>641</v>
      </c>
      <c r="E69" t="s">
        <v>890</v>
      </c>
      <c r="F69" t="s">
        <v>323</v>
      </c>
      <c r="G69" t="s">
        <v>310</v>
      </c>
    </row>
    <row r="70" spans="1:7" x14ac:dyDescent="0.25">
      <c r="A70">
        <v>60508</v>
      </c>
      <c r="B70">
        <f>VLOOKUP(A70,'Wkg EE Roster'!$A$3:$A$164,1,FALSE)</f>
        <v>60508</v>
      </c>
      <c r="C70">
        <f>VLOOKUP(A70,'2022 EE GL'!$B$4:$B$166,1,FALSE)</f>
        <v>60508</v>
      </c>
      <c r="D70" t="s">
        <v>996</v>
      </c>
      <c r="E70" t="s">
        <v>13</v>
      </c>
      <c r="F70" t="s">
        <v>1097</v>
      </c>
      <c r="G70" t="s">
        <v>936</v>
      </c>
    </row>
    <row r="71" spans="1:7" x14ac:dyDescent="0.25">
      <c r="A71">
        <v>60510</v>
      </c>
      <c r="B71">
        <f>VLOOKUP(A71,'Wkg EE Roster'!$A$3:$A$164,1,FALSE)</f>
        <v>60510</v>
      </c>
      <c r="C71">
        <f>VLOOKUP(A71,'2022 EE GL'!$B$4:$B$166,1,FALSE)</f>
        <v>60510</v>
      </c>
      <c r="D71" t="s">
        <v>632</v>
      </c>
      <c r="E71" t="s">
        <v>998</v>
      </c>
      <c r="F71" t="s">
        <v>1097</v>
      </c>
      <c r="G71" t="s">
        <v>936</v>
      </c>
    </row>
    <row r="72" spans="1:7" x14ac:dyDescent="0.25">
      <c r="A72">
        <v>60512</v>
      </c>
      <c r="B72">
        <f>VLOOKUP(A72,'Wkg EE Roster'!$A$3:$A$164,1,FALSE)</f>
        <v>60512</v>
      </c>
      <c r="C72">
        <f>VLOOKUP(A72,'2022 EE GL'!$B$4:$B$166,1,FALSE)</f>
        <v>60512</v>
      </c>
      <c r="D72" t="s">
        <v>629</v>
      </c>
      <c r="E72" t="s">
        <v>33</v>
      </c>
      <c r="F72" t="s">
        <v>320</v>
      </c>
      <c r="G72" t="s">
        <v>321</v>
      </c>
    </row>
    <row r="73" spans="1:7" x14ac:dyDescent="0.25">
      <c r="A73">
        <v>60517</v>
      </c>
      <c r="B73">
        <f>VLOOKUP(A73,'Wkg EE Roster'!$A$3:$A$164,1,FALSE)</f>
        <v>60517</v>
      </c>
      <c r="C73">
        <f>VLOOKUP(A73,'2022 EE GL'!$B$4:$B$166,1,FALSE)</f>
        <v>60517</v>
      </c>
      <c r="D73" t="s">
        <v>658</v>
      </c>
      <c r="E73" t="s">
        <v>43</v>
      </c>
      <c r="F73" t="s">
        <v>347</v>
      </c>
      <c r="G73" t="s">
        <v>348</v>
      </c>
    </row>
    <row r="74" spans="1:7" x14ac:dyDescent="0.25">
      <c r="A74">
        <v>60520</v>
      </c>
      <c r="B74">
        <f>VLOOKUP(A74,'Wkg EE Roster'!$A$3:$A$164,1,FALSE)</f>
        <v>60520</v>
      </c>
      <c r="C74">
        <f>VLOOKUP(A74,'2022 EE GL'!$B$4:$B$166,1,FALSE)</f>
        <v>60520</v>
      </c>
      <c r="D74" t="s">
        <v>999</v>
      </c>
      <c r="E74" t="s">
        <v>1002</v>
      </c>
      <c r="F74" t="s">
        <v>318</v>
      </c>
      <c r="G74" t="s">
        <v>319</v>
      </c>
    </row>
    <row r="75" spans="1:7" x14ac:dyDescent="0.25">
      <c r="A75">
        <v>60521</v>
      </c>
      <c r="B75">
        <f>VLOOKUP(A75,'Wkg EE Roster'!$A$3:$A$164,1,FALSE)</f>
        <v>60521</v>
      </c>
      <c r="C75">
        <f>VLOOKUP(A75,'2022 EE GL'!$B$4:$B$166,1,FALSE)</f>
        <v>60521</v>
      </c>
      <c r="D75" t="s">
        <v>645</v>
      </c>
      <c r="E75" t="s">
        <v>288</v>
      </c>
      <c r="F75" t="s">
        <v>334</v>
      </c>
      <c r="G75" t="s">
        <v>333</v>
      </c>
    </row>
    <row r="76" spans="1:7" x14ac:dyDescent="0.25">
      <c r="A76">
        <v>60523</v>
      </c>
      <c r="B76">
        <f>VLOOKUP(A76,'Wkg EE Roster'!$A$3:$A$164,1,FALSE)</f>
        <v>60523</v>
      </c>
      <c r="C76">
        <f>VLOOKUP(A76,'2022 EE GL'!$B$4:$B$166,1,FALSE)</f>
        <v>60523</v>
      </c>
      <c r="D76" t="s">
        <v>603</v>
      </c>
      <c r="E76" t="s">
        <v>8</v>
      </c>
      <c r="F76" t="s">
        <v>334</v>
      </c>
      <c r="G76" t="s">
        <v>333</v>
      </c>
    </row>
    <row r="77" spans="1:7" x14ac:dyDescent="0.25">
      <c r="A77">
        <v>60528</v>
      </c>
      <c r="B77">
        <f>VLOOKUP(A77,'Wkg EE Roster'!$A$3:$A$164,1,FALSE)</f>
        <v>60528</v>
      </c>
      <c r="C77">
        <f>VLOOKUP(A77,'2022 EE GL'!$B$4:$B$166,1,FALSE)</f>
        <v>60528</v>
      </c>
      <c r="D77" t="s">
        <v>1003</v>
      </c>
      <c r="E77" t="s">
        <v>18</v>
      </c>
      <c r="F77" t="s">
        <v>343</v>
      </c>
      <c r="G77" t="s">
        <v>314</v>
      </c>
    </row>
    <row r="78" spans="1:7" x14ac:dyDescent="0.25">
      <c r="A78">
        <v>60530</v>
      </c>
      <c r="B78">
        <f>VLOOKUP(A78,'Wkg EE Roster'!$A$3:$A$164,1,FALSE)</f>
        <v>60530</v>
      </c>
      <c r="C78">
        <f>VLOOKUP(A78,'2022 EE GL'!$B$4:$B$166,1,FALSE)</f>
        <v>60530</v>
      </c>
      <c r="D78" t="s">
        <v>685</v>
      </c>
      <c r="E78" t="s">
        <v>33</v>
      </c>
      <c r="F78" t="s">
        <v>320</v>
      </c>
      <c r="G78" t="s">
        <v>321</v>
      </c>
    </row>
    <row r="79" spans="1:7" x14ac:dyDescent="0.25">
      <c r="A79">
        <v>60534</v>
      </c>
      <c r="B79">
        <f>VLOOKUP(A79,'Wkg EE Roster'!$A$3:$A$164,1,FALSE)</f>
        <v>60534</v>
      </c>
      <c r="C79">
        <f>VLOOKUP(A79,'2022 EE GL'!$B$4:$B$166,1,FALSE)</f>
        <v>60534</v>
      </c>
      <c r="D79" t="s">
        <v>628</v>
      </c>
      <c r="E79" t="s">
        <v>288</v>
      </c>
      <c r="F79" t="s">
        <v>334</v>
      </c>
      <c r="G79" t="s">
        <v>333</v>
      </c>
    </row>
    <row r="80" spans="1:7" x14ac:dyDescent="0.25">
      <c r="A80">
        <v>60537</v>
      </c>
      <c r="B80">
        <f>VLOOKUP(A80,'Wkg EE Roster'!$A$3:$A$164,1,FALSE)</f>
        <v>60537</v>
      </c>
      <c r="C80">
        <f>VLOOKUP(A80,'2022 EE GL'!$B$4:$B$166,1,FALSE)</f>
        <v>60537</v>
      </c>
      <c r="D80" t="s">
        <v>655</v>
      </c>
      <c r="E80" t="s">
        <v>1005</v>
      </c>
      <c r="F80" t="s">
        <v>318</v>
      </c>
      <c r="G80" t="s">
        <v>319</v>
      </c>
    </row>
    <row r="81" spans="1:7" x14ac:dyDescent="0.25">
      <c r="A81">
        <v>60538</v>
      </c>
      <c r="B81">
        <f>VLOOKUP(A81,'Wkg EE Roster'!$A$3:$A$164,1,FALSE)</f>
        <v>60538</v>
      </c>
      <c r="C81">
        <f>VLOOKUP(A81,'2022 EE GL'!$B$4:$B$166,1,FALSE)</f>
        <v>60538</v>
      </c>
      <c r="D81" t="s">
        <v>1006</v>
      </c>
      <c r="E81" t="s">
        <v>33</v>
      </c>
      <c r="F81" t="s">
        <v>312</v>
      </c>
      <c r="G81" t="s">
        <v>322</v>
      </c>
    </row>
    <row r="82" spans="1:7" x14ac:dyDescent="0.25">
      <c r="A82">
        <v>60540</v>
      </c>
      <c r="B82">
        <f>VLOOKUP(A82,'Wkg EE Roster'!$A$3:$A$164,1,FALSE)</f>
        <v>60540</v>
      </c>
      <c r="C82">
        <f>VLOOKUP(A82,'2022 EE GL'!$B$4:$B$166,1,FALSE)</f>
        <v>60540</v>
      </c>
      <c r="D82" t="s">
        <v>605</v>
      </c>
      <c r="E82" t="s">
        <v>288</v>
      </c>
      <c r="F82" t="s">
        <v>334</v>
      </c>
      <c r="G82" t="s">
        <v>333</v>
      </c>
    </row>
    <row r="83" spans="1:7" x14ac:dyDescent="0.25">
      <c r="A83">
        <v>60541</v>
      </c>
      <c r="B83">
        <f>VLOOKUP(A83,'Wkg EE Roster'!$A$3:$A$164,1,FALSE)</f>
        <v>60541</v>
      </c>
      <c r="C83">
        <f>VLOOKUP(A83,'2022 EE GL'!$B$4:$B$166,1,FALSE)</f>
        <v>60541</v>
      </c>
      <c r="D83" t="s">
        <v>1007</v>
      </c>
      <c r="E83" t="s">
        <v>9</v>
      </c>
      <c r="F83" t="s">
        <v>341</v>
      </c>
      <c r="G83" t="s">
        <v>342</v>
      </c>
    </row>
    <row r="84" spans="1:7" x14ac:dyDescent="0.25">
      <c r="A84">
        <v>60542</v>
      </c>
      <c r="B84">
        <f>VLOOKUP(A84,'Wkg EE Roster'!$A$3:$A$164,1,FALSE)</f>
        <v>60542</v>
      </c>
      <c r="C84">
        <f>VLOOKUP(A84,'2022 EE GL'!$B$4:$B$166,1,FALSE)</f>
        <v>60542</v>
      </c>
      <c r="D84" t="s">
        <v>657</v>
      </c>
      <c r="E84" t="s">
        <v>9</v>
      </c>
      <c r="F84" t="s">
        <v>341</v>
      </c>
      <c r="G84" t="s">
        <v>342</v>
      </c>
    </row>
    <row r="85" spans="1:7" x14ac:dyDescent="0.25">
      <c r="A85">
        <v>60545</v>
      </c>
      <c r="B85">
        <f>VLOOKUP(A85,'Wkg EE Roster'!$A$3:$A$164,1,FALSE)</f>
        <v>60545</v>
      </c>
      <c r="C85">
        <f>VLOOKUP(A85,'2022 EE GL'!$B$4:$B$166,1,FALSE)</f>
        <v>60545</v>
      </c>
      <c r="D85" t="s">
        <v>613</v>
      </c>
      <c r="E85" t="s">
        <v>1008</v>
      </c>
      <c r="F85" t="s">
        <v>349</v>
      </c>
      <c r="G85" t="s">
        <v>350</v>
      </c>
    </row>
    <row r="86" spans="1:7" x14ac:dyDescent="0.25">
      <c r="A86">
        <v>60546</v>
      </c>
      <c r="B86">
        <f>VLOOKUP(A86,'Wkg EE Roster'!$A$3:$A$164,1,FALSE)</f>
        <v>60546</v>
      </c>
      <c r="C86">
        <f>VLOOKUP(A86,'2022 EE GL'!$B$4:$B$166,1,FALSE)</f>
        <v>60546</v>
      </c>
      <c r="D86" t="s">
        <v>1009</v>
      </c>
      <c r="E86" t="s">
        <v>31</v>
      </c>
      <c r="F86" t="s">
        <v>341</v>
      </c>
      <c r="G86" t="s">
        <v>342</v>
      </c>
    </row>
    <row r="87" spans="1:7" x14ac:dyDescent="0.25">
      <c r="A87">
        <v>60549</v>
      </c>
      <c r="B87">
        <f>VLOOKUP(A87,'Wkg EE Roster'!$A$3:$A$164,1,FALSE)</f>
        <v>60549</v>
      </c>
      <c r="C87">
        <f>VLOOKUP(A87,'2022 EE GL'!$B$4:$B$166,1,FALSE)</f>
        <v>60549</v>
      </c>
      <c r="D87" t="s">
        <v>619</v>
      </c>
      <c r="E87" t="s">
        <v>25</v>
      </c>
      <c r="F87" t="s">
        <v>343</v>
      </c>
      <c r="G87" t="s">
        <v>314</v>
      </c>
    </row>
    <row r="88" spans="1:7" x14ac:dyDescent="0.25">
      <c r="A88">
        <v>60550</v>
      </c>
      <c r="B88">
        <f>VLOOKUP(A88,'Wkg EE Roster'!$A$3:$A$164,1,FALSE)</f>
        <v>60550</v>
      </c>
      <c r="C88">
        <f>VLOOKUP(A88,'2022 EE GL'!$B$4:$B$166,1,FALSE)</f>
        <v>60550</v>
      </c>
      <c r="D88" t="s">
        <v>670</v>
      </c>
      <c r="E88" t="s">
        <v>288</v>
      </c>
      <c r="F88" t="s">
        <v>334</v>
      </c>
      <c r="G88" t="s">
        <v>333</v>
      </c>
    </row>
    <row r="89" spans="1:7" x14ac:dyDescent="0.25">
      <c r="A89">
        <v>60553</v>
      </c>
      <c r="B89">
        <f>VLOOKUP(A89,'Wkg EE Roster'!$A$3:$A$164,1,FALSE)</f>
        <v>60553</v>
      </c>
      <c r="C89">
        <f>VLOOKUP(A89,'2022 EE GL'!$B$4:$B$166,1,FALSE)</f>
        <v>60553</v>
      </c>
      <c r="D89" t="s">
        <v>1010</v>
      </c>
      <c r="E89" t="s">
        <v>305</v>
      </c>
      <c r="F89" t="s">
        <v>324</v>
      </c>
      <c r="G89" t="s">
        <v>325</v>
      </c>
    </row>
    <row r="90" spans="1:7" x14ac:dyDescent="0.25">
      <c r="A90">
        <v>60558</v>
      </c>
      <c r="B90">
        <f>VLOOKUP(A90,'Wkg EE Roster'!$A$3:$A$164,1,FALSE)</f>
        <v>60558</v>
      </c>
      <c r="C90">
        <f>VLOOKUP(A90,'2022 EE GL'!$B$4:$B$166,1,FALSE)</f>
        <v>60558</v>
      </c>
      <c r="D90" t="s">
        <v>1011</v>
      </c>
      <c r="E90" t="s">
        <v>29</v>
      </c>
      <c r="F90" t="s">
        <v>316</v>
      </c>
      <c r="G90" t="s">
        <v>317</v>
      </c>
    </row>
    <row r="91" spans="1:7" x14ac:dyDescent="0.25">
      <c r="A91">
        <v>60559</v>
      </c>
      <c r="B91">
        <f>VLOOKUP(A91,'Wkg EE Roster'!$A$3:$A$164,1,FALSE)</f>
        <v>60559</v>
      </c>
      <c r="C91">
        <f>VLOOKUP(A91,'2022 EE GL'!$B$4:$B$166,1,FALSE)</f>
        <v>60559</v>
      </c>
      <c r="D91" t="s">
        <v>654</v>
      </c>
      <c r="E91" t="s">
        <v>1012</v>
      </c>
      <c r="F91" t="s">
        <v>308</v>
      </c>
      <c r="G91" t="s">
        <v>309</v>
      </c>
    </row>
    <row r="92" spans="1:7" x14ac:dyDescent="0.25">
      <c r="A92">
        <v>60560</v>
      </c>
      <c r="B92">
        <f>VLOOKUP(A92,'Wkg EE Roster'!$A$3:$A$164,1,FALSE)</f>
        <v>60560</v>
      </c>
      <c r="C92">
        <f>VLOOKUP(A92,'2022 EE GL'!$B$4:$B$166,1,FALSE)</f>
        <v>60560</v>
      </c>
      <c r="D92" t="s">
        <v>656</v>
      </c>
      <c r="E92" t="s">
        <v>40</v>
      </c>
      <c r="F92" t="s">
        <v>339</v>
      </c>
      <c r="G92" t="s">
        <v>340</v>
      </c>
    </row>
    <row r="93" spans="1:7" x14ac:dyDescent="0.25">
      <c r="A93">
        <v>60564</v>
      </c>
      <c r="B93">
        <f>VLOOKUP(A93,'Wkg EE Roster'!$A$3:$A$164,1,FALSE)</f>
        <v>60564</v>
      </c>
      <c r="C93">
        <f>VLOOKUP(A93,'2022 EE GL'!$B$4:$B$166,1,FALSE)</f>
        <v>60564</v>
      </c>
      <c r="D93" t="s">
        <v>1013</v>
      </c>
      <c r="E93" t="s">
        <v>14</v>
      </c>
      <c r="F93" t="s">
        <v>339</v>
      </c>
      <c r="G93" t="s">
        <v>340</v>
      </c>
    </row>
    <row r="94" spans="1:7" x14ac:dyDescent="0.25">
      <c r="A94">
        <v>60565</v>
      </c>
      <c r="B94">
        <f>VLOOKUP(A94,'Wkg EE Roster'!$A$3:$A$164,1,FALSE)</f>
        <v>60565</v>
      </c>
      <c r="C94">
        <f>VLOOKUP(A94,'2022 EE GL'!$B$4:$B$166,1,FALSE)</f>
        <v>60565</v>
      </c>
      <c r="D94" t="s">
        <v>950</v>
      </c>
      <c r="E94" t="s">
        <v>30</v>
      </c>
      <c r="F94" t="s">
        <v>347</v>
      </c>
      <c r="G94" t="s">
        <v>348</v>
      </c>
    </row>
    <row r="95" spans="1:7" x14ac:dyDescent="0.25">
      <c r="A95">
        <v>60568</v>
      </c>
      <c r="B95">
        <f>VLOOKUP(A95,'Wkg EE Roster'!$A$3:$A$164,1,FALSE)</f>
        <v>60568</v>
      </c>
      <c r="C95">
        <f>VLOOKUP(A95,'2022 EE GL'!$B$4:$B$166,1,FALSE)</f>
        <v>60568</v>
      </c>
      <c r="D95" t="s">
        <v>630</v>
      </c>
      <c r="E95" t="s">
        <v>288</v>
      </c>
      <c r="F95" t="s">
        <v>334</v>
      </c>
      <c r="G95" t="s">
        <v>333</v>
      </c>
    </row>
    <row r="96" spans="1:7" x14ac:dyDescent="0.25">
      <c r="A96">
        <v>60569</v>
      </c>
      <c r="B96">
        <f>VLOOKUP(A96,'Wkg EE Roster'!$A$3:$A$164,1,FALSE)</f>
        <v>60569</v>
      </c>
      <c r="C96">
        <f>VLOOKUP(A96,'2022 EE GL'!$B$4:$B$166,1,FALSE)</f>
        <v>60569</v>
      </c>
      <c r="D96" t="s">
        <v>1014</v>
      </c>
      <c r="E96" t="s">
        <v>23</v>
      </c>
      <c r="F96" t="s">
        <v>1097</v>
      </c>
      <c r="G96" t="s">
        <v>936</v>
      </c>
    </row>
    <row r="97" spans="1:7" x14ac:dyDescent="0.25">
      <c r="A97">
        <v>60570</v>
      </c>
      <c r="B97">
        <f>VLOOKUP(A97,'Wkg EE Roster'!$A$3:$A$164,1,FALSE)</f>
        <v>60570</v>
      </c>
      <c r="C97">
        <f>VLOOKUP(A97,'2022 EE GL'!$B$4:$B$166,1,FALSE)</f>
        <v>60570</v>
      </c>
      <c r="D97" t="s">
        <v>681</v>
      </c>
      <c r="E97" t="s">
        <v>1015</v>
      </c>
      <c r="F97" t="s">
        <v>339</v>
      </c>
      <c r="G97" t="s">
        <v>340</v>
      </c>
    </row>
    <row r="98" spans="1:7" x14ac:dyDescent="0.25">
      <c r="A98">
        <v>60572</v>
      </c>
      <c r="B98">
        <f>VLOOKUP(A98,'Wkg EE Roster'!$A$3:$A$164,1,FALSE)</f>
        <v>60572</v>
      </c>
      <c r="C98">
        <f>VLOOKUP(A98,'2022 EE GL'!$B$4:$B$166,1,FALSE)</f>
        <v>60572</v>
      </c>
      <c r="D98" t="s">
        <v>1016</v>
      </c>
      <c r="E98" t="s">
        <v>12</v>
      </c>
      <c r="F98" t="s">
        <v>324</v>
      </c>
      <c r="G98" t="s">
        <v>325</v>
      </c>
    </row>
    <row r="99" spans="1:7" x14ac:dyDescent="0.25">
      <c r="A99">
        <v>60575</v>
      </c>
      <c r="B99">
        <f>VLOOKUP(A99,'Wkg EE Roster'!$A$3:$A$164,1,FALSE)</f>
        <v>60575</v>
      </c>
      <c r="C99">
        <f>VLOOKUP(A99,'2022 EE GL'!$B$4:$B$166,1,FALSE)</f>
        <v>60575</v>
      </c>
      <c r="D99" t="s">
        <v>682</v>
      </c>
      <c r="E99" t="s">
        <v>288</v>
      </c>
      <c r="F99" t="s">
        <v>334</v>
      </c>
      <c r="G99" t="s">
        <v>333</v>
      </c>
    </row>
    <row r="100" spans="1:7" x14ac:dyDescent="0.25">
      <c r="A100">
        <v>60581</v>
      </c>
      <c r="B100">
        <f>VLOOKUP(A100,'Wkg EE Roster'!$A$3:$A$164,1,FALSE)</f>
        <v>60581</v>
      </c>
      <c r="C100">
        <f>VLOOKUP(A100,'2022 EE GL'!$B$4:$B$166,1,FALSE)</f>
        <v>60581</v>
      </c>
      <c r="D100" t="s">
        <v>1017</v>
      </c>
      <c r="E100" t="s">
        <v>18</v>
      </c>
      <c r="F100" t="s">
        <v>343</v>
      </c>
      <c r="G100" t="s">
        <v>314</v>
      </c>
    </row>
    <row r="101" spans="1:7" x14ac:dyDescent="0.25">
      <c r="A101">
        <v>60584</v>
      </c>
      <c r="B101">
        <f>VLOOKUP(A101,'Wkg EE Roster'!$A$3:$A$164,1,FALSE)</f>
        <v>60584</v>
      </c>
      <c r="C101">
        <f>VLOOKUP(A101,'2022 EE GL'!$B$4:$B$166,1,FALSE)</f>
        <v>60584</v>
      </c>
      <c r="D101" t="s">
        <v>662</v>
      </c>
      <c r="E101" t="s">
        <v>288</v>
      </c>
      <c r="F101" t="s">
        <v>334</v>
      </c>
      <c r="G101" t="s">
        <v>333</v>
      </c>
    </row>
    <row r="102" spans="1:7" x14ac:dyDescent="0.25">
      <c r="A102">
        <v>60587</v>
      </c>
      <c r="B102">
        <f>VLOOKUP(A102,'Wkg EE Roster'!$A$3:$A$164,1,FALSE)</f>
        <v>60587</v>
      </c>
      <c r="C102">
        <f>VLOOKUP(A102,'2022 EE GL'!$B$4:$B$166,1,FALSE)</f>
        <v>60587</v>
      </c>
      <c r="D102" t="s">
        <v>1018</v>
      </c>
      <c r="E102" t="s">
        <v>1005</v>
      </c>
      <c r="F102" t="s">
        <v>318</v>
      </c>
      <c r="G102" t="s">
        <v>319</v>
      </c>
    </row>
    <row r="103" spans="1:7" x14ac:dyDescent="0.25">
      <c r="A103">
        <v>60593</v>
      </c>
      <c r="B103">
        <f>VLOOKUP(A103,'Wkg EE Roster'!$A$3:$A$164,1,FALSE)</f>
        <v>60593</v>
      </c>
      <c r="C103">
        <f>VLOOKUP(A103,'2022 EE GL'!$B$4:$B$166,1,FALSE)</f>
        <v>60593</v>
      </c>
      <c r="D103" t="s">
        <v>673</v>
      </c>
      <c r="E103" t="s">
        <v>21</v>
      </c>
      <c r="F103" t="s">
        <v>327</v>
      </c>
      <c r="G103" t="s">
        <v>328</v>
      </c>
    </row>
    <row r="104" spans="1:7" x14ac:dyDescent="0.25">
      <c r="A104">
        <v>60596</v>
      </c>
      <c r="B104">
        <f>VLOOKUP(A104,'Wkg EE Roster'!$A$3:$A$164,1,FALSE)</f>
        <v>60596</v>
      </c>
      <c r="C104">
        <f>VLOOKUP(A104,'2022 EE GL'!$B$4:$B$166,1,FALSE)</f>
        <v>60596</v>
      </c>
      <c r="D104" t="s">
        <v>679</v>
      </c>
      <c r="E104" t="s">
        <v>35</v>
      </c>
      <c r="F104" t="s">
        <v>347</v>
      </c>
      <c r="G104" t="s">
        <v>348</v>
      </c>
    </row>
    <row r="105" spans="1:7" x14ac:dyDescent="0.25">
      <c r="A105">
        <v>60600</v>
      </c>
      <c r="B105">
        <f>VLOOKUP(A105,'Wkg EE Roster'!$A$3:$A$164,1,FALSE)</f>
        <v>60600</v>
      </c>
      <c r="C105">
        <f>VLOOKUP(A105,'2022 EE GL'!$B$4:$B$166,1,FALSE)</f>
        <v>60600</v>
      </c>
      <c r="D105" t="s">
        <v>1019</v>
      </c>
      <c r="E105" t="s">
        <v>1020</v>
      </c>
      <c r="F105" t="s">
        <v>324</v>
      </c>
      <c r="G105" t="s">
        <v>325</v>
      </c>
    </row>
    <row r="106" spans="1:7" x14ac:dyDescent="0.25">
      <c r="A106">
        <v>60602</v>
      </c>
      <c r="B106">
        <f>VLOOKUP(A106,'Wkg EE Roster'!$A$3:$A$164,1,FALSE)</f>
        <v>60602</v>
      </c>
      <c r="C106">
        <f>VLOOKUP(A106,'2022 EE GL'!$B$4:$B$166,1,FALSE)</f>
        <v>60602</v>
      </c>
      <c r="D106" t="s">
        <v>1021</v>
      </c>
      <c r="E106" t="s">
        <v>890</v>
      </c>
      <c r="F106" t="s">
        <v>308</v>
      </c>
      <c r="G106" t="s">
        <v>309</v>
      </c>
    </row>
    <row r="107" spans="1:7" x14ac:dyDescent="0.25">
      <c r="A107">
        <v>60603</v>
      </c>
      <c r="B107">
        <f>VLOOKUP(A107,'Wkg EE Roster'!$A$3:$A$164,1,FALSE)</f>
        <v>60603</v>
      </c>
      <c r="C107">
        <f>VLOOKUP(A107,'2022 EE GL'!$B$4:$B$166,1,FALSE)</f>
        <v>60603</v>
      </c>
      <c r="D107" t="s">
        <v>1022</v>
      </c>
      <c r="E107" t="s">
        <v>890</v>
      </c>
      <c r="F107" t="s">
        <v>308</v>
      </c>
      <c r="G107" t="s">
        <v>309</v>
      </c>
    </row>
    <row r="108" spans="1:7" x14ac:dyDescent="0.25">
      <c r="A108">
        <v>60605</v>
      </c>
      <c r="B108">
        <f>VLOOKUP(A108,'Wkg EE Roster'!$A$3:$A$164,1,FALSE)</f>
        <v>60605</v>
      </c>
      <c r="C108">
        <f>VLOOKUP(A108,'2022 EE GL'!$B$4:$B$166,1,FALSE)</f>
        <v>60605</v>
      </c>
      <c r="D108" t="s">
        <v>1023</v>
      </c>
      <c r="E108" t="s">
        <v>18</v>
      </c>
      <c r="F108" t="s">
        <v>343</v>
      </c>
      <c r="G108" t="s">
        <v>314</v>
      </c>
    </row>
    <row r="109" spans="1:7" x14ac:dyDescent="0.25">
      <c r="A109">
        <v>60612</v>
      </c>
      <c r="B109">
        <f>VLOOKUP(A109,'Wkg EE Roster'!$A$3:$A$164,1,FALSE)</f>
        <v>60612</v>
      </c>
      <c r="C109">
        <f>VLOOKUP(A109,'2022 EE GL'!$B$4:$B$166,1,FALSE)</f>
        <v>60612</v>
      </c>
      <c r="D109" t="s">
        <v>1024</v>
      </c>
      <c r="E109" t="s">
        <v>14</v>
      </c>
      <c r="F109" t="s">
        <v>339</v>
      </c>
      <c r="G109" t="s">
        <v>340</v>
      </c>
    </row>
    <row r="110" spans="1:7" x14ac:dyDescent="0.25">
      <c r="A110">
        <v>60613</v>
      </c>
      <c r="B110">
        <f>VLOOKUP(A110,'Wkg EE Roster'!$A$3:$A$164,1,FALSE)</f>
        <v>60613</v>
      </c>
      <c r="C110">
        <f>VLOOKUP(A110,'2022 EE GL'!$B$4:$B$166,1,FALSE)</f>
        <v>60613</v>
      </c>
      <c r="D110" t="s">
        <v>1025</v>
      </c>
      <c r="E110" t="s">
        <v>941</v>
      </c>
      <c r="F110" t="s">
        <v>1099</v>
      </c>
      <c r="G110" t="s">
        <v>981</v>
      </c>
    </row>
    <row r="111" spans="1:7" x14ac:dyDescent="0.25">
      <c r="A111">
        <v>60614</v>
      </c>
      <c r="B111">
        <f>VLOOKUP(A111,'Wkg EE Roster'!$A$3:$A$164,1,FALSE)</f>
        <v>60614</v>
      </c>
      <c r="C111">
        <f>VLOOKUP(A111,'2022 EE GL'!$B$4:$B$166,1,FALSE)</f>
        <v>60614</v>
      </c>
      <c r="D111" t="s">
        <v>964</v>
      </c>
      <c r="E111" t="s">
        <v>39</v>
      </c>
      <c r="F111" t="s">
        <v>341</v>
      </c>
      <c r="G111" t="s">
        <v>342</v>
      </c>
    </row>
    <row r="112" spans="1:7" x14ac:dyDescent="0.25">
      <c r="A112">
        <v>60618</v>
      </c>
      <c r="B112">
        <f>VLOOKUP(A112,'Wkg EE Roster'!$A$3:$A$164,1,FALSE)</f>
        <v>60618</v>
      </c>
      <c r="C112">
        <f>VLOOKUP(A112,'2022 EE GL'!$B$4:$B$166,1,FALSE)</f>
        <v>60618</v>
      </c>
      <c r="D112" t="s">
        <v>1026</v>
      </c>
      <c r="E112" t="s">
        <v>1027</v>
      </c>
      <c r="F112" t="s">
        <v>349</v>
      </c>
      <c r="G112" t="s">
        <v>350</v>
      </c>
    </row>
    <row r="113" spans="1:7" x14ac:dyDescent="0.25">
      <c r="A113">
        <v>60620</v>
      </c>
      <c r="B113">
        <f>VLOOKUP(A113,'Wkg EE Roster'!$A$3:$A$164,1,FALSE)</f>
        <v>60620</v>
      </c>
      <c r="C113">
        <f>VLOOKUP(A113,'2022 EE GL'!$B$4:$B$166,1,FALSE)</f>
        <v>60620</v>
      </c>
      <c r="D113" t="s">
        <v>1028</v>
      </c>
      <c r="E113" t="s">
        <v>14</v>
      </c>
      <c r="F113" t="s">
        <v>339</v>
      </c>
      <c r="G113" t="s">
        <v>340</v>
      </c>
    </row>
    <row r="114" spans="1:7" x14ac:dyDescent="0.25">
      <c r="A114">
        <v>60621</v>
      </c>
      <c r="B114">
        <f>VLOOKUP(A114,'Wkg EE Roster'!$A$3:$A$164,1,FALSE)</f>
        <v>60621</v>
      </c>
      <c r="C114">
        <f>VLOOKUP(A114,'2022 EE GL'!$B$4:$B$166,1,FALSE)</f>
        <v>60621</v>
      </c>
      <c r="D114" t="s">
        <v>1029</v>
      </c>
      <c r="E114" t="s">
        <v>8</v>
      </c>
      <c r="F114" t="s">
        <v>334</v>
      </c>
      <c r="G114" t="s">
        <v>333</v>
      </c>
    </row>
    <row r="115" spans="1:7" x14ac:dyDescent="0.25">
      <c r="A115">
        <v>60623</v>
      </c>
      <c r="B115">
        <f>VLOOKUP(A115,'Wkg EE Roster'!$A$3:$A$164,1,FALSE)</f>
        <v>60623</v>
      </c>
      <c r="C115">
        <f>VLOOKUP(A115,'2022 EE GL'!$B$4:$B$166,1,FALSE)</f>
        <v>60623</v>
      </c>
      <c r="D115" t="s">
        <v>1030</v>
      </c>
      <c r="E115" t="s">
        <v>288</v>
      </c>
      <c r="F115" t="s">
        <v>334</v>
      </c>
      <c r="G115" t="s">
        <v>333</v>
      </c>
    </row>
    <row r="116" spans="1:7" x14ac:dyDescent="0.25">
      <c r="A116">
        <v>60624</v>
      </c>
      <c r="B116">
        <f>VLOOKUP(A116,'Wkg EE Roster'!$A$3:$A$164,1,FALSE)</f>
        <v>60624</v>
      </c>
      <c r="C116">
        <f>VLOOKUP(A116,'2022 EE GL'!$B$4:$B$166,1,FALSE)</f>
        <v>60624</v>
      </c>
      <c r="D116" t="s">
        <v>1031</v>
      </c>
      <c r="E116" t="s">
        <v>14</v>
      </c>
      <c r="F116" t="s">
        <v>339</v>
      </c>
      <c r="G116" t="s">
        <v>340</v>
      </c>
    </row>
    <row r="117" spans="1:7" x14ac:dyDescent="0.25">
      <c r="A117">
        <v>60625</v>
      </c>
      <c r="B117">
        <f>VLOOKUP(A117,'Wkg EE Roster'!$A$3:$A$164,1,FALSE)</f>
        <v>60625</v>
      </c>
      <c r="C117">
        <f>VLOOKUP(A117,'2022 EE GL'!$B$4:$B$166,1,FALSE)</f>
        <v>60625</v>
      </c>
      <c r="D117" t="s">
        <v>1032</v>
      </c>
      <c r="E117" t="s">
        <v>9</v>
      </c>
      <c r="F117" t="s">
        <v>341</v>
      </c>
      <c r="G117" t="s">
        <v>342</v>
      </c>
    </row>
    <row r="118" spans="1:7" x14ac:dyDescent="0.25">
      <c r="A118">
        <v>60626</v>
      </c>
      <c r="B118">
        <f>VLOOKUP(A118,'Wkg EE Roster'!$A$3:$A$164,1,FALSE)</f>
        <v>60626</v>
      </c>
      <c r="C118">
        <f>VLOOKUP(A118,'2022 EE GL'!$B$4:$B$166,1,FALSE)</f>
        <v>60626</v>
      </c>
      <c r="D118" t="s">
        <v>1033</v>
      </c>
      <c r="E118" t="s">
        <v>1020</v>
      </c>
      <c r="F118" t="s">
        <v>324</v>
      </c>
      <c r="G118" t="s">
        <v>325</v>
      </c>
    </row>
    <row r="119" spans="1:7" x14ac:dyDescent="0.25">
      <c r="A119">
        <v>60630</v>
      </c>
      <c r="B119">
        <f>VLOOKUP(A119,'Wkg EE Roster'!$A$3:$A$164,1,FALSE)</f>
        <v>60630</v>
      </c>
      <c r="C119">
        <f>VLOOKUP(A119,'2022 EE GL'!$B$4:$B$166,1,FALSE)</f>
        <v>60630</v>
      </c>
      <c r="D119" t="s">
        <v>940</v>
      </c>
      <c r="E119" t="s">
        <v>1035</v>
      </c>
      <c r="F119" t="s">
        <v>1099</v>
      </c>
      <c r="G119" t="s">
        <v>981</v>
      </c>
    </row>
    <row r="120" spans="1:7" x14ac:dyDescent="0.25">
      <c r="A120">
        <v>60635</v>
      </c>
      <c r="B120">
        <f>VLOOKUP(A120,'Wkg EE Roster'!$A$3:$A$164,1,FALSE)</f>
        <v>60635</v>
      </c>
      <c r="C120">
        <f>VLOOKUP(A120,'2022 EE GL'!$B$4:$B$166,1,FALSE)</f>
        <v>60635</v>
      </c>
      <c r="D120" t="s">
        <v>1036</v>
      </c>
      <c r="E120" t="s">
        <v>29</v>
      </c>
      <c r="F120" t="s">
        <v>316</v>
      </c>
      <c r="G120" t="s">
        <v>317</v>
      </c>
    </row>
    <row r="121" spans="1:7" x14ac:dyDescent="0.25">
      <c r="A121" s="117">
        <v>60636</v>
      </c>
      <c r="B121" s="117" t="e">
        <f>VLOOKUP(A121,'Wkg EE Roster'!$A$3:$A$164,1,FALSE)</f>
        <v>#N/A</v>
      </c>
      <c r="C121" s="117" t="e">
        <f>VLOOKUP(A121,'2022 EE GL'!$B$4:$B$166,1,FALSE)</f>
        <v>#N/A</v>
      </c>
      <c r="D121" s="117" t="s">
        <v>1103</v>
      </c>
      <c r="E121" s="117" t="s">
        <v>49</v>
      </c>
      <c r="F121" s="117" t="s">
        <v>316</v>
      </c>
      <c r="G121" s="117" t="s">
        <v>317</v>
      </c>
    </row>
    <row r="122" spans="1:7" x14ac:dyDescent="0.25">
      <c r="A122">
        <v>60637</v>
      </c>
      <c r="B122">
        <f>VLOOKUP(A122,'Wkg EE Roster'!$A$3:$A$164,1,FALSE)</f>
        <v>60637</v>
      </c>
      <c r="C122">
        <f>VLOOKUP(A122,'2022 EE GL'!$B$4:$B$166,1,FALSE)</f>
        <v>60637</v>
      </c>
      <c r="D122" t="s">
        <v>1037</v>
      </c>
      <c r="E122" t="s">
        <v>8</v>
      </c>
      <c r="F122" t="s">
        <v>334</v>
      </c>
      <c r="G122" t="s">
        <v>333</v>
      </c>
    </row>
    <row r="123" spans="1:7" x14ac:dyDescent="0.25">
      <c r="A123">
        <v>60638</v>
      </c>
      <c r="B123">
        <f>VLOOKUP(A123,'Wkg EE Roster'!$A$3:$A$164,1,FALSE)</f>
        <v>60638</v>
      </c>
      <c r="C123">
        <f>VLOOKUP(A123,'2022 EE GL'!$B$4:$B$166,1,FALSE)</f>
        <v>60638</v>
      </c>
      <c r="D123" t="s">
        <v>1038</v>
      </c>
      <c r="E123" t="s">
        <v>14</v>
      </c>
      <c r="F123" t="s">
        <v>339</v>
      </c>
      <c r="G123" t="s">
        <v>340</v>
      </c>
    </row>
    <row r="124" spans="1:7" x14ac:dyDescent="0.25">
      <c r="A124">
        <v>60639</v>
      </c>
      <c r="B124">
        <f>VLOOKUP(A124,'Wkg EE Roster'!$A$3:$A$164,1,FALSE)</f>
        <v>60639</v>
      </c>
      <c r="C124">
        <f>VLOOKUP(A124,'2022 EE GL'!$B$4:$B$166,1,FALSE)</f>
        <v>60639</v>
      </c>
      <c r="D124" t="s">
        <v>1039</v>
      </c>
      <c r="E124" t="s">
        <v>14</v>
      </c>
      <c r="F124" t="s">
        <v>339</v>
      </c>
      <c r="G124" t="s">
        <v>340</v>
      </c>
    </row>
    <row r="125" spans="1:7" x14ac:dyDescent="0.25">
      <c r="A125">
        <v>60641</v>
      </c>
      <c r="B125">
        <f>VLOOKUP(A125,'Wkg EE Roster'!$A$3:$A$164,1,FALSE)</f>
        <v>60641</v>
      </c>
      <c r="C125">
        <f>VLOOKUP(A125,'2022 EE GL'!$B$4:$B$166,1,FALSE)</f>
        <v>60641</v>
      </c>
      <c r="D125" t="s">
        <v>1040</v>
      </c>
      <c r="E125" t="s">
        <v>11</v>
      </c>
      <c r="F125" t="s">
        <v>349</v>
      </c>
      <c r="G125" t="s">
        <v>350</v>
      </c>
    </row>
    <row r="126" spans="1:7" x14ac:dyDescent="0.25">
      <c r="A126" s="117">
        <v>60643</v>
      </c>
      <c r="B126" s="117" t="e">
        <f>VLOOKUP(A126,'Wkg EE Roster'!$A$3:$A$164,1,FALSE)</f>
        <v>#N/A</v>
      </c>
      <c r="C126" s="117" t="e">
        <f>VLOOKUP(A126,'2022 EE GL'!$B$4:$B$166,1,FALSE)</f>
        <v>#N/A</v>
      </c>
      <c r="D126" s="117" t="s">
        <v>1102</v>
      </c>
      <c r="E126" s="117" t="s">
        <v>9</v>
      </c>
      <c r="F126" s="117" t="s">
        <v>341</v>
      </c>
      <c r="G126" s="117" t="s">
        <v>342</v>
      </c>
    </row>
    <row r="127" spans="1:7" x14ac:dyDescent="0.25">
      <c r="A127">
        <v>60646</v>
      </c>
      <c r="B127">
        <f>VLOOKUP(A127,'Wkg EE Roster'!$A$3:$A$164,1,FALSE)</f>
        <v>60646</v>
      </c>
      <c r="C127">
        <f>VLOOKUP(A127,'2022 EE GL'!$B$4:$B$166,1,FALSE)</f>
        <v>60646</v>
      </c>
      <c r="D127" t="s">
        <v>1042</v>
      </c>
      <c r="E127" t="s">
        <v>8</v>
      </c>
      <c r="F127" t="s">
        <v>334</v>
      </c>
      <c r="G127" t="s">
        <v>333</v>
      </c>
    </row>
    <row r="128" spans="1:7" x14ac:dyDescent="0.25">
      <c r="A128">
        <v>60647</v>
      </c>
      <c r="B128">
        <f>VLOOKUP(A128,'Wkg EE Roster'!$A$3:$A$164,1,FALSE)</f>
        <v>60647</v>
      </c>
      <c r="C128">
        <f>VLOOKUP(A128,'2022 EE GL'!$B$4:$B$166,1,FALSE)</f>
        <v>60647</v>
      </c>
      <c r="D128" t="s">
        <v>1043</v>
      </c>
      <c r="E128" t="s">
        <v>9</v>
      </c>
      <c r="F128" t="s">
        <v>341</v>
      </c>
      <c r="G128" t="s">
        <v>342</v>
      </c>
    </row>
    <row r="129" spans="1:7" x14ac:dyDescent="0.25">
      <c r="A129">
        <v>60651</v>
      </c>
      <c r="B129">
        <f>VLOOKUP(A129,'Wkg EE Roster'!$A$3:$A$164,1,FALSE)</f>
        <v>60651</v>
      </c>
      <c r="C129">
        <f>VLOOKUP(A129,'2022 EE GL'!$B$4:$B$166,1,FALSE)</f>
        <v>60651</v>
      </c>
      <c r="D129" t="s">
        <v>1044</v>
      </c>
      <c r="E129" t="s">
        <v>288</v>
      </c>
      <c r="F129" t="s">
        <v>334</v>
      </c>
      <c r="G129" t="s">
        <v>333</v>
      </c>
    </row>
    <row r="130" spans="1:7" x14ac:dyDescent="0.25">
      <c r="A130">
        <v>60653</v>
      </c>
      <c r="B130">
        <f>VLOOKUP(A130,'Wkg EE Roster'!$A$3:$A$164,1,FALSE)</f>
        <v>60653</v>
      </c>
      <c r="C130">
        <f>VLOOKUP(A130,'2022 EE GL'!$B$4:$B$166,1,FALSE)</f>
        <v>60653</v>
      </c>
      <c r="D130" t="s">
        <v>1045</v>
      </c>
      <c r="E130" t="s">
        <v>8</v>
      </c>
      <c r="F130" t="s">
        <v>334</v>
      </c>
      <c r="G130" t="s">
        <v>333</v>
      </c>
    </row>
    <row r="131" spans="1:7" x14ac:dyDescent="0.25">
      <c r="A131">
        <v>60654</v>
      </c>
      <c r="B131">
        <f>VLOOKUP(A131,'Wkg EE Roster'!$A$3:$A$164,1,FALSE)</f>
        <v>60654</v>
      </c>
      <c r="C131">
        <f>VLOOKUP(A131,'2022 EE GL'!$B$4:$B$166,1,FALSE)</f>
        <v>60654</v>
      </c>
      <c r="D131" t="s">
        <v>1046</v>
      </c>
      <c r="E131" t="s">
        <v>890</v>
      </c>
      <c r="F131" t="s">
        <v>308</v>
      </c>
      <c r="G131" t="s">
        <v>309</v>
      </c>
    </row>
    <row r="132" spans="1:7" x14ac:dyDescent="0.25">
      <c r="A132">
        <v>60655</v>
      </c>
      <c r="B132">
        <f>VLOOKUP(A132,'Wkg EE Roster'!$A$3:$A$164,1,FALSE)</f>
        <v>60655</v>
      </c>
      <c r="C132">
        <f>VLOOKUP(A132,'2022 EE GL'!$B$4:$B$166,1,FALSE)</f>
        <v>60655</v>
      </c>
      <c r="D132" t="s">
        <v>1047</v>
      </c>
      <c r="E132" t="s">
        <v>9</v>
      </c>
      <c r="F132" t="s">
        <v>341</v>
      </c>
      <c r="G132" t="s">
        <v>342</v>
      </c>
    </row>
    <row r="133" spans="1:7" x14ac:dyDescent="0.25">
      <c r="A133">
        <v>60656</v>
      </c>
      <c r="B133">
        <f>VLOOKUP(A133,'Wkg EE Roster'!$A$3:$A$164,1,FALSE)</f>
        <v>60656</v>
      </c>
      <c r="C133">
        <f>VLOOKUP(A133,'2022 EE GL'!$B$4:$B$166,1,FALSE)</f>
        <v>60656</v>
      </c>
      <c r="D133" t="s">
        <v>1048</v>
      </c>
      <c r="E133" t="s">
        <v>14</v>
      </c>
      <c r="F133" t="s">
        <v>339</v>
      </c>
      <c r="G133" t="s">
        <v>340</v>
      </c>
    </row>
    <row r="134" spans="1:7" x14ac:dyDescent="0.25">
      <c r="A134">
        <v>60658</v>
      </c>
      <c r="B134">
        <f>VLOOKUP(A134,'Wkg EE Roster'!$A$3:$A$164,1,FALSE)</f>
        <v>60658</v>
      </c>
      <c r="C134">
        <f>VLOOKUP(A134,'2022 EE GL'!$B$4:$B$166,1,FALSE)</f>
        <v>60658</v>
      </c>
      <c r="D134" t="s">
        <v>1049</v>
      </c>
      <c r="E134" t="s">
        <v>1050</v>
      </c>
      <c r="F134" t="s">
        <v>347</v>
      </c>
      <c r="G134" t="s">
        <v>348</v>
      </c>
    </row>
    <row r="135" spans="1:7" x14ac:dyDescent="0.25">
      <c r="A135">
        <v>60660</v>
      </c>
      <c r="B135">
        <f>VLOOKUP(A135,'Wkg EE Roster'!$A$3:$A$164,1,FALSE)</f>
        <v>60660</v>
      </c>
      <c r="C135">
        <f>VLOOKUP(A135,'2022 EE GL'!$B$4:$B$166,1,FALSE)</f>
        <v>60660</v>
      </c>
      <c r="D135" t="s">
        <v>1051</v>
      </c>
      <c r="E135" t="s">
        <v>1027</v>
      </c>
      <c r="F135" t="s">
        <v>349</v>
      </c>
      <c r="G135" t="s">
        <v>350</v>
      </c>
    </row>
    <row r="136" spans="1:7" x14ac:dyDescent="0.25">
      <c r="A136" s="117">
        <v>60662</v>
      </c>
      <c r="B136" s="117" t="e">
        <f>VLOOKUP(A136,'Wkg EE Roster'!$A$3:$A$164,1,FALSE)</f>
        <v>#N/A</v>
      </c>
      <c r="C136" s="117" t="e">
        <f>VLOOKUP(A136,'2022 EE GL'!$B$4:$B$166,1,FALSE)</f>
        <v>#N/A</v>
      </c>
      <c r="D136" s="117" t="s">
        <v>1100</v>
      </c>
      <c r="E136" s="117" t="s">
        <v>8</v>
      </c>
      <c r="F136" s="117" t="s">
        <v>334</v>
      </c>
      <c r="G136" s="117" t="s">
        <v>333</v>
      </c>
    </row>
    <row r="137" spans="1:7" x14ac:dyDescent="0.25">
      <c r="A137">
        <v>60663</v>
      </c>
      <c r="B137">
        <f>VLOOKUP(A137,'Wkg EE Roster'!$A$3:$A$164,1,FALSE)</f>
        <v>60663</v>
      </c>
      <c r="C137">
        <f>VLOOKUP(A137,'2022 EE GL'!$B$4:$B$166,1,FALSE)</f>
        <v>60663</v>
      </c>
      <c r="D137" t="s">
        <v>1052</v>
      </c>
      <c r="E137" t="s">
        <v>8</v>
      </c>
      <c r="F137" t="s">
        <v>334</v>
      </c>
      <c r="G137" t="s">
        <v>333</v>
      </c>
    </row>
    <row r="138" spans="1:7" x14ac:dyDescent="0.25">
      <c r="A138">
        <v>60664</v>
      </c>
      <c r="B138">
        <f>VLOOKUP(A138,'Wkg EE Roster'!$A$3:$A$164,1,FALSE)</f>
        <v>60664</v>
      </c>
      <c r="C138">
        <f>VLOOKUP(A138,'2022 EE GL'!$B$4:$B$166,1,FALSE)</f>
        <v>60664</v>
      </c>
      <c r="D138" t="s">
        <v>1041</v>
      </c>
      <c r="E138" t="s">
        <v>1056</v>
      </c>
      <c r="F138" t="s">
        <v>1098</v>
      </c>
      <c r="G138" t="s">
        <v>1055</v>
      </c>
    </row>
    <row r="139" spans="1:7" x14ac:dyDescent="0.25">
      <c r="A139">
        <v>60665</v>
      </c>
      <c r="B139">
        <f>VLOOKUP(A139,'Wkg EE Roster'!$A$3:$A$164,1,FALSE)</f>
        <v>60665</v>
      </c>
      <c r="C139">
        <f>VLOOKUP(A139,'2022 EE GL'!$B$4:$B$166,1,FALSE)</f>
        <v>60665</v>
      </c>
      <c r="D139" t="s">
        <v>1057</v>
      </c>
      <c r="E139" t="s">
        <v>1058</v>
      </c>
      <c r="F139" t="s">
        <v>312</v>
      </c>
      <c r="G139" t="s">
        <v>313</v>
      </c>
    </row>
    <row r="140" spans="1:7" x14ac:dyDescent="0.25">
      <c r="A140">
        <v>60666</v>
      </c>
      <c r="B140">
        <f>VLOOKUP(A140,'Wkg EE Roster'!$A$3:$A$164,1,FALSE)</f>
        <v>60666</v>
      </c>
      <c r="C140">
        <f>VLOOKUP(A140,'2022 EE GL'!$B$4:$B$166,1,FALSE)</f>
        <v>60666</v>
      </c>
      <c r="D140" t="s">
        <v>1059</v>
      </c>
      <c r="E140" t="s">
        <v>1060</v>
      </c>
      <c r="F140" t="s">
        <v>1097</v>
      </c>
      <c r="G140" t="s">
        <v>936</v>
      </c>
    </row>
    <row r="141" spans="1:7" x14ac:dyDescent="0.25">
      <c r="A141">
        <v>60667</v>
      </c>
      <c r="B141">
        <f>VLOOKUP(A141,'Wkg EE Roster'!$A$3:$A$164,1,FALSE)</f>
        <v>60667</v>
      </c>
      <c r="C141">
        <f>VLOOKUP(A141,'2022 EE GL'!$B$4:$B$166,1,FALSE)</f>
        <v>60667</v>
      </c>
      <c r="D141" t="s">
        <v>1061</v>
      </c>
      <c r="E141" t="s">
        <v>8</v>
      </c>
      <c r="F141" t="s">
        <v>334</v>
      </c>
      <c r="G141" t="s">
        <v>333</v>
      </c>
    </row>
    <row r="142" spans="1:7" x14ac:dyDescent="0.25">
      <c r="A142">
        <v>60668</v>
      </c>
      <c r="B142">
        <f>VLOOKUP(A142,'Wkg EE Roster'!$A$3:$A$164,1,FALSE)</f>
        <v>60668</v>
      </c>
      <c r="C142">
        <f>VLOOKUP(A142,'2022 EE GL'!$B$4:$B$166,1,FALSE)</f>
        <v>60668</v>
      </c>
      <c r="D142" t="s">
        <v>1062</v>
      </c>
      <c r="E142" t="s">
        <v>8</v>
      </c>
      <c r="F142" t="s">
        <v>334</v>
      </c>
      <c r="G142" t="s">
        <v>333</v>
      </c>
    </row>
    <row r="143" spans="1:7" x14ac:dyDescent="0.25">
      <c r="A143">
        <v>60669</v>
      </c>
      <c r="B143">
        <f>VLOOKUP(A143,'Wkg EE Roster'!$A$3:$A$164,1,FALSE)</f>
        <v>60669</v>
      </c>
      <c r="C143">
        <f>VLOOKUP(A143,'2022 EE GL'!$B$4:$B$166,1,FALSE)</f>
        <v>60669</v>
      </c>
      <c r="D143" t="s">
        <v>1063</v>
      </c>
      <c r="E143" t="s">
        <v>9</v>
      </c>
      <c r="F143" t="s">
        <v>341</v>
      </c>
      <c r="G143" t="s">
        <v>342</v>
      </c>
    </row>
    <row r="144" spans="1:7" x14ac:dyDescent="0.25">
      <c r="A144">
        <v>60670</v>
      </c>
      <c r="B144">
        <f>VLOOKUP(A144,'Wkg EE Roster'!$A$3:$A$164,1,FALSE)</f>
        <v>60670</v>
      </c>
      <c r="C144">
        <f>VLOOKUP(A144,'2022 EE GL'!$B$4:$B$166,1,FALSE)</f>
        <v>60670</v>
      </c>
      <c r="D144" t="s">
        <v>1064</v>
      </c>
      <c r="E144" t="s">
        <v>1065</v>
      </c>
      <c r="F144" t="s">
        <v>1098</v>
      </c>
      <c r="G144" t="s">
        <v>1055</v>
      </c>
    </row>
    <row r="145" spans="1:7" x14ac:dyDescent="0.25">
      <c r="A145" s="117">
        <v>60672</v>
      </c>
      <c r="B145" s="117" t="e">
        <f>VLOOKUP(A145,'Wkg EE Roster'!$A$3:$A$164,1,FALSE)</f>
        <v>#N/A</v>
      </c>
      <c r="C145" s="117" t="e">
        <f>VLOOKUP(A145,'2022 EE GL'!$B$4:$B$166,1,FALSE)</f>
        <v>#N/A</v>
      </c>
      <c r="D145" s="117" t="s">
        <v>1101</v>
      </c>
      <c r="E145" s="117" t="s">
        <v>291</v>
      </c>
      <c r="F145" s="117" t="s">
        <v>324</v>
      </c>
      <c r="G145" s="117" t="s">
        <v>325</v>
      </c>
    </row>
    <row r="146" spans="1:7" x14ac:dyDescent="0.25">
      <c r="A146">
        <v>60674</v>
      </c>
      <c r="B146">
        <f>VLOOKUP(A146,'Wkg EE Roster'!$A$3:$A$164,1,FALSE)</f>
        <v>60674</v>
      </c>
      <c r="C146">
        <f>VLOOKUP(A146,'2022 EE GL'!$B$4:$B$166,1,FALSE)</f>
        <v>60674</v>
      </c>
      <c r="D146" t="s">
        <v>1066</v>
      </c>
      <c r="E146" t="s">
        <v>14</v>
      </c>
      <c r="F146" t="s">
        <v>339</v>
      </c>
      <c r="G146" t="s">
        <v>340</v>
      </c>
    </row>
    <row r="147" spans="1:7" x14ac:dyDescent="0.25">
      <c r="A147">
        <v>60675</v>
      </c>
      <c r="B147">
        <f>VLOOKUP(A147,'Wkg EE Roster'!$A$3:$A$164,1,FALSE)</f>
        <v>60675</v>
      </c>
      <c r="C147">
        <f>VLOOKUP(A147,'2022 EE GL'!$B$4:$B$166,1,FALSE)</f>
        <v>60675</v>
      </c>
      <c r="D147" t="s">
        <v>1067</v>
      </c>
      <c r="E147" t="s">
        <v>1068</v>
      </c>
      <c r="F147" t="s">
        <v>316</v>
      </c>
      <c r="G147" t="s">
        <v>317</v>
      </c>
    </row>
    <row r="148" spans="1:7" x14ac:dyDescent="0.25">
      <c r="A148">
        <v>60677</v>
      </c>
      <c r="B148">
        <f>VLOOKUP(A148,'Wkg EE Roster'!$A$3:$A$164,1,FALSE)</f>
        <v>60677</v>
      </c>
      <c r="C148">
        <f>VLOOKUP(A148,'2022 EE GL'!$B$4:$B$166,1,FALSE)</f>
        <v>60677</v>
      </c>
      <c r="D148" t="s">
        <v>1069</v>
      </c>
      <c r="E148" t="s">
        <v>8</v>
      </c>
      <c r="F148" t="s">
        <v>334</v>
      </c>
      <c r="G148" t="s">
        <v>333</v>
      </c>
    </row>
    <row r="149" spans="1:7" x14ac:dyDescent="0.25">
      <c r="A149">
        <v>60679</v>
      </c>
      <c r="B149">
        <f>VLOOKUP(A149,'Wkg EE Roster'!$A$3:$A$164,1,FALSE)</f>
        <v>60679</v>
      </c>
      <c r="C149">
        <f>VLOOKUP(A149,'2022 EE GL'!$B$4:$B$166,1,FALSE)</f>
        <v>60679</v>
      </c>
      <c r="D149" t="s">
        <v>1070</v>
      </c>
      <c r="E149" t="s">
        <v>8</v>
      </c>
      <c r="F149" t="s">
        <v>334</v>
      </c>
      <c r="G149" t="s">
        <v>333</v>
      </c>
    </row>
    <row r="150" spans="1:7" x14ac:dyDescent="0.25">
      <c r="A150">
        <v>60680</v>
      </c>
      <c r="B150">
        <f>VLOOKUP(A150,'Wkg EE Roster'!$A$3:$A$164,1,FALSE)</f>
        <v>60680</v>
      </c>
      <c r="C150">
        <f>VLOOKUP(A150,'2022 EE GL'!$B$4:$B$166,1,FALSE)</f>
        <v>60680</v>
      </c>
      <c r="D150" t="s">
        <v>1071</v>
      </c>
      <c r="E150" t="s">
        <v>14</v>
      </c>
      <c r="F150" t="s">
        <v>339</v>
      </c>
      <c r="G150" t="s">
        <v>340</v>
      </c>
    </row>
    <row r="151" spans="1:7" x14ac:dyDescent="0.25">
      <c r="A151">
        <v>60681</v>
      </c>
      <c r="B151">
        <f>VLOOKUP(A151,'Wkg EE Roster'!$A$3:$A$164,1,FALSE)</f>
        <v>60681</v>
      </c>
      <c r="C151">
        <f>VLOOKUP(A151,'2022 EE GL'!$B$4:$B$166,1,FALSE)</f>
        <v>60681</v>
      </c>
      <c r="D151" t="s">
        <v>1072</v>
      </c>
      <c r="E151" t="s">
        <v>8</v>
      </c>
      <c r="F151" t="s">
        <v>334</v>
      </c>
      <c r="G151" t="s">
        <v>333</v>
      </c>
    </row>
    <row r="152" spans="1:7" x14ac:dyDescent="0.25">
      <c r="A152">
        <v>60682</v>
      </c>
      <c r="B152">
        <f>VLOOKUP(A152,'Wkg EE Roster'!$A$3:$A$164,1,FALSE)</f>
        <v>60682</v>
      </c>
      <c r="C152">
        <f>VLOOKUP(A152,'2022 EE GL'!$B$4:$B$166,1,FALSE)</f>
        <v>60682</v>
      </c>
      <c r="D152" t="s">
        <v>1073</v>
      </c>
      <c r="E152" t="s">
        <v>1074</v>
      </c>
      <c r="F152" t="s">
        <v>341</v>
      </c>
      <c r="G152" t="s">
        <v>342</v>
      </c>
    </row>
    <row r="153" spans="1:7" x14ac:dyDescent="0.25">
      <c r="A153">
        <v>60684</v>
      </c>
      <c r="B153">
        <f>VLOOKUP(A153,'Wkg EE Roster'!$A$3:$A$164,1,FALSE)</f>
        <v>60684</v>
      </c>
      <c r="C153">
        <f>VLOOKUP(A153,'2022 EE GL'!$B$4:$B$166,1,FALSE)</f>
        <v>60684</v>
      </c>
      <c r="D153" t="s">
        <v>1075</v>
      </c>
      <c r="E153" t="s">
        <v>8</v>
      </c>
      <c r="F153" t="s">
        <v>334</v>
      </c>
      <c r="G153" t="s">
        <v>333</v>
      </c>
    </row>
    <row r="154" spans="1:7" x14ac:dyDescent="0.25">
      <c r="A154">
        <v>60685</v>
      </c>
      <c r="B154">
        <f>VLOOKUP(A154,'Wkg EE Roster'!$A$3:$A$164,1,FALSE)</f>
        <v>60685</v>
      </c>
      <c r="C154">
        <f>VLOOKUP(A154,'2022 EE GL'!$B$4:$B$166,1,FALSE)</f>
        <v>60685</v>
      </c>
      <c r="D154" t="s">
        <v>1076</v>
      </c>
      <c r="E154" t="s">
        <v>20</v>
      </c>
      <c r="F154" t="s">
        <v>316</v>
      </c>
      <c r="G154" t="s">
        <v>317</v>
      </c>
    </row>
    <row r="155" spans="1:7" x14ac:dyDescent="0.25">
      <c r="A155">
        <v>60686</v>
      </c>
      <c r="B155">
        <f>VLOOKUP(A155,'Wkg EE Roster'!$A$3:$A$164,1,FALSE)</f>
        <v>60686</v>
      </c>
      <c r="C155">
        <f>VLOOKUP(A155,'2022 EE GL'!$B$4:$B$166,1,FALSE)</f>
        <v>60686</v>
      </c>
      <c r="D155" t="s">
        <v>1077</v>
      </c>
      <c r="E155" t="s">
        <v>8</v>
      </c>
      <c r="F155" t="s">
        <v>334</v>
      </c>
      <c r="G155" t="s">
        <v>333</v>
      </c>
    </row>
    <row r="156" spans="1:7" x14ac:dyDescent="0.25">
      <c r="A156">
        <v>60687</v>
      </c>
      <c r="B156">
        <f>VLOOKUP(A156,'Wkg EE Roster'!$A$3:$A$164,1,FALSE)</f>
        <v>60687</v>
      </c>
      <c r="C156">
        <f>VLOOKUP(A156,'2022 EE GL'!$B$4:$B$166,1,FALSE)</f>
        <v>60687</v>
      </c>
      <c r="D156" t="s">
        <v>1078</v>
      </c>
      <c r="E156" t="s">
        <v>8</v>
      </c>
      <c r="F156" t="s">
        <v>334</v>
      </c>
      <c r="G156" t="s">
        <v>333</v>
      </c>
    </row>
    <row r="157" spans="1:7" x14ac:dyDescent="0.25">
      <c r="A157">
        <v>60688</v>
      </c>
      <c r="B157">
        <f>VLOOKUP(A157,'Wkg EE Roster'!$A$3:$A$164,1,FALSE)</f>
        <v>60688</v>
      </c>
      <c r="C157">
        <f>VLOOKUP(A157,'2022 EE GL'!$B$4:$B$166,1,FALSE)</f>
        <v>60688</v>
      </c>
      <c r="D157" t="s">
        <v>1079</v>
      </c>
      <c r="E157" t="s">
        <v>8</v>
      </c>
      <c r="F157" t="s">
        <v>334</v>
      </c>
      <c r="G157" t="s">
        <v>333</v>
      </c>
    </row>
    <row r="158" spans="1:7" x14ac:dyDescent="0.25">
      <c r="A158">
        <v>60689</v>
      </c>
      <c r="B158">
        <f>VLOOKUP(A158,'Wkg EE Roster'!$A$3:$A$164,1,FALSE)</f>
        <v>60689</v>
      </c>
      <c r="C158">
        <f>VLOOKUP(A158,'2022 EE GL'!$B$4:$B$166,1,FALSE)</f>
        <v>60689</v>
      </c>
      <c r="D158" t="s">
        <v>1080</v>
      </c>
      <c r="E158" t="s">
        <v>8</v>
      </c>
      <c r="F158" t="s">
        <v>334</v>
      </c>
      <c r="G158" t="s">
        <v>333</v>
      </c>
    </row>
    <row r="159" spans="1:7" x14ac:dyDescent="0.25">
      <c r="A159">
        <v>60690</v>
      </c>
      <c r="B159">
        <f>VLOOKUP(A159,'Wkg EE Roster'!$A$3:$A$164,1,FALSE)</f>
        <v>60690</v>
      </c>
      <c r="C159">
        <f>VLOOKUP(A159,'2022 EE GL'!$B$4:$B$166,1,FALSE)</f>
        <v>60690</v>
      </c>
      <c r="D159" t="s">
        <v>1081</v>
      </c>
      <c r="E159" t="s">
        <v>8</v>
      </c>
      <c r="F159" t="s">
        <v>334</v>
      </c>
      <c r="G159" t="s">
        <v>333</v>
      </c>
    </row>
    <row r="160" spans="1:7" x14ac:dyDescent="0.25">
      <c r="A160">
        <v>60691</v>
      </c>
      <c r="B160">
        <f>VLOOKUP(A160,'Wkg EE Roster'!$A$3:$A$164,1,FALSE)</f>
        <v>60691</v>
      </c>
      <c r="C160">
        <f>VLOOKUP(A160,'2022 EE GL'!$B$4:$B$166,1,FALSE)</f>
        <v>60691</v>
      </c>
      <c r="D160" t="s">
        <v>1082</v>
      </c>
      <c r="E160" t="s">
        <v>8</v>
      </c>
      <c r="F160" t="s">
        <v>334</v>
      </c>
      <c r="G160" t="s">
        <v>333</v>
      </c>
    </row>
    <row r="161" spans="1:7" x14ac:dyDescent="0.25">
      <c r="A161">
        <v>60692</v>
      </c>
      <c r="B161">
        <f>VLOOKUP(A161,'Wkg EE Roster'!$A$3:$A$164,1,FALSE)</f>
        <v>60692</v>
      </c>
      <c r="C161">
        <f>VLOOKUP(A161,'2022 EE GL'!$B$4:$B$166,1,FALSE)</f>
        <v>60692</v>
      </c>
      <c r="D161" t="s">
        <v>1083</v>
      </c>
      <c r="E161" t="s">
        <v>1084</v>
      </c>
      <c r="F161" t="s">
        <v>334</v>
      </c>
      <c r="G161" t="s">
        <v>333</v>
      </c>
    </row>
    <row r="162" spans="1:7" x14ac:dyDescent="0.25">
      <c r="A162">
        <v>60693</v>
      </c>
      <c r="B162">
        <f>VLOOKUP(A162,'Wkg EE Roster'!$A$3:$A$164,1,FALSE)</f>
        <v>60693</v>
      </c>
      <c r="C162">
        <f>VLOOKUP(A162,'2022 EE GL'!$B$4:$B$166,1,FALSE)</f>
        <v>60693</v>
      </c>
      <c r="D162" t="s">
        <v>1085</v>
      </c>
      <c r="E162" t="s">
        <v>1084</v>
      </c>
      <c r="F162" t="s">
        <v>334</v>
      </c>
      <c r="G162" t="s">
        <v>333</v>
      </c>
    </row>
    <row r="163" spans="1:7" x14ac:dyDescent="0.25">
      <c r="A163">
        <v>60694</v>
      </c>
      <c r="B163">
        <f>VLOOKUP(A163,'Wkg EE Roster'!$A$3:$A$164,1,FALSE)</f>
        <v>60694</v>
      </c>
      <c r="C163">
        <f>VLOOKUP(A163,'2022 EE GL'!$B$4:$B$166,1,FALSE)</f>
        <v>60694</v>
      </c>
      <c r="D163" t="s">
        <v>1086</v>
      </c>
      <c r="E163" t="s">
        <v>1084</v>
      </c>
      <c r="F163" t="s">
        <v>334</v>
      </c>
      <c r="G163" t="s">
        <v>333</v>
      </c>
    </row>
    <row r="164" spans="1:7" x14ac:dyDescent="0.25">
      <c r="A164">
        <v>60695</v>
      </c>
      <c r="B164">
        <f>VLOOKUP(A164,'Wkg EE Roster'!$A$3:$A$164,1,FALSE)</f>
        <v>60695</v>
      </c>
      <c r="C164">
        <f>VLOOKUP(A164,'2022 EE GL'!$B$4:$B$166,1,FALSE)</f>
        <v>60695</v>
      </c>
      <c r="D164" t="s">
        <v>1087</v>
      </c>
      <c r="E164" t="s">
        <v>856</v>
      </c>
      <c r="F164" t="s">
        <v>316</v>
      </c>
      <c r="G164" t="s">
        <v>317</v>
      </c>
    </row>
    <row r="165" spans="1:7" x14ac:dyDescent="0.25">
      <c r="A165">
        <v>60696</v>
      </c>
      <c r="B165">
        <f>VLOOKUP(A165,'Wkg EE Roster'!$A$3:$A$164,1,FALSE)</f>
        <v>60696</v>
      </c>
      <c r="C165">
        <f>VLOOKUP(A165,'2022 EE GL'!$B$4:$B$166,1,FALSE)</f>
        <v>60696</v>
      </c>
      <c r="D165" t="s">
        <v>1088</v>
      </c>
      <c r="E165" t="s">
        <v>1084</v>
      </c>
      <c r="F165" t="s">
        <v>334</v>
      </c>
      <c r="G165" t="s">
        <v>333</v>
      </c>
    </row>
    <row r="166" spans="1:7" x14ac:dyDescent="0.25">
      <c r="A166">
        <v>60697</v>
      </c>
      <c r="B166">
        <f>VLOOKUP(A166,'Wkg EE Roster'!$A$3:$A$164,1,FALSE)</f>
        <v>60697</v>
      </c>
      <c r="C166">
        <f>VLOOKUP(A166,'2022 EE GL'!$B$4:$B$166,1,FALSE)</f>
        <v>60697</v>
      </c>
      <c r="D166" t="s">
        <v>1089</v>
      </c>
      <c r="E166" t="s">
        <v>1084</v>
      </c>
      <c r="F166" t="s">
        <v>334</v>
      </c>
      <c r="G166" t="s">
        <v>333</v>
      </c>
    </row>
    <row r="167" spans="1:7" x14ac:dyDescent="0.25">
      <c r="A167">
        <v>60856</v>
      </c>
      <c r="B167">
        <f>VLOOKUP(A167,'Wkg EE Roster'!$A$3:$A$164,1,FALSE)</f>
        <v>60856</v>
      </c>
      <c r="C167">
        <f>VLOOKUP(A167,'2022 EE GL'!$B$4:$B$166,1,FALSE)</f>
        <v>60856</v>
      </c>
      <c r="D167" t="s">
        <v>639</v>
      </c>
      <c r="E167" t="s">
        <v>10</v>
      </c>
      <c r="F167" t="s">
        <v>323</v>
      </c>
      <c r="G167" t="s">
        <v>310</v>
      </c>
    </row>
  </sheetData>
  <autoFilter ref="A3:G167" xr:uid="{F03B8A66-5F4E-4096-9C68-18D15A1020D3}"/>
  <sortState xmlns:xlrd2="http://schemas.microsoft.com/office/spreadsheetml/2017/richdata2" ref="A4:G167">
    <sortCondition ref="A4:A16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2:H156"/>
  <sheetViews>
    <sheetView workbookViewId="0">
      <selection activeCell="F35" sqref="F35"/>
    </sheetView>
  </sheetViews>
  <sheetFormatPr defaultRowHeight="15" x14ac:dyDescent="0.25"/>
  <cols>
    <col min="1" max="1" width="32.140625" bestFit="1" customWidth="1"/>
    <col min="2" max="2" width="18.140625" bestFit="1" customWidth="1"/>
    <col min="3" max="3" width="31.28515625" bestFit="1" customWidth="1"/>
    <col min="4" max="4" width="19.7109375" style="68" bestFit="1" customWidth="1"/>
    <col min="6" max="6" width="17.7109375" bestFit="1" customWidth="1"/>
  </cols>
  <sheetData>
    <row r="2" spans="1:8" x14ac:dyDescent="0.25">
      <c r="H2" s="84" t="s">
        <v>852</v>
      </c>
    </row>
    <row r="3" spans="1:8" x14ac:dyDescent="0.25">
      <c r="C3" s="65" t="s">
        <v>842</v>
      </c>
    </row>
    <row r="4" spans="1:8" x14ac:dyDescent="0.25">
      <c r="A4" s="65" t="s">
        <v>276</v>
      </c>
      <c r="B4" s="65" t="s">
        <v>697</v>
      </c>
      <c r="C4" t="s">
        <v>841</v>
      </c>
      <c r="D4" s="68" t="s">
        <v>843</v>
      </c>
    </row>
    <row r="5" spans="1:8" x14ac:dyDescent="0.25">
      <c r="A5" s="73" t="s">
        <v>278</v>
      </c>
      <c r="B5" s="69" t="s">
        <v>785</v>
      </c>
      <c r="C5" s="70">
        <v>29.55</v>
      </c>
      <c r="D5" s="71">
        <v>0.05</v>
      </c>
    </row>
    <row r="6" spans="1:8" x14ac:dyDescent="0.25">
      <c r="A6" s="73"/>
      <c r="B6" s="69" t="s">
        <v>766</v>
      </c>
      <c r="C6" s="70">
        <v>16.32</v>
      </c>
      <c r="D6" s="71">
        <v>0.04</v>
      </c>
    </row>
    <row r="7" spans="1:8" x14ac:dyDescent="0.25">
      <c r="A7" s="73"/>
      <c r="B7" s="69" t="s">
        <v>761</v>
      </c>
      <c r="C7" s="70">
        <v>29.73</v>
      </c>
      <c r="D7" s="71">
        <v>0.04</v>
      </c>
    </row>
    <row r="8" spans="1:8" x14ac:dyDescent="0.25">
      <c r="A8" s="73"/>
      <c r="B8" s="69" t="s">
        <v>814</v>
      </c>
      <c r="C8" s="70">
        <v>14.79</v>
      </c>
      <c r="D8" s="71">
        <v>0.03</v>
      </c>
      <c r="E8" s="74">
        <v>17.95</v>
      </c>
      <c r="F8" s="75" t="s">
        <v>845</v>
      </c>
    </row>
    <row r="9" spans="1:8" x14ac:dyDescent="0.25">
      <c r="A9" s="73"/>
      <c r="B9" s="69" t="s">
        <v>711</v>
      </c>
      <c r="C9" s="70">
        <v>21.26</v>
      </c>
      <c r="D9" s="71">
        <v>0.03</v>
      </c>
    </row>
    <row r="10" spans="1:8" x14ac:dyDescent="0.25">
      <c r="A10" s="73"/>
      <c r="B10" s="69" t="s">
        <v>820</v>
      </c>
      <c r="C10" s="70">
        <v>15.09</v>
      </c>
      <c r="D10" s="71">
        <v>0.03</v>
      </c>
    </row>
    <row r="11" spans="1:8" x14ac:dyDescent="0.25">
      <c r="A11" s="73"/>
      <c r="B11" s="69" t="s">
        <v>788</v>
      </c>
      <c r="C11" s="70">
        <v>15.6</v>
      </c>
      <c r="D11" s="71">
        <v>0.03</v>
      </c>
    </row>
    <row r="12" spans="1:8" x14ac:dyDescent="0.25">
      <c r="A12" s="73"/>
      <c r="B12" s="69" t="s">
        <v>700</v>
      </c>
      <c r="C12" s="70">
        <v>22.35</v>
      </c>
      <c r="D12" s="71">
        <v>0.05</v>
      </c>
    </row>
    <row r="13" spans="1:8" x14ac:dyDescent="0.25">
      <c r="A13" s="73"/>
      <c r="B13" s="69" t="s">
        <v>815</v>
      </c>
      <c r="C13" s="70">
        <v>14.82</v>
      </c>
      <c r="D13" s="71">
        <v>0.03</v>
      </c>
    </row>
    <row r="14" spans="1:8" x14ac:dyDescent="0.25">
      <c r="B14" s="66" t="s">
        <v>762</v>
      </c>
      <c r="C14" s="82">
        <v>15.22</v>
      </c>
      <c r="D14" s="83">
        <v>0.03</v>
      </c>
      <c r="F14" t="s">
        <v>850</v>
      </c>
    </row>
    <row r="15" spans="1:8" x14ac:dyDescent="0.25">
      <c r="A15" s="73"/>
      <c r="B15" s="69" t="s">
        <v>765</v>
      </c>
      <c r="C15" s="70">
        <v>17.88</v>
      </c>
      <c r="D15" s="71">
        <v>0.03</v>
      </c>
    </row>
    <row r="16" spans="1:8" x14ac:dyDescent="0.25">
      <c r="B16" s="66" t="s">
        <v>829</v>
      </c>
      <c r="C16" s="82">
        <v>15.6</v>
      </c>
      <c r="D16" s="83">
        <v>0.03</v>
      </c>
      <c r="F16" t="s">
        <v>846</v>
      </c>
    </row>
    <row r="17" spans="1:6" x14ac:dyDescent="0.25">
      <c r="A17" s="73"/>
      <c r="B17" s="69" t="s">
        <v>840</v>
      </c>
      <c r="C17" s="70">
        <v>42.3</v>
      </c>
      <c r="D17" s="71">
        <v>0.09</v>
      </c>
    </row>
    <row r="18" spans="1:6" x14ac:dyDescent="0.25">
      <c r="A18" s="69" t="s">
        <v>287</v>
      </c>
      <c r="B18" s="69" t="s">
        <v>794</v>
      </c>
      <c r="C18" s="70">
        <v>57.29</v>
      </c>
      <c r="D18" s="71">
        <v>0.05</v>
      </c>
    </row>
    <row r="19" spans="1:6" x14ac:dyDescent="0.25">
      <c r="A19" s="69"/>
      <c r="B19" s="69" t="s">
        <v>755</v>
      </c>
      <c r="C19" s="70">
        <v>38.31</v>
      </c>
      <c r="D19" s="71">
        <v>0.04</v>
      </c>
    </row>
    <row r="20" spans="1:6" x14ac:dyDescent="0.25">
      <c r="A20" s="69"/>
      <c r="B20" s="69" t="s">
        <v>733</v>
      </c>
      <c r="C20" s="70">
        <v>20.71</v>
      </c>
      <c r="D20" s="71">
        <v>0.04</v>
      </c>
    </row>
    <row r="21" spans="1:6" x14ac:dyDescent="0.25">
      <c r="A21" s="69"/>
      <c r="B21" s="69" t="s">
        <v>745</v>
      </c>
      <c r="C21" s="70">
        <v>22.67</v>
      </c>
      <c r="D21" s="71">
        <v>0.04</v>
      </c>
    </row>
    <row r="22" spans="1:6" x14ac:dyDescent="0.25">
      <c r="A22" s="69"/>
      <c r="B22" s="69" t="s">
        <v>775</v>
      </c>
      <c r="C22" s="70">
        <v>25.7</v>
      </c>
      <c r="D22" s="71">
        <v>0.05</v>
      </c>
    </row>
    <row r="23" spans="1:6" x14ac:dyDescent="0.25">
      <c r="A23" t="s">
        <v>289</v>
      </c>
      <c r="B23" s="69" t="s">
        <v>781</v>
      </c>
      <c r="C23" s="70">
        <v>32.85</v>
      </c>
      <c r="D23" s="71">
        <v>0.04</v>
      </c>
    </row>
    <row r="24" spans="1:6" x14ac:dyDescent="0.25">
      <c r="A24" t="s">
        <v>21</v>
      </c>
      <c r="B24" s="69" t="s">
        <v>731</v>
      </c>
      <c r="C24" s="70">
        <v>18.850000000000001</v>
      </c>
      <c r="D24" s="71">
        <v>0.04</v>
      </c>
    </row>
    <row r="25" spans="1:6" x14ac:dyDescent="0.25">
      <c r="B25" s="66" t="s">
        <v>705</v>
      </c>
      <c r="C25" s="82">
        <v>18.850000000000001</v>
      </c>
      <c r="D25" s="83">
        <v>0.03</v>
      </c>
      <c r="F25" t="s">
        <v>846</v>
      </c>
    </row>
    <row r="26" spans="1:6" x14ac:dyDescent="0.25">
      <c r="B26" s="69" t="s">
        <v>769</v>
      </c>
      <c r="C26" s="70">
        <v>20.61</v>
      </c>
      <c r="D26" s="71">
        <v>0.05</v>
      </c>
    </row>
    <row r="27" spans="1:6" x14ac:dyDescent="0.25">
      <c r="B27" s="69" t="s">
        <v>825</v>
      </c>
      <c r="C27" s="70">
        <v>20.67</v>
      </c>
      <c r="D27" s="71">
        <v>0.05</v>
      </c>
    </row>
    <row r="28" spans="1:6" x14ac:dyDescent="0.25">
      <c r="B28" s="69" t="s">
        <v>810</v>
      </c>
      <c r="C28" s="70">
        <v>25.58</v>
      </c>
      <c r="D28" s="71">
        <v>0.04</v>
      </c>
    </row>
    <row r="29" spans="1:6" x14ac:dyDescent="0.25">
      <c r="A29" s="69"/>
      <c r="B29" s="69" t="s">
        <v>771</v>
      </c>
      <c r="C29" s="70">
        <v>18.850000000000001</v>
      </c>
      <c r="D29" s="71">
        <v>0.04</v>
      </c>
    </row>
    <row r="30" spans="1:6" x14ac:dyDescent="0.25">
      <c r="A30" s="73" t="s">
        <v>36</v>
      </c>
      <c r="B30" s="69" t="s">
        <v>777</v>
      </c>
      <c r="C30" s="70">
        <v>25.12</v>
      </c>
      <c r="D30" s="71">
        <v>0.05</v>
      </c>
    </row>
    <row r="31" spans="1:6" x14ac:dyDescent="0.25">
      <c r="A31" s="69" t="s">
        <v>285</v>
      </c>
      <c r="B31" s="69" t="s">
        <v>719</v>
      </c>
      <c r="C31" s="70">
        <v>19.47</v>
      </c>
      <c r="D31" s="71">
        <v>0.04</v>
      </c>
    </row>
    <row r="32" spans="1:6" x14ac:dyDescent="0.25">
      <c r="A32" t="s">
        <v>291</v>
      </c>
      <c r="B32" s="69" t="s">
        <v>796</v>
      </c>
      <c r="C32" s="70">
        <v>23.25</v>
      </c>
      <c r="D32" s="71">
        <v>0.04</v>
      </c>
    </row>
    <row r="33" spans="1:4" x14ac:dyDescent="0.25">
      <c r="A33" t="s">
        <v>29</v>
      </c>
      <c r="B33" s="69" t="s">
        <v>754</v>
      </c>
      <c r="C33" s="70">
        <v>25.8</v>
      </c>
      <c r="D33" s="71">
        <v>0.05</v>
      </c>
    </row>
    <row r="34" spans="1:4" x14ac:dyDescent="0.25">
      <c r="B34" s="69" t="s">
        <v>807</v>
      </c>
      <c r="C34" s="70">
        <v>25.8</v>
      </c>
      <c r="D34" s="71">
        <v>0.05</v>
      </c>
    </row>
    <row r="35" spans="1:4" x14ac:dyDescent="0.25">
      <c r="A35" t="s">
        <v>304</v>
      </c>
      <c r="B35" s="69" t="s">
        <v>778</v>
      </c>
      <c r="C35" s="70">
        <v>25.8</v>
      </c>
      <c r="D35" s="71">
        <v>0.03</v>
      </c>
    </row>
    <row r="36" spans="1:4" x14ac:dyDescent="0.25">
      <c r="A36" t="s">
        <v>284</v>
      </c>
      <c r="B36" s="69" t="s">
        <v>710</v>
      </c>
      <c r="C36" s="70">
        <v>17.16</v>
      </c>
      <c r="D36" s="71">
        <v>0.04</v>
      </c>
    </row>
    <row r="37" spans="1:4" x14ac:dyDescent="0.25">
      <c r="B37" s="69" t="s">
        <v>837</v>
      </c>
      <c r="C37" s="70">
        <v>16.7</v>
      </c>
      <c r="D37" s="71">
        <v>0.03</v>
      </c>
    </row>
    <row r="38" spans="1:4" x14ac:dyDescent="0.25">
      <c r="B38" s="69" t="s">
        <v>804</v>
      </c>
      <c r="C38" s="70">
        <v>17.489999999999998</v>
      </c>
      <c r="D38" s="71">
        <v>0.03</v>
      </c>
    </row>
    <row r="39" spans="1:4" x14ac:dyDescent="0.25">
      <c r="B39" s="69" t="s">
        <v>782</v>
      </c>
      <c r="C39" s="70">
        <v>25.7</v>
      </c>
      <c r="D39" s="71">
        <v>0.05</v>
      </c>
    </row>
    <row r="40" spans="1:4" x14ac:dyDescent="0.25">
      <c r="B40" s="69" t="s">
        <v>839</v>
      </c>
      <c r="C40" s="70">
        <v>17</v>
      </c>
      <c r="D40" s="71">
        <v>0.03</v>
      </c>
    </row>
    <row r="41" spans="1:4" x14ac:dyDescent="0.25">
      <c r="B41" s="69" t="s">
        <v>834</v>
      </c>
      <c r="C41" s="70">
        <v>17.059999999999999</v>
      </c>
      <c r="D41" s="71">
        <v>0.04</v>
      </c>
    </row>
    <row r="42" spans="1:4" x14ac:dyDescent="0.25">
      <c r="B42" s="69" t="s">
        <v>789</v>
      </c>
      <c r="C42" s="70">
        <v>25.58</v>
      </c>
      <c r="D42" s="71">
        <v>0.04</v>
      </c>
    </row>
    <row r="43" spans="1:4" x14ac:dyDescent="0.25">
      <c r="B43" s="69" t="s">
        <v>786</v>
      </c>
      <c r="C43" s="70">
        <v>18.2</v>
      </c>
      <c r="D43" s="71">
        <v>0.03</v>
      </c>
    </row>
    <row r="44" spans="1:4" x14ac:dyDescent="0.25">
      <c r="B44" s="69" t="s">
        <v>787</v>
      </c>
      <c r="C44" s="70">
        <v>25.32</v>
      </c>
      <c r="D44" s="71">
        <v>0.04</v>
      </c>
    </row>
    <row r="45" spans="1:4" x14ac:dyDescent="0.25">
      <c r="B45" s="69" t="s">
        <v>772</v>
      </c>
      <c r="C45" s="70">
        <v>15.9</v>
      </c>
      <c r="D45" s="71">
        <v>0</v>
      </c>
    </row>
    <row r="46" spans="1:4" x14ac:dyDescent="0.25">
      <c r="A46" t="s">
        <v>286</v>
      </c>
      <c r="B46" s="69" t="s">
        <v>743</v>
      </c>
      <c r="C46" s="70">
        <v>20.57</v>
      </c>
      <c r="D46" s="71">
        <v>0.04</v>
      </c>
    </row>
    <row r="47" spans="1:4" x14ac:dyDescent="0.25">
      <c r="B47" s="69" t="s">
        <v>828</v>
      </c>
      <c r="C47" s="70">
        <v>16.690000000000001</v>
      </c>
      <c r="D47" s="71">
        <v>0.03</v>
      </c>
    </row>
    <row r="48" spans="1:4" x14ac:dyDescent="0.25">
      <c r="B48" s="69" t="s">
        <v>721</v>
      </c>
      <c r="C48" s="70">
        <v>17.809999999999999</v>
      </c>
      <c r="D48" s="71">
        <v>0.04</v>
      </c>
    </row>
    <row r="49" spans="1:7" x14ac:dyDescent="0.25">
      <c r="B49" s="69" t="s">
        <v>746</v>
      </c>
      <c r="C49" s="70">
        <v>16.72</v>
      </c>
      <c r="D49" s="71">
        <v>0.03</v>
      </c>
    </row>
    <row r="50" spans="1:7" x14ac:dyDescent="0.25">
      <c r="B50" s="69" t="s">
        <v>832</v>
      </c>
      <c r="C50" s="70">
        <v>22.41</v>
      </c>
      <c r="D50" s="71">
        <v>0.05</v>
      </c>
    </row>
    <row r="51" spans="1:7" x14ac:dyDescent="0.25">
      <c r="B51" s="69" t="s">
        <v>770</v>
      </c>
      <c r="C51" s="70">
        <v>25.98</v>
      </c>
      <c r="D51" s="71">
        <v>0.04</v>
      </c>
    </row>
    <row r="52" spans="1:7" x14ac:dyDescent="0.25">
      <c r="B52" s="69" t="s">
        <v>742</v>
      </c>
      <c r="C52" s="70">
        <v>25.58</v>
      </c>
      <c r="D52" s="71">
        <v>0.04</v>
      </c>
    </row>
    <row r="53" spans="1:7" x14ac:dyDescent="0.25">
      <c r="B53" s="66" t="s">
        <v>760</v>
      </c>
      <c r="C53" s="82">
        <v>16.89</v>
      </c>
      <c r="D53" s="83">
        <v>0.03</v>
      </c>
      <c r="F53" s="69" t="s">
        <v>844</v>
      </c>
      <c r="G53" s="14" t="s">
        <v>847</v>
      </c>
    </row>
    <row r="54" spans="1:7" x14ac:dyDescent="0.25">
      <c r="B54" s="79" t="s">
        <v>840</v>
      </c>
      <c r="C54" s="80">
        <v>15.9</v>
      </c>
      <c r="D54" s="81">
        <v>0.03</v>
      </c>
    </row>
    <row r="55" spans="1:7" x14ac:dyDescent="0.25">
      <c r="A55" t="s">
        <v>277</v>
      </c>
      <c r="B55" s="76" t="s">
        <v>836</v>
      </c>
      <c r="C55" s="77">
        <v>16.61</v>
      </c>
      <c r="D55" s="78">
        <v>0.03</v>
      </c>
      <c r="F55" s="76" t="s">
        <v>848</v>
      </c>
    </row>
    <row r="56" spans="1:7" x14ac:dyDescent="0.25">
      <c r="B56" s="69" t="s">
        <v>799</v>
      </c>
      <c r="C56" s="70">
        <v>16.57</v>
      </c>
      <c r="D56" s="71">
        <v>0.03</v>
      </c>
    </row>
    <row r="57" spans="1:7" x14ac:dyDescent="0.25">
      <c r="B57" s="69" t="s">
        <v>727</v>
      </c>
      <c r="C57" s="70">
        <v>16.57</v>
      </c>
      <c r="D57" s="71">
        <v>0.03</v>
      </c>
    </row>
    <row r="58" spans="1:7" x14ac:dyDescent="0.25">
      <c r="B58" s="69" t="s">
        <v>805</v>
      </c>
      <c r="C58" s="70">
        <v>16.38</v>
      </c>
      <c r="D58" s="71">
        <v>0.03</v>
      </c>
    </row>
    <row r="59" spans="1:7" x14ac:dyDescent="0.25">
      <c r="B59" s="69" t="s">
        <v>740</v>
      </c>
      <c r="C59" s="70">
        <v>18.010000000000002</v>
      </c>
      <c r="D59" s="71">
        <v>0.04</v>
      </c>
    </row>
    <row r="60" spans="1:7" x14ac:dyDescent="0.25">
      <c r="B60" s="69" t="s">
        <v>706</v>
      </c>
      <c r="C60" s="70">
        <v>21.26</v>
      </c>
      <c r="D60" s="71">
        <v>0.04</v>
      </c>
    </row>
    <row r="61" spans="1:7" x14ac:dyDescent="0.25">
      <c r="B61" s="69" t="s">
        <v>802</v>
      </c>
      <c r="C61" s="70">
        <v>26.31</v>
      </c>
      <c r="D61" s="71">
        <v>0.04</v>
      </c>
    </row>
    <row r="62" spans="1:7" x14ac:dyDescent="0.25">
      <c r="B62" s="69" t="s">
        <v>797</v>
      </c>
      <c r="C62" s="70">
        <v>18.079999999999998</v>
      </c>
      <c r="D62" s="71">
        <v>0.04</v>
      </c>
    </row>
    <row r="63" spans="1:7" x14ac:dyDescent="0.25">
      <c r="B63" s="69" t="s">
        <v>698</v>
      </c>
      <c r="C63" s="70">
        <v>30.38</v>
      </c>
      <c r="D63" s="71">
        <v>0.04</v>
      </c>
    </row>
    <row r="64" spans="1:7" x14ac:dyDescent="0.25">
      <c r="B64" s="69" t="s">
        <v>835</v>
      </c>
      <c r="C64" s="70">
        <v>16.61</v>
      </c>
      <c r="D64" s="71">
        <v>0.04</v>
      </c>
    </row>
    <row r="65" spans="2:6" x14ac:dyDescent="0.25">
      <c r="B65" s="69" t="s">
        <v>779</v>
      </c>
      <c r="C65" s="70">
        <v>32.94</v>
      </c>
      <c r="D65" s="71">
        <v>0.03</v>
      </c>
    </row>
    <row r="66" spans="2:6" x14ac:dyDescent="0.25">
      <c r="B66" s="69" t="s">
        <v>718</v>
      </c>
      <c r="C66" s="70">
        <v>17.079999999999998</v>
      </c>
      <c r="D66" s="71">
        <v>0.04</v>
      </c>
    </row>
    <row r="67" spans="2:6" x14ac:dyDescent="0.25">
      <c r="B67" s="69" t="s">
        <v>749</v>
      </c>
      <c r="C67" s="70">
        <v>25.13</v>
      </c>
      <c r="D67" s="71">
        <v>0.05</v>
      </c>
    </row>
    <row r="68" spans="2:6" x14ac:dyDescent="0.25">
      <c r="B68" s="69" t="s">
        <v>803</v>
      </c>
      <c r="C68" s="70">
        <v>45.31</v>
      </c>
      <c r="D68" s="71">
        <v>0.04</v>
      </c>
    </row>
    <row r="69" spans="2:6" x14ac:dyDescent="0.25">
      <c r="B69" s="69" t="s">
        <v>720</v>
      </c>
      <c r="C69" s="70">
        <v>16.78</v>
      </c>
      <c r="D69" s="71">
        <v>0.04</v>
      </c>
    </row>
    <row r="70" spans="2:6" x14ac:dyDescent="0.25">
      <c r="B70" s="69" t="s">
        <v>728</v>
      </c>
      <c r="C70" s="70">
        <v>17.45</v>
      </c>
      <c r="D70" s="71">
        <v>0.03</v>
      </c>
    </row>
    <row r="71" spans="2:6" x14ac:dyDescent="0.25">
      <c r="B71" s="69" t="s">
        <v>730</v>
      </c>
      <c r="C71" s="70">
        <v>16.57</v>
      </c>
      <c r="D71" s="71">
        <v>0.03</v>
      </c>
    </row>
    <row r="72" spans="2:6" x14ac:dyDescent="0.25">
      <c r="B72" s="69" t="s">
        <v>811</v>
      </c>
      <c r="C72" s="70">
        <v>17.62</v>
      </c>
      <c r="D72" s="71">
        <v>0.04</v>
      </c>
    </row>
    <row r="73" spans="2:6" x14ac:dyDescent="0.25">
      <c r="B73" s="69" t="s">
        <v>823</v>
      </c>
      <c r="C73" s="70">
        <v>29.55</v>
      </c>
      <c r="D73" s="71">
        <v>0.05</v>
      </c>
    </row>
    <row r="74" spans="2:6" x14ac:dyDescent="0.25">
      <c r="B74" s="69" t="s">
        <v>800</v>
      </c>
      <c r="C74" s="70">
        <v>18.829999999999998</v>
      </c>
      <c r="D74" s="71">
        <v>0.04</v>
      </c>
    </row>
    <row r="75" spans="2:6" x14ac:dyDescent="0.25">
      <c r="B75" s="76" t="s">
        <v>699</v>
      </c>
      <c r="C75" s="77">
        <v>16.38</v>
      </c>
      <c r="D75" s="78">
        <v>0.03</v>
      </c>
      <c r="F75" s="76" t="s">
        <v>849</v>
      </c>
    </row>
    <row r="76" spans="2:6" x14ac:dyDescent="0.25">
      <c r="B76" s="69" t="s">
        <v>791</v>
      </c>
      <c r="C76" s="70">
        <v>31.62</v>
      </c>
      <c r="D76" s="71">
        <v>0.04</v>
      </c>
    </row>
    <row r="77" spans="2:6" x14ac:dyDescent="0.25">
      <c r="B77" s="69" t="s">
        <v>716</v>
      </c>
      <c r="C77" s="70">
        <v>26.35</v>
      </c>
      <c r="D77" s="71">
        <v>0.04</v>
      </c>
    </row>
    <row r="78" spans="2:6" x14ac:dyDescent="0.25">
      <c r="B78" s="69" t="s">
        <v>704</v>
      </c>
      <c r="C78" s="70">
        <v>18.170000000000002</v>
      </c>
      <c r="D78" s="71">
        <v>0.04</v>
      </c>
    </row>
    <row r="79" spans="2:6" x14ac:dyDescent="0.25">
      <c r="B79" s="69" t="s">
        <v>712</v>
      </c>
      <c r="C79" s="70">
        <v>26.47</v>
      </c>
      <c r="D79" s="71">
        <v>0.05</v>
      </c>
    </row>
    <row r="80" spans="2:6" x14ac:dyDescent="0.25">
      <c r="B80" s="69" t="s">
        <v>759</v>
      </c>
      <c r="C80" s="70">
        <v>16.38</v>
      </c>
      <c r="D80" s="71">
        <v>0.03</v>
      </c>
    </row>
    <row r="81" spans="1:4" x14ac:dyDescent="0.25">
      <c r="B81" s="69" t="s">
        <v>751</v>
      </c>
      <c r="C81" s="70">
        <v>17.07</v>
      </c>
      <c r="D81" s="71">
        <v>0.04</v>
      </c>
    </row>
    <row r="82" spans="1:4" x14ac:dyDescent="0.25">
      <c r="B82" s="69" t="s">
        <v>735</v>
      </c>
      <c r="C82" s="70">
        <v>16.57</v>
      </c>
      <c r="D82" s="71">
        <v>0.03</v>
      </c>
    </row>
    <row r="83" spans="1:4" x14ac:dyDescent="0.25">
      <c r="B83" t="s">
        <v>840</v>
      </c>
      <c r="C83" s="67">
        <v>83.85</v>
      </c>
      <c r="D83" s="68">
        <v>0.15</v>
      </c>
    </row>
    <row r="84" spans="1:4" x14ac:dyDescent="0.25">
      <c r="A84" t="s">
        <v>288</v>
      </c>
      <c r="B84" s="69" t="s">
        <v>813</v>
      </c>
      <c r="C84" s="70">
        <v>25.8</v>
      </c>
      <c r="D84" s="71">
        <v>0.05</v>
      </c>
    </row>
    <row r="85" spans="1:4" x14ac:dyDescent="0.25">
      <c r="B85" s="69" t="s">
        <v>750</v>
      </c>
      <c r="C85" s="70">
        <v>22.16</v>
      </c>
      <c r="D85" s="71">
        <v>0.04</v>
      </c>
    </row>
    <row r="86" spans="1:4" x14ac:dyDescent="0.25">
      <c r="B86" s="69" t="s">
        <v>736</v>
      </c>
      <c r="C86" s="70">
        <v>21.26</v>
      </c>
      <c r="D86" s="71">
        <v>0.04</v>
      </c>
    </row>
    <row r="87" spans="1:4" x14ac:dyDescent="0.25">
      <c r="B87" s="69" t="s">
        <v>764</v>
      </c>
      <c r="C87" s="70">
        <v>21.26</v>
      </c>
      <c r="D87" s="71">
        <v>0.04</v>
      </c>
    </row>
    <row r="88" spans="1:4" x14ac:dyDescent="0.25">
      <c r="B88" s="69" t="s">
        <v>741</v>
      </c>
      <c r="C88" s="70">
        <v>21.28</v>
      </c>
      <c r="D88" s="71">
        <v>0.04</v>
      </c>
    </row>
    <row r="89" spans="1:4" x14ac:dyDescent="0.25">
      <c r="A89" t="s">
        <v>7</v>
      </c>
      <c r="B89" s="69" t="s">
        <v>732</v>
      </c>
      <c r="C89" s="70">
        <v>29.58</v>
      </c>
      <c r="D89" s="71">
        <v>0.04</v>
      </c>
    </row>
    <row r="90" spans="1:4" x14ac:dyDescent="0.25">
      <c r="A90" t="s">
        <v>280</v>
      </c>
      <c r="B90" s="69" t="s">
        <v>763</v>
      </c>
      <c r="C90" s="70">
        <v>67.25</v>
      </c>
      <c r="D90" s="71">
        <v>0.04</v>
      </c>
    </row>
    <row r="91" spans="1:4" x14ac:dyDescent="0.25">
      <c r="B91" s="69" t="s">
        <v>809</v>
      </c>
      <c r="C91" s="70">
        <v>25.08</v>
      </c>
      <c r="D91" s="71">
        <v>0.04</v>
      </c>
    </row>
    <row r="92" spans="1:4" x14ac:dyDescent="0.25">
      <c r="B92" s="69" t="s">
        <v>784</v>
      </c>
      <c r="C92" s="70">
        <v>24.14</v>
      </c>
      <c r="D92" s="71">
        <v>0.04</v>
      </c>
    </row>
    <row r="93" spans="1:4" x14ac:dyDescent="0.25">
      <c r="B93" s="69" t="s">
        <v>702</v>
      </c>
      <c r="C93" s="70">
        <v>16.190000000000001</v>
      </c>
      <c r="D93" s="71">
        <v>0.03</v>
      </c>
    </row>
    <row r="94" spans="1:4" x14ac:dyDescent="0.25">
      <c r="B94" s="69" t="s">
        <v>816</v>
      </c>
      <c r="C94" s="70">
        <v>25.45</v>
      </c>
      <c r="D94" s="71">
        <v>0.03</v>
      </c>
    </row>
    <row r="95" spans="1:4" x14ac:dyDescent="0.25">
      <c r="B95" s="69" t="s">
        <v>744</v>
      </c>
      <c r="C95" s="70">
        <v>38.78</v>
      </c>
      <c r="D95" s="71">
        <v>0.04</v>
      </c>
    </row>
    <row r="96" spans="1:4" x14ac:dyDescent="0.25">
      <c r="B96" s="69" t="s">
        <v>833</v>
      </c>
      <c r="C96" s="70">
        <v>25.75</v>
      </c>
      <c r="D96" s="71">
        <v>0.04</v>
      </c>
    </row>
    <row r="97" spans="1:4" x14ac:dyDescent="0.25">
      <c r="B97" s="69" t="s">
        <v>708</v>
      </c>
      <c r="C97" s="70">
        <v>26.42</v>
      </c>
      <c r="D97" s="71">
        <v>0.04</v>
      </c>
    </row>
    <row r="98" spans="1:4" x14ac:dyDescent="0.25">
      <c r="B98" t="s">
        <v>840</v>
      </c>
      <c r="C98" s="67">
        <v>117.1</v>
      </c>
      <c r="D98" s="68">
        <v>0.15</v>
      </c>
    </row>
    <row r="99" spans="1:4" x14ac:dyDescent="0.25">
      <c r="A99" t="s">
        <v>293</v>
      </c>
      <c r="B99" s="69" t="s">
        <v>808</v>
      </c>
      <c r="C99" s="70">
        <v>43.27</v>
      </c>
      <c r="D99" s="71">
        <v>0.05</v>
      </c>
    </row>
    <row r="100" spans="1:4" x14ac:dyDescent="0.25">
      <c r="B100" s="69" t="s">
        <v>801</v>
      </c>
      <c r="C100" s="70">
        <v>43.27</v>
      </c>
      <c r="D100" s="71">
        <v>0.05</v>
      </c>
    </row>
    <row r="101" spans="1:4" x14ac:dyDescent="0.25">
      <c r="A101" t="s">
        <v>33</v>
      </c>
      <c r="B101" s="69" t="s">
        <v>838</v>
      </c>
      <c r="C101" s="70">
        <v>18.84</v>
      </c>
      <c r="D101" s="71">
        <v>0.05</v>
      </c>
    </row>
    <row r="102" spans="1:4" x14ac:dyDescent="0.25">
      <c r="B102" s="69" t="s">
        <v>795</v>
      </c>
      <c r="C102" s="70">
        <v>18.850000000000001</v>
      </c>
      <c r="D102" s="71">
        <v>0.04</v>
      </c>
    </row>
    <row r="103" spans="1:4" x14ac:dyDescent="0.25">
      <c r="A103" s="69" t="s">
        <v>281</v>
      </c>
      <c r="B103" s="69" t="s">
        <v>703</v>
      </c>
      <c r="C103" s="70">
        <v>18.850000000000001</v>
      </c>
      <c r="D103" s="71">
        <v>0.03</v>
      </c>
    </row>
    <row r="104" spans="1:4" x14ac:dyDescent="0.25">
      <c r="A104" s="69"/>
      <c r="B104" s="69" t="s">
        <v>715</v>
      </c>
      <c r="C104" s="70">
        <v>45.95</v>
      </c>
      <c r="D104" s="71">
        <v>0.05</v>
      </c>
    </row>
    <row r="105" spans="1:4" x14ac:dyDescent="0.25">
      <c r="A105" s="69"/>
      <c r="B105" s="69" t="s">
        <v>773</v>
      </c>
      <c r="C105" s="70">
        <v>37.07</v>
      </c>
      <c r="D105" s="71">
        <v>0.03</v>
      </c>
    </row>
    <row r="106" spans="1:4" x14ac:dyDescent="0.25">
      <c r="A106" s="69" t="s">
        <v>283</v>
      </c>
      <c r="B106" s="69" t="s">
        <v>713</v>
      </c>
      <c r="C106" s="70">
        <v>56.12</v>
      </c>
      <c r="D106" s="71">
        <v>0.05</v>
      </c>
    </row>
    <row r="107" spans="1:4" x14ac:dyDescent="0.25">
      <c r="A107" s="69"/>
      <c r="B107" s="69" t="s">
        <v>734</v>
      </c>
      <c r="C107" s="70">
        <v>36.130000000000003</v>
      </c>
      <c r="D107" s="71">
        <v>0.04</v>
      </c>
    </row>
    <row r="108" spans="1:4" x14ac:dyDescent="0.25">
      <c r="A108" s="69"/>
      <c r="B108" s="69" t="s">
        <v>709</v>
      </c>
      <c r="C108" s="70">
        <v>24.94</v>
      </c>
      <c r="D108" s="71">
        <v>0.04</v>
      </c>
    </row>
    <row r="109" spans="1:4" x14ac:dyDescent="0.25">
      <c r="A109" s="69"/>
      <c r="B109" s="69" t="s">
        <v>752</v>
      </c>
      <c r="C109" s="70">
        <v>29.2</v>
      </c>
      <c r="D109" s="71">
        <v>0.04</v>
      </c>
    </row>
    <row r="110" spans="1:4" x14ac:dyDescent="0.25">
      <c r="A110" s="69"/>
      <c r="B110" s="69" t="s">
        <v>724</v>
      </c>
      <c r="C110" s="70">
        <v>39.08</v>
      </c>
      <c r="D110" s="71">
        <v>0.05</v>
      </c>
    </row>
    <row r="111" spans="1:4" x14ac:dyDescent="0.25">
      <c r="A111" s="69" t="s">
        <v>47</v>
      </c>
      <c r="B111" s="69" t="s">
        <v>812</v>
      </c>
      <c r="C111" s="70">
        <v>21.32</v>
      </c>
      <c r="D111" s="71">
        <v>0.04</v>
      </c>
    </row>
    <row r="112" spans="1:4" x14ac:dyDescent="0.25">
      <c r="A112" t="s">
        <v>20</v>
      </c>
      <c r="B112" s="69" t="s">
        <v>729</v>
      </c>
      <c r="C112" s="70">
        <v>20.25</v>
      </c>
      <c r="D112" s="71">
        <v>0.03</v>
      </c>
    </row>
    <row r="113" spans="1:4" x14ac:dyDescent="0.25">
      <c r="A113" s="69" t="s">
        <v>292</v>
      </c>
      <c r="B113" s="69" t="s">
        <v>798</v>
      </c>
      <c r="C113" s="70">
        <v>16.23</v>
      </c>
      <c r="D113" s="71">
        <v>0.03</v>
      </c>
    </row>
    <row r="114" spans="1:4" x14ac:dyDescent="0.25">
      <c r="B114" t="s">
        <v>840</v>
      </c>
      <c r="C114" s="67">
        <v>40.5</v>
      </c>
      <c r="D114" s="68">
        <v>0.06</v>
      </c>
    </row>
    <row r="115" spans="1:4" x14ac:dyDescent="0.25">
      <c r="A115" t="s">
        <v>279</v>
      </c>
      <c r="B115" s="69" t="s">
        <v>757</v>
      </c>
      <c r="C115" s="70">
        <v>23.25</v>
      </c>
      <c r="D115" s="71">
        <v>0.04</v>
      </c>
    </row>
    <row r="116" spans="1:4" x14ac:dyDescent="0.25">
      <c r="B116" s="69" t="s">
        <v>738</v>
      </c>
      <c r="C116" s="70">
        <v>22.26</v>
      </c>
      <c r="D116" s="71">
        <v>0.03</v>
      </c>
    </row>
    <row r="117" spans="1:4" x14ac:dyDescent="0.25">
      <c r="B117" s="69" t="s">
        <v>824</v>
      </c>
      <c r="C117" s="70">
        <v>23.42</v>
      </c>
      <c r="D117" s="71">
        <v>0.04</v>
      </c>
    </row>
    <row r="118" spans="1:4" x14ac:dyDescent="0.25">
      <c r="B118" s="69" t="s">
        <v>792</v>
      </c>
      <c r="C118" s="70">
        <v>33.119999999999997</v>
      </c>
      <c r="D118" s="71">
        <v>0.04</v>
      </c>
    </row>
    <row r="119" spans="1:4" x14ac:dyDescent="0.25">
      <c r="B119" s="69" t="s">
        <v>758</v>
      </c>
      <c r="C119" s="70">
        <v>22.92</v>
      </c>
      <c r="D119" s="71">
        <v>0.04</v>
      </c>
    </row>
    <row r="120" spans="1:4" x14ac:dyDescent="0.25">
      <c r="B120" s="69" t="s">
        <v>723</v>
      </c>
      <c r="C120" s="70">
        <v>25.76</v>
      </c>
      <c r="D120" s="71">
        <v>0.03</v>
      </c>
    </row>
    <row r="121" spans="1:4" x14ac:dyDescent="0.25">
      <c r="B121" s="69" t="s">
        <v>701</v>
      </c>
      <c r="C121" s="70">
        <v>29.79</v>
      </c>
      <c r="D121" s="71">
        <v>0.04</v>
      </c>
    </row>
    <row r="122" spans="1:4" x14ac:dyDescent="0.25">
      <c r="B122" s="69" t="s">
        <v>774</v>
      </c>
      <c r="C122" s="70">
        <v>17.95</v>
      </c>
      <c r="D122" s="71">
        <v>0.03</v>
      </c>
    </row>
    <row r="123" spans="1:4" x14ac:dyDescent="0.25">
      <c r="B123" s="69" t="s">
        <v>817</v>
      </c>
      <c r="C123" s="70">
        <v>22.42</v>
      </c>
      <c r="D123" s="71">
        <v>0.05</v>
      </c>
    </row>
    <row r="124" spans="1:4" x14ac:dyDescent="0.25">
      <c r="B124" s="69" t="s">
        <v>753</v>
      </c>
      <c r="C124" s="70">
        <v>22.22</v>
      </c>
      <c r="D124" s="71">
        <v>0.03</v>
      </c>
    </row>
    <row r="125" spans="1:4" x14ac:dyDescent="0.25">
      <c r="B125" s="69" t="s">
        <v>827</v>
      </c>
      <c r="C125" s="70">
        <v>23.03</v>
      </c>
      <c r="D125" s="71">
        <v>0.03</v>
      </c>
    </row>
    <row r="126" spans="1:4" x14ac:dyDescent="0.25">
      <c r="B126" s="69" t="s">
        <v>756</v>
      </c>
      <c r="C126" s="70">
        <v>18.95</v>
      </c>
      <c r="D126" s="71">
        <v>0.03</v>
      </c>
    </row>
    <row r="127" spans="1:4" x14ac:dyDescent="0.25">
      <c r="B127" t="s">
        <v>840</v>
      </c>
      <c r="C127" s="67">
        <v>55.849999999999994</v>
      </c>
      <c r="D127" s="68">
        <v>0.09</v>
      </c>
    </row>
    <row r="128" spans="1:4" x14ac:dyDescent="0.25">
      <c r="B128" s="69" t="s">
        <v>747</v>
      </c>
      <c r="C128" s="70">
        <v>25.38</v>
      </c>
      <c r="D128" s="71">
        <v>0.05</v>
      </c>
    </row>
    <row r="129" spans="1:4" x14ac:dyDescent="0.25">
      <c r="A129" s="69" t="s">
        <v>290</v>
      </c>
      <c r="B129" s="69" t="s">
        <v>783</v>
      </c>
      <c r="C129" s="70">
        <v>38.79</v>
      </c>
      <c r="D129" s="71">
        <v>0.04</v>
      </c>
    </row>
    <row r="130" spans="1:4" x14ac:dyDescent="0.25">
      <c r="A130" t="s">
        <v>16</v>
      </c>
      <c r="B130" s="69" t="s">
        <v>714</v>
      </c>
      <c r="C130" s="70">
        <v>29.99</v>
      </c>
      <c r="D130" s="71">
        <v>0.04</v>
      </c>
    </row>
    <row r="131" spans="1:4" x14ac:dyDescent="0.25">
      <c r="A131" t="s">
        <v>306</v>
      </c>
      <c r="B131" t="s">
        <v>840</v>
      </c>
      <c r="C131" s="67">
        <v>25.8</v>
      </c>
      <c r="D131" s="68">
        <v>0.03</v>
      </c>
    </row>
    <row r="132" spans="1:4" x14ac:dyDescent="0.25">
      <c r="A132" t="s">
        <v>282</v>
      </c>
      <c r="B132" s="69" t="s">
        <v>717</v>
      </c>
      <c r="C132" s="70">
        <v>21.06</v>
      </c>
      <c r="D132" s="71">
        <v>0.04</v>
      </c>
    </row>
    <row r="133" spans="1:4" x14ac:dyDescent="0.25">
      <c r="B133" s="69" t="s">
        <v>707</v>
      </c>
      <c r="C133" s="70">
        <v>24.86</v>
      </c>
      <c r="D133" s="71">
        <v>0.04</v>
      </c>
    </row>
    <row r="134" spans="1:4" x14ac:dyDescent="0.25">
      <c r="B134" s="69" t="s">
        <v>790</v>
      </c>
      <c r="C134" s="70">
        <v>39.01</v>
      </c>
      <c r="D134" s="71">
        <v>0.05</v>
      </c>
    </row>
    <row r="135" spans="1:4" x14ac:dyDescent="0.25">
      <c r="B135" s="69" t="s">
        <v>831</v>
      </c>
      <c r="C135" s="70">
        <v>27.62</v>
      </c>
      <c r="D135" s="71">
        <v>0.04</v>
      </c>
    </row>
    <row r="136" spans="1:4" x14ac:dyDescent="0.25">
      <c r="B136" s="69" t="s">
        <v>725</v>
      </c>
      <c r="C136" s="70">
        <v>19.940000000000001</v>
      </c>
      <c r="D136" s="71">
        <v>0.03</v>
      </c>
    </row>
    <row r="137" spans="1:4" x14ac:dyDescent="0.25">
      <c r="B137" s="69" t="s">
        <v>780</v>
      </c>
      <c r="C137" s="70">
        <v>22.99</v>
      </c>
      <c r="D137" s="71">
        <v>0.04</v>
      </c>
    </row>
    <row r="138" spans="1:4" x14ac:dyDescent="0.25">
      <c r="B138" s="69" t="s">
        <v>726</v>
      </c>
      <c r="C138" s="70">
        <v>27.34</v>
      </c>
      <c r="D138" s="71">
        <v>0.03</v>
      </c>
    </row>
    <row r="139" spans="1:4" x14ac:dyDescent="0.25">
      <c r="B139" s="69" t="s">
        <v>793</v>
      </c>
      <c r="C139" s="70">
        <v>33.659999999999997</v>
      </c>
      <c r="D139" s="71">
        <v>0.03</v>
      </c>
    </row>
    <row r="140" spans="1:4" x14ac:dyDescent="0.25">
      <c r="B140" s="69" t="s">
        <v>806</v>
      </c>
      <c r="C140" s="70">
        <v>28.71</v>
      </c>
      <c r="D140" s="71">
        <v>0.04</v>
      </c>
    </row>
    <row r="141" spans="1:4" x14ac:dyDescent="0.25">
      <c r="B141" s="69" t="s">
        <v>767</v>
      </c>
      <c r="C141" s="70">
        <v>25.7</v>
      </c>
      <c r="D141" s="71">
        <v>0.05</v>
      </c>
    </row>
    <row r="142" spans="1:4" x14ac:dyDescent="0.25">
      <c r="B142" s="69" t="s">
        <v>826</v>
      </c>
      <c r="C142" s="70">
        <v>33.18</v>
      </c>
      <c r="D142" s="71">
        <v>0.05</v>
      </c>
    </row>
    <row r="143" spans="1:4" x14ac:dyDescent="0.25">
      <c r="B143" s="69" t="s">
        <v>822</v>
      </c>
      <c r="C143" s="70">
        <v>22.45</v>
      </c>
      <c r="D143" s="71">
        <v>0.04</v>
      </c>
    </row>
    <row r="144" spans="1:4" x14ac:dyDescent="0.25">
      <c r="B144" s="69" t="s">
        <v>776</v>
      </c>
      <c r="C144" s="70">
        <v>14</v>
      </c>
      <c r="D144" s="71">
        <v>0</v>
      </c>
    </row>
    <row r="145" spans="1:5" x14ac:dyDescent="0.25">
      <c r="B145" s="69" t="s">
        <v>830</v>
      </c>
      <c r="C145" s="70">
        <v>55.22</v>
      </c>
      <c r="D145" s="71">
        <v>0.05</v>
      </c>
    </row>
    <row r="146" spans="1:5" x14ac:dyDescent="0.25">
      <c r="B146" s="69" t="s">
        <v>748</v>
      </c>
      <c r="C146" s="70">
        <v>29.22</v>
      </c>
      <c r="D146" s="71">
        <v>0.05</v>
      </c>
    </row>
    <row r="147" spans="1:5" x14ac:dyDescent="0.25">
      <c r="B147" s="69" t="s">
        <v>821</v>
      </c>
      <c r="C147" s="70">
        <v>28.21</v>
      </c>
      <c r="D147" s="71">
        <v>0.05</v>
      </c>
    </row>
    <row r="148" spans="1:5" x14ac:dyDescent="0.25">
      <c r="B148" s="69" t="s">
        <v>737</v>
      </c>
      <c r="C148" s="70">
        <v>14</v>
      </c>
      <c r="D148" s="71">
        <v>0</v>
      </c>
    </row>
    <row r="149" spans="1:5" x14ac:dyDescent="0.25">
      <c r="B149" s="69" t="s">
        <v>739</v>
      </c>
      <c r="C149" s="70">
        <v>33.01</v>
      </c>
      <c r="D149" s="71">
        <v>0.05</v>
      </c>
    </row>
    <row r="150" spans="1:5" x14ac:dyDescent="0.25">
      <c r="B150" s="69" t="s">
        <v>722</v>
      </c>
      <c r="C150" s="70">
        <v>21.28</v>
      </c>
      <c r="D150" s="71">
        <v>0.04</v>
      </c>
    </row>
    <row r="151" spans="1:5" x14ac:dyDescent="0.25">
      <c r="B151" t="s">
        <v>840</v>
      </c>
      <c r="C151" s="67">
        <v>41.85</v>
      </c>
      <c r="D151" s="68">
        <v>0.06</v>
      </c>
    </row>
    <row r="152" spans="1:5" x14ac:dyDescent="0.25">
      <c r="B152" s="69" t="s">
        <v>818</v>
      </c>
      <c r="C152" s="70">
        <v>31.77</v>
      </c>
      <c r="D152" s="71">
        <v>0.05</v>
      </c>
    </row>
    <row r="153" spans="1:5" x14ac:dyDescent="0.25">
      <c r="B153" s="69" t="s">
        <v>819</v>
      </c>
      <c r="C153" s="70">
        <v>31.64</v>
      </c>
      <c r="D153" s="71">
        <v>0.04</v>
      </c>
    </row>
    <row r="154" spans="1:5" x14ac:dyDescent="0.25">
      <c r="A154" t="s">
        <v>695</v>
      </c>
      <c r="B154" t="s">
        <v>1152</v>
      </c>
      <c r="C154" s="67"/>
      <c r="E154" t="s">
        <v>851</v>
      </c>
    </row>
    <row r="155" spans="1:5" x14ac:dyDescent="0.25">
      <c r="B155" s="69" t="s">
        <v>768</v>
      </c>
      <c r="C155" s="70">
        <v>134.00150000000002</v>
      </c>
      <c r="D155" s="72">
        <v>0</v>
      </c>
    </row>
    <row r="156" spans="1:5" x14ac:dyDescent="0.25">
      <c r="A156" t="s">
        <v>696</v>
      </c>
      <c r="C156" s="67">
        <v>4037.2414999999987</v>
      </c>
      <c r="D156" s="68">
        <v>6.0699999999999994</v>
      </c>
    </row>
  </sheetData>
  <pageMargins left="0.7" right="0.7" top="0.75" bottom="0.75" header="0.3" footer="0.3"/>
  <pageSetup orientation="portrait" horizontalDpi="4294967295" verticalDpi="4294967295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39"/>
  <sheetViews>
    <sheetView zoomScaleNormal="100" workbookViewId="0">
      <selection activeCell="H17" sqref="H17"/>
    </sheetView>
  </sheetViews>
  <sheetFormatPr defaultRowHeight="15" x14ac:dyDescent="0.25"/>
  <cols>
    <col min="1" max="1" width="12.7109375" customWidth="1"/>
    <col min="3" max="3" width="15.42578125" bestFit="1" customWidth="1"/>
    <col min="4" max="4" width="9" style="14" bestFit="1" customWidth="1"/>
    <col min="5" max="5" width="2.85546875" style="14" bestFit="1" customWidth="1"/>
    <col min="6" max="6" width="8.7109375" bestFit="1" customWidth="1"/>
    <col min="7" max="7" width="8.42578125" bestFit="1" customWidth="1"/>
    <col min="8" max="8" width="9.5703125" bestFit="1" customWidth="1"/>
    <col min="9" max="9" width="7.85546875" bestFit="1" customWidth="1"/>
    <col min="10" max="10" width="8.28515625" bestFit="1" customWidth="1"/>
    <col min="11" max="11" width="10.42578125" bestFit="1" customWidth="1"/>
    <col min="12" max="13" width="12.42578125" style="14" customWidth="1"/>
    <col min="14" max="14" width="11.28515625" bestFit="1" customWidth="1"/>
    <col min="15" max="15" width="11.42578125" bestFit="1" customWidth="1"/>
    <col min="16" max="16" width="11.42578125" customWidth="1"/>
    <col min="17" max="17" width="14.28515625" bestFit="1" customWidth="1"/>
    <col min="18" max="18" width="12.5703125" bestFit="1" customWidth="1"/>
    <col min="19" max="19" width="11.85546875" style="17" customWidth="1"/>
    <col min="20" max="21" width="11.85546875" customWidth="1"/>
    <col min="22" max="22" width="15" customWidth="1"/>
    <col min="25" max="29" width="10.140625" bestFit="1" customWidth="1"/>
    <col min="30" max="30" width="11.5703125" bestFit="1" customWidth="1"/>
    <col min="31" max="31" width="9.5703125" bestFit="1" customWidth="1"/>
  </cols>
  <sheetData>
    <row r="1" spans="1:31" ht="18.75" customHeight="1" x14ac:dyDescent="0.25">
      <c r="B1" s="189"/>
      <c r="C1" s="189"/>
      <c r="D1" s="189"/>
      <c r="E1" s="189"/>
      <c r="F1" s="189"/>
      <c r="G1" s="190" t="s">
        <v>354</v>
      </c>
      <c r="H1" s="190"/>
      <c r="I1" s="190"/>
      <c r="J1" s="190"/>
      <c r="M1" s="86" t="s">
        <v>853</v>
      </c>
    </row>
    <row r="2" spans="1:31" x14ac:dyDescent="0.25">
      <c r="B2" s="19"/>
      <c r="C2" s="19"/>
      <c r="D2" s="20"/>
      <c r="E2" s="20"/>
      <c r="F2" s="19"/>
      <c r="G2" s="19"/>
      <c r="H2" s="19"/>
      <c r="I2" s="19"/>
      <c r="J2" s="19"/>
      <c r="N2" s="15"/>
    </row>
    <row r="3" spans="1:31" x14ac:dyDescent="0.25">
      <c r="B3" s="16"/>
      <c r="C3" s="16"/>
      <c r="D3" s="16"/>
      <c r="E3" s="16"/>
      <c r="F3" s="16"/>
      <c r="G3" s="16"/>
      <c r="H3" s="16"/>
      <c r="I3" s="16"/>
      <c r="J3" s="16"/>
      <c r="N3" s="191" t="s">
        <v>355</v>
      </c>
      <c r="O3" s="191"/>
      <c r="P3" s="191"/>
      <c r="Q3" s="191"/>
      <c r="R3" s="191"/>
      <c r="S3" s="191"/>
      <c r="T3" s="191"/>
      <c r="U3" s="191"/>
      <c r="V3" s="21"/>
    </row>
    <row r="4" spans="1:31" ht="45" x14ac:dyDescent="0.25">
      <c r="A4" s="19" t="s">
        <v>1</v>
      </c>
      <c r="B4" s="22" t="s">
        <v>356</v>
      </c>
      <c r="C4" s="22" t="s">
        <v>357</v>
      </c>
      <c r="D4" s="23"/>
      <c r="E4" s="23"/>
      <c r="F4" s="22" t="s">
        <v>358</v>
      </c>
      <c r="G4" s="22" t="s">
        <v>359</v>
      </c>
      <c r="H4" s="22" t="s">
        <v>360</v>
      </c>
      <c r="I4" s="22" t="s">
        <v>361</v>
      </c>
      <c r="J4" s="22" t="s">
        <v>362</v>
      </c>
      <c r="K4" s="22" t="s">
        <v>363</v>
      </c>
      <c r="L4" s="23" t="s">
        <v>364</v>
      </c>
      <c r="M4" s="23"/>
      <c r="N4" s="18"/>
      <c r="O4" s="18"/>
      <c r="P4" s="18" t="s">
        <v>365</v>
      </c>
      <c r="Q4" s="12" t="s">
        <v>366</v>
      </c>
      <c r="R4" s="12" t="s">
        <v>367</v>
      </c>
      <c r="S4" s="12" t="s">
        <v>368</v>
      </c>
      <c r="T4" s="12" t="s">
        <v>369</v>
      </c>
      <c r="U4" s="12" t="s">
        <v>370</v>
      </c>
      <c r="V4" s="12" t="s">
        <v>364</v>
      </c>
      <c r="X4" s="22" t="s">
        <v>358</v>
      </c>
      <c r="Y4" s="22" t="s">
        <v>359</v>
      </c>
      <c r="Z4" s="22" t="s">
        <v>360</v>
      </c>
      <c r="AA4" s="22" t="s">
        <v>361</v>
      </c>
      <c r="AB4" s="22" t="s">
        <v>362</v>
      </c>
      <c r="AC4" s="22" t="s">
        <v>371</v>
      </c>
    </row>
    <row r="5" spans="1:31" x14ac:dyDescent="0.25">
      <c r="A5">
        <v>30060</v>
      </c>
      <c r="B5" s="24" t="s">
        <v>372</v>
      </c>
      <c r="C5" s="25" t="s">
        <v>52</v>
      </c>
      <c r="D5" s="26" t="s">
        <v>53</v>
      </c>
      <c r="E5" s="26" t="s">
        <v>373</v>
      </c>
      <c r="F5" s="27" t="s">
        <v>374</v>
      </c>
      <c r="G5" s="27">
        <v>14.72</v>
      </c>
      <c r="H5" s="27">
        <v>2.2400000000000002</v>
      </c>
      <c r="I5" s="27">
        <v>14.39</v>
      </c>
      <c r="J5" s="27">
        <v>18.13</v>
      </c>
      <c r="K5" s="27">
        <v>49.48</v>
      </c>
      <c r="L5" s="28">
        <f t="shared" ref="L5:L36" si="0">SUM(H5:J5)</f>
        <v>34.760000000000005</v>
      </c>
      <c r="M5" s="28"/>
      <c r="N5" s="1" t="s">
        <v>52</v>
      </c>
      <c r="O5" s="1" t="s">
        <v>53</v>
      </c>
      <c r="P5" s="3" t="e">
        <f>VLOOKUP(A5,'Exhibit 10-2'!$A$8:$B$164,7,FALSE)</f>
        <v>#N/A</v>
      </c>
      <c r="Q5" s="2" t="e">
        <f>P5*2080</f>
        <v>#N/A</v>
      </c>
      <c r="R5" s="2" t="e">
        <f>ROUNDUP(Q5,-3)</f>
        <v>#N/A</v>
      </c>
      <c r="S5" s="29" t="e">
        <f>H5/F5*R5</f>
        <v>#N/A</v>
      </c>
      <c r="T5" s="29" t="e">
        <f>I5/F5*R5</f>
        <v>#N/A</v>
      </c>
      <c r="U5" s="29" t="e">
        <f>J5/F5*R5</f>
        <v>#N/A</v>
      </c>
      <c r="V5" s="29" t="e">
        <f>ROUND((SUM(S5:U5)),2)</f>
        <v>#N/A</v>
      </c>
      <c r="W5" s="8"/>
      <c r="X5" s="30" t="s">
        <v>374</v>
      </c>
      <c r="Y5" s="31">
        <f>G5/F5</f>
        <v>2.3000000000000001E-4</v>
      </c>
      <c r="Z5" s="32">
        <f>H5/F5</f>
        <v>3.5000000000000004E-5</v>
      </c>
      <c r="AA5" s="32">
        <f>I5/F5</f>
        <v>2.2484375E-4</v>
      </c>
      <c r="AB5" s="32">
        <f>J5/F5</f>
        <v>2.8328125E-4</v>
      </c>
      <c r="AC5" s="33">
        <f>L5/F5</f>
        <v>5.431250000000001E-4</v>
      </c>
      <c r="AD5" s="34"/>
      <c r="AE5" s="8"/>
    </row>
    <row r="6" spans="1:31" x14ac:dyDescent="0.25">
      <c r="A6">
        <v>60597</v>
      </c>
      <c r="B6" s="35" t="s">
        <v>375</v>
      </c>
      <c r="C6" s="36" t="s">
        <v>54</v>
      </c>
      <c r="D6" s="26" t="s">
        <v>103</v>
      </c>
      <c r="E6" s="26" t="s">
        <v>376</v>
      </c>
      <c r="F6" s="37" t="s">
        <v>377</v>
      </c>
      <c r="G6" s="37">
        <v>8.0500000000000007</v>
      </c>
      <c r="H6" s="37">
        <v>1.23</v>
      </c>
      <c r="I6" s="37">
        <v>7.66</v>
      </c>
      <c r="J6" s="37">
        <v>9.65</v>
      </c>
      <c r="K6" s="37">
        <v>26.59</v>
      </c>
      <c r="L6" s="28">
        <f t="shared" si="0"/>
        <v>18.54</v>
      </c>
      <c r="M6" s="28"/>
      <c r="N6" s="1" t="s">
        <v>54</v>
      </c>
      <c r="O6" s="1" t="s">
        <v>55</v>
      </c>
      <c r="P6" s="3" t="e">
        <f>VLOOKUP(A6,'Exhibit 10-2'!$A$8:$B$164,7,FALSE)</f>
        <v>#N/A</v>
      </c>
      <c r="Q6" s="3" t="e">
        <f>P6*2080</f>
        <v>#N/A</v>
      </c>
      <c r="R6" s="2" t="e">
        <f t="shared" ref="R6:R69" si="1">ROUNDUP(Q6,-3)</f>
        <v>#N/A</v>
      </c>
      <c r="S6" s="29" t="e">
        <f t="shared" ref="S6:S69" si="2">H6/F6*R6</f>
        <v>#N/A</v>
      </c>
      <c r="T6" s="29" t="e">
        <f t="shared" ref="T6:T69" si="3">I6/F6*R6</f>
        <v>#N/A</v>
      </c>
      <c r="U6" s="29" t="e">
        <f t="shared" ref="U6:U69" si="4">J6/F6*R6</f>
        <v>#N/A</v>
      </c>
      <c r="V6" s="29" t="e">
        <f t="shared" ref="V6:V69" si="5">ROUND((SUM(S6:U6)),2)</f>
        <v>#N/A</v>
      </c>
      <c r="W6" s="8"/>
      <c r="X6" s="38" t="s">
        <v>377</v>
      </c>
      <c r="Y6" s="31">
        <f t="shared" ref="Y6:Y69" si="6">G6/F6</f>
        <v>2.3000000000000001E-4</v>
      </c>
      <c r="Z6" s="32">
        <f t="shared" ref="Z6:Z69" si="7">H6/F6</f>
        <v>3.5142857142857142E-5</v>
      </c>
      <c r="AA6" s="32">
        <f t="shared" ref="AA6:AA69" si="8">I6/F6</f>
        <v>2.1885714285714287E-4</v>
      </c>
      <c r="AB6" s="32">
        <f t="shared" ref="AB6:AB69" si="9">J6/F6</f>
        <v>2.7571428571428571E-4</v>
      </c>
      <c r="AC6" s="33">
        <f t="shared" ref="AC6:AC69" si="10">L6/F6</f>
        <v>5.297142857142857E-4</v>
      </c>
      <c r="AE6" s="8"/>
    </row>
    <row r="7" spans="1:31" x14ac:dyDescent="0.25">
      <c r="A7">
        <v>40150</v>
      </c>
      <c r="B7" s="24" t="s">
        <v>378</v>
      </c>
      <c r="C7" s="25" t="s">
        <v>56</v>
      </c>
      <c r="D7" s="26" t="s">
        <v>57</v>
      </c>
      <c r="E7" s="26" t="s">
        <v>379</v>
      </c>
      <c r="F7" s="27" t="s">
        <v>380</v>
      </c>
      <c r="G7" s="27">
        <v>10.81</v>
      </c>
      <c r="H7" s="27">
        <v>1.65</v>
      </c>
      <c r="I7" s="27">
        <v>10.57</v>
      </c>
      <c r="J7" s="27">
        <v>13.32</v>
      </c>
      <c r="K7" s="27">
        <v>36.35</v>
      </c>
      <c r="L7" s="28">
        <f t="shared" si="0"/>
        <v>25.54</v>
      </c>
      <c r="M7" s="28"/>
      <c r="N7" s="1" t="s">
        <v>56</v>
      </c>
      <c r="O7" s="1" t="s">
        <v>57</v>
      </c>
      <c r="P7" s="3" t="e">
        <f>VLOOKUP(A7,'Exhibit 10-2'!$A$8:$B$164,7,FALSE)</f>
        <v>#N/A</v>
      </c>
      <c r="Q7" s="3" t="e">
        <f t="shared" ref="Q7:Q70" si="11">P7*2080</f>
        <v>#N/A</v>
      </c>
      <c r="R7" s="2" t="e">
        <f t="shared" si="1"/>
        <v>#N/A</v>
      </c>
      <c r="S7" s="29" t="e">
        <f t="shared" si="2"/>
        <v>#N/A</v>
      </c>
      <c r="T7" s="29" t="e">
        <f t="shared" si="3"/>
        <v>#N/A</v>
      </c>
      <c r="U7" s="29" t="e">
        <f t="shared" si="4"/>
        <v>#N/A</v>
      </c>
      <c r="V7" s="29" t="e">
        <f t="shared" si="5"/>
        <v>#N/A</v>
      </c>
      <c r="W7" s="8"/>
      <c r="X7" s="30" t="s">
        <v>380</v>
      </c>
      <c r="Y7" s="31">
        <f t="shared" si="6"/>
        <v>2.3000000000000001E-4</v>
      </c>
      <c r="Z7" s="32">
        <f t="shared" si="7"/>
        <v>3.51063829787234E-5</v>
      </c>
      <c r="AA7" s="32">
        <f t="shared" si="8"/>
        <v>2.2489361702127659E-4</v>
      </c>
      <c r="AB7" s="32">
        <f t="shared" si="9"/>
        <v>2.8340425531914892E-4</v>
      </c>
      <c r="AC7" s="33">
        <f t="shared" si="10"/>
        <v>5.434042553191489E-4</v>
      </c>
      <c r="AE7" s="8"/>
    </row>
    <row r="8" spans="1:31" x14ac:dyDescent="0.25">
      <c r="A8">
        <v>20075</v>
      </c>
      <c r="B8" s="35" t="s">
        <v>381</v>
      </c>
      <c r="C8" s="36" t="s">
        <v>58</v>
      </c>
      <c r="D8" s="26" t="s">
        <v>59</v>
      </c>
      <c r="E8" s="26" t="s">
        <v>382</v>
      </c>
      <c r="F8" s="37" t="s">
        <v>383</v>
      </c>
      <c r="G8" s="37">
        <v>14.26</v>
      </c>
      <c r="H8" s="37">
        <v>2.17</v>
      </c>
      <c r="I8" s="37">
        <v>13.94</v>
      </c>
      <c r="J8" s="37">
        <v>17.57</v>
      </c>
      <c r="K8" s="37">
        <v>47.94</v>
      </c>
      <c r="L8" s="28">
        <f t="shared" si="0"/>
        <v>33.68</v>
      </c>
      <c r="M8" s="28"/>
      <c r="N8" s="1" t="s">
        <v>58</v>
      </c>
      <c r="O8" s="1" t="s">
        <v>59</v>
      </c>
      <c r="P8" s="3" t="e">
        <f>VLOOKUP(A8,'Exhibit 10-2'!$A$8:$B$164,7,FALSE)</f>
        <v>#N/A</v>
      </c>
      <c r="Q8" s="3" t="e">
        <f t="shared" si="11"/>
        <v>#N/A</v>
      </c>
      <c r="R8" s="2" t="e">
        <f t="shared" si="1"/>
        <v>#N/A</v>
      </c>
      <c r="S8" s="29" t="e">
        <f t="shared" si="2"/>
        <v>#N/A</v>
      </c>
      <c r="T8" s="29" t="e">
        <f t="shared" si="3"/>
        <v>#N/A</v>
      </c>
      <c r="U8" s="29" t="e">
        <f t="shared" si="4"/>
        <v>#N/A</v>
      </c>
      <c r="V8" s="29" t="e">
        <f t="shared" si="5"/>
        <v>#N/A</v>
      </c>
      <c r="W8" s="8"/>
      <c r="X8" s="38" t="s">
        <v>383</v>
      </c>
      <c r="Y8" s="31">
        <f t="shared" si="6"/>
        <v>2.3000000000000001E-4</v>
      </c>
      <c r="Z8" s="32">
        <f t="shared" si="7"/>
        <v>3.4999999999999997E-5</v>
      </c>
      <c r="AA8" s="32">
        <f t="shared" si="8"/>
        <v>2.2483870967741933E-4</v>
      </c>
      <c r="AB8" s="32">
        <f t="shared" si="9"/>
        <v>2.8338709677419355E-4</v>
      </c>
      <c r="AC8" s="33">
        <f t="shared" si="10"/>
        <v>5.4322580645161289E-4</v>
      </c>
      <c r="AE8" s="8"/>
    </row>
    <row r="9" spans="1:31" x14ac:dyDescent="0.25">
      <c r="A9">
        <v>60572</v>
      </c>
      <c r="B9" s="24" t="s">
        <v>384</v>
      </c>
      <c r="C9" s="25" t="s">
        <v>60</v>
      </c>
      <c r="D9" s="26" t="s">
        <v>326</v>
      </c>
      <c r="E9" s="26" t="s">
        <v>385</v>
      </c>
      <c r="F9" s="27" t="s">
        <v>386</v>
      </c>
      <c r="G9" s="27">
        <v>7.82</v>
      </c>
      <c r="H9" s="27">
        <v>1.19</v>
      </c>
      <c r="I9" s="27">
        <v>7.64</v>
      </c>
      <c r="J9" s="27">
        <v>9.6300000000000008</v>
      </c>
      <c r="K9" s="27">
        <v>26.28</v>
      </c>
      <c r="L9" s="28">
        <f t="shared" si="0"/>
        <v>18.46</v>
      </c>
      <c r="M9" s="28"/>
      <c r="N9" s="1" t="s">
        <v>60</v>
      </c>
      <c r="O9" s="1" t="s">
        <v>61</v>
      </c>
      <c r="P9" s="3" t="e">
        <f>VLOOKUP(A9,'Exhibit 10-2'!$A$8:$B$164,7,FALSE)</f>
        <v>#N/A</v>
      </c>
      <c r="Q9" s="3" t="e">
        <f t="shared" si="11"/>
        <v>#N/A</v>
      </c>
      <c r="R9" s="2" t="e">
        <f t="shared" si="1"/>
        <v>#N/A</v>
      </c>
      <c r="S9" s="29" t="e">
        <f t="shared" si="2"/>
        <v>#N/A</v>
      </c>
      <c r="T9" s="29" t="e">
        <f t="shared" si="3"/>
        <v>#N/A</v>
      </c>
      <c r="U9" s="29" t="e">
        <f t="shared" si="4"/>
        <v>#N/A</v>
      </c>
      <c r="V9" s="29" t="e">
        <f t="shared" si="5"/>
        <v>#N/A</v>
      </c>
      <c r="W9" s="8"/>
      <c r="X9" s="30" t="s">
        <v>386</v>
      </c>
      <c r="Y9" s="31">
        <f t="shared" si="6"/>
        <v>2.3000000000000001E-4</v>
      </c>
      <c r="Z9" s="32">
        <f t="shared" si="7"/>
        <v>3.4999999999999997E-5</v>
      </c>
      <c r="AA9" s="32">
        <f t="shared" si="8"/>
        <v>2.2470588235294116E-4</v>
      </c>
      <c r="AB9" s="32">
        <f t="shared" si="9"/>
        <v>2.8323529411764707E-4</v>
      </c>
      <c r="AC9" s="33">
        <f t="shared" si="10"/>
        <v>5.4294117647058827E-4</v>
      </c>
      <c r="AE9" s="8"/>
    </row>
    <row r="10" spans="1:31" x14ac:dyDescent="0.25">
      <c r="A10">
        <v>60594</v>
      </c>
      <c r="B10" s="35" t="s">
        <v>387</v>
      </c>
      <c r="C10" s="36" t="s">
        <v>62</v>
      </c>
      <c r="D10" s="26" t="s">
        <v>63</v>
      </c>
      <c r="E10" s="26" t="s">
        <v>379</v>
      </c>
      <c r="F10" s="37" t="s">
        <v>388</v>
      </c>
      <c r="G10" s="37">
        <v>9.1999999999999993</v>
      </c>
      <c r="H10" s="37">
        <v>1.4</v>
      </c>
      <c r="I10" s="37">
        <v>8.81</v>
      </c>
      <c r="J10" s="37">
        <v>11.11</v>
      </c>
      <c r="K10" s="37">
        <v>30.52</v>
      </c>
      <c r="L10" s="28">
        <f t="shared" si="0"/>
        <v>21.32</v>
      </c>
      <c r="M10" s="28"/>
      <c r="N10" s="1" t="s">
        <v>62</v>
      </c>
      <c r="O10" s="1" t="s">
        <v>63</v>
      </c>
      <c r="P10" s="3" t="e">
        <f>VLOOKUP(A10,'Exhibit 10-2'!$A$8:$B$164,7,FALSE)</f>
        <v>#N/A</v>
      </c>
      <c r="Q10" s="3" t="e">
        <f t="shared" si="11"/>
        <v>#N/A</v>
      </c>
      <c r="R10" s="2" t="e">
        <f t="shared" si="1"/>
        <v>#N/A</v>
      </c>
      <c r="S10" s="29" t="e">
        <f t="shared" si="2"/>
        <v>#N/A</v>
      </c>
      <c r="T10" s="29" t="e">
        <f t="shared" si="3"/>
        <v>#N/A</v>
      </c>
      <c r="U10" s="29" t="e">
        <f t="shared" si="4"/>
        <v>#N/A</v>
      </c>
      <c r="V10" s="29" t="e">
        <f t="shared" si="5"/>
        <v>#N/A</v>
      </c>
      <c r="W10" s="8"/>
      <c r="X10" s="38" t="s">
        <v>388</v>
      </c>
      <c r="Y10" s="31">
        <f t="shared" si="6"/>
        <v>2.2999999999999998E-4</v>
      </c>
      <c r="Z10" s="32">
        <f t="shared" si="7"/>
        <v>3.4999999999999997E-5</v>
      </c>
      <c r="AA10" s="32">
        <f t="shared" si="8"/>
        <v>2.2025000000000001E-4</v>
      </c>
      <c r="AB10" s="32">
        <f t="shared" si="9"/>
        <v>2.7775E-4</v>
      </c>
      <c r="AC10" s="33">
        <f t="shared" si="10"/>
        <v>5.3300000000000005E-4</v>
      </c>
      <c r="AE10" s="8"/>
    </row>
    <row r="11" spans="1:31" x14ac:dyDescent="0.25">
      <c r="A11">
        <v>60523</v>
      </c>
      <c r="B11" s="24" t="s">
        <v>389</v>
      </c>
      <c r="C11" s="25" t="s">
        <v>64</v>
      </c>
      <c r="D11" s="26" t="s">
        <v>65</v>
      </c>
      <c r="E11" s="26" t="s">
        <v>382</v>
      </c>
      <c r="F11" s="27" t="s">
        <v>390</v>
      </c>
      <c r="G11" s="27">
        <v>8.74</v>
      </c>
      <c r="H11" s="27">
        <v>1.33</v>
      </c>
      <c r="I11" s="27">
        <v>8.5</v>
      </c>
      <c r="J11" s="27">
        <v>10.71</v>
      </c>
      <c r="K11" s="27">
        <v>29.28</v>
      </c>
      <c r="L11" s="28">
        <f t="shared" si="0"/>
        <v>20.54</v>
      </c>
      <c r="M11" s="28"/>
      <c r="N11" s="1" t="s">
        <v>64</v>
      </c>
      <c r="O11" s="1" t="s">
        <v>65</v>
      </c>
      <c r="P11" s="3" t="e">
        <f>VLOOKUP(A11,'Exhibit 10-2'!$A$8:$B$164,7,FALSE)</f>
        <v>#N/A</v>
      </c>
      <c r="Q11" s="3" t="e">
        <f t="shared" si="11"/>
        <v>#N/A</v>
      </c>
      <c r="R11" s="2" t="e">
        <f t="shared" si="1"/>
        <v>#N/A</v>
      </c>
      <c r="S11" s="29" t="e">
        <f t="shared" si="2"/>
        <v>#N/A</v>
      </c>
      <c r="T11" s="29" t="e">
        <f t="shared" si="3"/>
        <v>#N/A</v>
      </c>
      <c r="U11" s="29" t="e">
        <f t="shared" si="4"/>
        <v>#N/A</v>
      </c>
      <c r="V11" s="29" t="e">
        <f t="shared" si="5"/>
        <v>#N/A</v>
      </c>
      <c r="W11" s="8"/>
      <c r="X11" s="30" t="s">
        <v>390</v>
      </c>
      <c r="Y11" s="31">
        <f t="shared" si="6"/>
        <v>2.3000000000000001E-4</v>
      </c>
      <c r="Z11" s="32">
        <f t="shared" si="7"/>
        <v>3.5000000000000004E-5</v>
      </c>
      <c r="AA11" s="32">
        <f t="shared" si="8"/>
        <v>2.2368421052631579E-4</v>
      </c>
      <c r="AB11" s="32">
        <f t="shared" si="9"/>
        <v>2.8184210526315792E-4</v>
      </c>
      <c r="AC11" s="33">
        <f t="shared" si="10"/>
        <v>5.4052631578947361E-4</v>
      </c>
      <c r="AE11" s="8"/>
    </row>
    <row r="12" spans="1:31" x14ac:dyDescent="0.25">
      <c r="A12">
        <v>60573</v>
      </c>
      <c r="B12" s="35" t="s">
        <v>391</v>
      </c>
      <c r="C12" s="36" t="s">
        <v>66</v>
      </c>
      <c r="D12" s="26" t="s">
        <v>67</v>
      </c>
      <c r="E12" s="26" t="s">
        <v>376</v>
      </c>
      <c r="F12" s="37" t="s">
        <v>388</v>
      </c>
      <c r="G12" s="37">
        <v>9.1999999999999993</v>
      </c>
      <c r="H12" s="37">
        <v>1.4</v>
      </c>
      <c r="I12" s="37">
        <v>8.81</v>
      </c>
      <c r="J12" s="37">
        <v>11.11</v>
      </c>
      <c r="K12" s="37">
        <v>30.52</v>
      </c>
      <c r="L12" s="28">
        <f t="shared" si="0"/>
        <v>21.32</v>
      </c>
      <c r="M12" s="28"/>
      <c r="N12" s="1" t="s">
        <v>66</v>
      </c>
      <c r="O12" s="1" t="s">
        <v>67</v>
      </c>
      <c r="P12" s="3" t="e">
        <f>VLOOKUP(A12,'Exhibit 10-2'!$A$8:$B$164,7,FALSE)</f>
        <v>#N/A</v>
      </c>
      <c r="Q12" s="3" t="e">
        <f t="shared" si="11"/>
        <v>#N/A</v>
      </c>
      <c r="R12" s="2" t="e">
        <f t="shared" si="1"/>
        <v>#N/A</v>
      </c>
      <c r="S12" s="29" t="e">
        <f t="shared" si="2"/>
        <v>#N/A</v>
      </c>
      <c r="T12" s="29" t="e">
        <f t="shared" si="3"/>
        <v>#N/A</v>
      </c>
      <c r="U12" s="29" t="e">
        <f t="shared" si="4"/>
        <v>#N/A</v>
      </c>
      <c r="V12" s="29" t="e">
        <f t="shared" si="5"/>
        <v>#N/A</v>
      </c>
      <c r="W12" s="8"/>
      <c r="X12" s="38" t="s">
        <v>388</v>
      </c>
      <c r="Y12" s="31">
        <f t="shared" si="6"/>
        <v>2.2999999999999998E-4</v>
      </c>
      <c r="Z12" s="32">
        <f t="shared" si="7"/>
        <v>3.4999999999999997E-5</v>
      </c>
      <c r="AA12" s="32">
        <f t="shared" si="8"/>
        <v>2.2025000000000001E-4</v>
      </c>
      <c r="AB12" s="32">
        <f t="shared" si="9"/>
        <v>2.7775E-4</v>
      </c>
      <c r="AC12" s="33">
        <f t="shared" si="10"/>
        <v>5.3300000000000005E-4</v>
      </c>
      <c r="AE12" s="8"/>
    </row>
    <row r="13" spans="1:31" x14ac:dyDescent="0.25">
      <c r="A13">
        <v>60540</v>
      </c>
      <c r="B13" s="24" t="s">
        <v>392</v>
      </c>
      <c r="C13" s="25" t="s">
        <v>297</v>
      </c>
      <c r="D13" s="26" t="s">
        <v>68</v>
      </c>
      <c r="E13" s="26" t="s">
        <v>393</v>
      </c>
      <c r="F13" s="27" t="s">
        <v>394</v>
      </c>
      <c r="G13" s="27">
        <v>10.35</v>
      </c>
      <c r="H13" s="27">
        <v>1.58</v>
      </c>
      <c r="I13" s="27">
        <v>10.08</v>
      </c>
      <c r="J13" s="27">
        <v>12.71</v>
      </c>
      <c r="K13" s="27">
        <v>34.72</v>
      </c>
      <c r="L13" s="28">
        <f t="shared" si="0"/>
        <v>24.37</v>
      </c>
      <c r="M13" s="28"/>
      <c r="N13" s="1" t="s">
        <v>297</v>
      </c>
      <c r="O13" s="1" t="s">
        <v>68</v>
      </c>
      <c r="P13" s="3" t="e">
        <f>VLOOKUP(A13,'Exhibit 10-2'!$A$8:$B$164,7,FALSE)</f>
        <v>#N/A</v>
      </c>
      <c r="Q13" s="3" t="e">
        <f t="shared" si="11"/>
        <v>#N/A</v>
      </c>
      <c r="R13" s="2" t="e">
        <f t="shared" si="1"/>
        <v>#N/A</v>
      </c>
      <c r="S13" s="29" t="e">
        <f t="shared" si="2"/>
        <v>#N/A</v>
      </c>
      <c r="T13" s="29" t="e">
        <f t="shared" si="3"/>
        <v>#N/A</v>
      </c>
      <c r="U13" s="29" t="e">
        <f t="shared" si="4"/>
        <v>#N/A</v>
      </c>
      <c r="V13" s="29" t="e">
        <f t="shared" si="5"/>
        <v>#N/A</v>
      </c>
      <c r="W13" s="8"/>
      <c r="X13" s="30" t="s">
        <v>394</v>
      </c>
      <c r="Y13" s="31">
        <f t="shared" si="6"/>
        <v>2.2999999999999998E-4</v>
      </c>
      <c r="Z13" s="32">
        <f t="shared" si="7"/>
        <v>3.5111111111111112E-5</v>
      </c>
      <c r="AA13" s="32">
        <f t="shared" si="8"/>
        <v>2.24E-4</v>
      </c>
      <c r="AB13" s="32">
        <f t="shared" si="9"/>
        <v>2.8244444444444449E-4</v>
      </c>
      <c r="AC13" s="33">
        <f t="shared" si="10"/>
        <v>5.4155555555555554E-4</v>
      </c>
      <c r="AE13" s="8"/>
    </row>
    <row r="14" spans="1:31" x14ac:dyDescent="0.25">
      <c r="A14">
        <v>60496</v>
      </c>
      <c r="B14" s="35" t="s">
        <v>395</v>
      </c>
      <c r="C14" s="36" t="s">
        <v>69</v>
      </c>
      <c r="D14" s="26" t="s">
        <v>70</v>
      </c>
      <c r="E14" s="26" t="s">
        <v>396</v>
      </c>
      <c r="F14" s="37" t="s">
        <v>397</v>
      </c>
      <c r="G14" s="37">
        <v>11.96</v>
      </c>
      <c r="H14" s="37">
        <v>1.82</v>
      </c>
      <c r="I14" s="37">
        <v>11.7</v>
      </c>
      <c r="J14" s="37">
        <v>14.73</v>
      </c>
      <c r="K14" s="37">
        <v>40.21</v>
      </c>
      <c r="L14" s="28">
        <f t="shared" si="0"/>
        <v>28.25</v>
      </c>
      <c r="M14" s="28"/>
      <c r="N14" s="1" t="s">
        <v>69</v>
      </c>
      <c r="O14" s="1" t="s">
        <v>70</v>
      </c>
      <c r="P14" s="3" t="e">
        <f>VLOOKUP(A14,'Exhibit 10-2'!$A$8:$B$164,7,FALSE)</f>
        <v>#N/A</v>
      </c>
      <c r="Q14" s="3" t="e">
        <f t="shared" si="11"/>
        <v>#N/A</v>
      </c>
      <c r="R14" s="2" t="e">
        <f t="shared" si="1"/>
        <v>#N/A</v>
      </c>
      <c r="S14" s="29" t="e">
        <f t="shared" si="2"/>
        <v>#N/A</v>
      </c>
      <c r="T14" s="29" t="e">
        <f t="shared" si="3"/>
        <v>#N/A</v>
      </c>
      <c r="U14" s="29" t="e">
        <f t="shared" si="4"/>
        <v>#N/A</v>
      </c>
      <c r="V14" s="29" t="e">
        <f t="shared" si="5"/>
        <v>#N/A</v>
      </c>
      <c r="W14" s="8"/>
      <c r="X14" s="38" t="s">
        <v>397</v>
      </c>
      <c r="Y14" s="31">
        <f t="shared" si="6"/>
        <v>2.3000000000000001E-4</v>
      </c>
      <c r="Z14" s="32">
        <f t="shared" si="7"/>
        <v>3.5000000000000004E-5</v>
      </c>
      <c r="AA14" s="32">
        <f t="shared" si="8"/>
        <v>2.2499999999999999E-4</v>
      </c>
      <c r="AB14" s="32">
        <f t="shared" si="9"/>
        <v>2.8326923076923077E-4</v>
      </c>
      <c r="AC14" s="33">
        <f t="shared" si="10"/>
        <v>5.4326923076923074E-4</v>
      </c>
      <c r="AE14" s="8"/>
    </row>
    <row r="15" spans="1:31" x14ac:dyDescent="0.25">
      <c r="A15">
        <v>40250</v>
      </c>
      <c r="B15" s="24" t="s">
        <v>398</v>
      </c>
      <c r="C15" s="25" t="s">
        <v>71</v>
      </c>
      <c r="D15" s="26" t="s">
        <v>72</v>
      </c>
      <c r="E15" s="26" t="s">
        <v>396</v>
      </c>
      <c r="F15" s="27" t="s">
        <v>399</v>
      </c>
      <c r="G15" s="27">
        <v>12.65</v>
      </c>
      <c r="H15" s="27">
        <v>1.93</v>
      </c>
      <c r="I15" s="27">
        <v>12.38</v>
      </c>
      <c r="J15" s="27">
        <v>15.58</v>
      </c>
      <c r="K15" s="27">
        <v>42.54</v>
      </c>
      <c r="L15" s="28">
        <f t="shared" si="0"/>
        <v>29.89</v>
      </c>
      <c r="M15" s="28"/>
      <c r="N15" s="1" t="s">
        <v>71</v>
      </c>
      <c r="O15" s="1" t="s">
        <v>72</v>
      </c>
      <c r="P15" s="3" t="e">
        <f>VLOOKUP(A15,'Exhibit 10-2'!$A$8:$B$164,7,FALSE)</f>
        <v>#N/A</v>
      </c>
      <c r="Q15" s="3" t="e">
        <f t="shared" si="11"/>
        <v>#N/A</v>
      </c>
      <c r="R15" s="2" t="e">
        <f t="shared" si="1"/>
        <v>#N/A</v>
      </c>
      <c r="S15" s="29" t="e">
        <f t="shared" si="2"/>
        <v>#N/A</v>
      </c>
      <c r="T15" s="29" t="e">
        <f t="shared" si="3"/>
        <v>#N/A</v>
      </c>
      <c r="U15" s="29" t="e">
        <f t="shared" si="4"/>
        <v>#N/A</v>
      </c>
      <c r="V15" s="29" t="e">
        <f t="shared" si="5"/>
        <v>#N/A</v>
      </c>
      <c r="W15" s="8"/>
      <c r="X15" s="30" t="s">
        <v>399</v>
      </c>
      <c r="Y15" s="31">
        <f t="shared" si="6"/>
        <v>2.3000000000000001E-4</v>
      </c>
      <c r="Z15" s="32">
        <f t="shared" si="7"/>
        <v>3.5090909090909089E-5</v>
      </c>
      <c r="AA15" s="32">
        <f t="shared" si="8"/>
        <v>2.2509090909090911E-4</v>
      </c>
      <c r="AB15" s="32">
        <f t="shared" si="9"/>
        <v>2.8327272727272728E-4</v>
      </c>
      <c r="AC15" s="33">
        <f t="shared" si="10"/>
        <v>5.4345454545454543E-4</v>
      </c>
      <c r="AE15" s="8"/>
    </row>
    <row r="16" spans="1:31" x14ac:dyDescent="0.25">
      <c r="A16">
        <v>60508</v>
      </c>
      <c r="B16" s="35" t="s">
        <v>400</v>
      </c>
      <c r="C16" s="36" t="s">
        <v>73</v>
      </c>
      <c r="D16" s="26" t="s">
        <v>55</v>
      </c>
      <c r="E16" s="26" t="s">
        <v>401</v>
      </c>
      <c r="F16" s="37" t="s">
        <v>397</v>
      </c>
      <c r="G16" s="37">
        <v>11.96</v>
      </c>
      <c r="H16" s="37">
        <v>1.82</v>
      </c>
      <c r="I16" s="37">
        <v>11.7</v>
      </c>
      <c r="J16" s="37">
        <v>14.73</v>
      </c>
      <c r="K16" s="37">
        <v>40.21</v>
      </c>
      <c r="L16" s="28">
        <f t="shared" si="0"/>
        <v>28.25</v>
      </c>
      <c r="M16" s="28"/>
      <c r="N16" s="1" t="s">
        <v>73</v>
      </c>
      <c r="O16" s="1" t="s">
        <v>55</v>
      </c>
      <c r="P16" s="3" t="e">
        <f>VLOOKUP(A16,'Exhibit 10-2'!$A$8:$B$164,7,FALSE)</f>
        <v>#N/A</v>
      </c>
      <c r="Q16" s="3" t="e">
        <f t="shared" si="11"/>
        <v>#N/A</v>
      </c>
      <c r="R16" s="2" t="e">
        <f t="shared" si="1"/>
        <v>#N/A</v>
      </c>
      <c r="S16" s="29" t="e">
        <f t="shared" si="2"/>
        <v>#N/A</v>
      </c>
      <c r="T16" s="29" t="e">
        <f t="shared" si="3"/>
        <v>#N/A</v>
      </c>
      <c r="U16" s="29" t="e">
        <f t="shared" si="4"/>
        <v>#N/A</v>
      </c>
      <c r="V16" s="29" t="e">
        <f t="shared" si="5"/>
        <v>#N/A</v>
      </c>
      <c r="W16" s="8"/>
      <c r="X16" s="38" t="s">
        <v>397</v>
      </c>
      <c r="Y16" s="31">
        <f t="shared" si="6"/>
        <v>2.3000000000000001E-4</v>
      </c>
      <c r="Z16" s="32">
        <f t="shared" si="7"/>
        <v>3.5000000000000004E-5</v>
      </c>
      <c r="AA16" s="32">
        <f t="shared" si="8"/>
        <v>2.2499999999999999E-4</v>
      </c>
      <c r="AB16" s="32">
        <f t="shared" si="9"/>
        <v>2.8326923076923077E-4</v>
      </c>
      <c r="AC16" s="33">
        <f t="shared" si="10"/>
        <v>5.4326923076923074E-4</v>
      </c>
      <c r="AE16" s="8"/>
    </row>
    <row r="17" spans="1:31" x14ac:dyDescent="0.25">
      <c r="A17">
        <v>60564</v>
      </c>
      <c r="B17" s="24" t="s">
        <v>402</v>
      </c>
      <c r="C17" s="25" t="s">
        <v>74</v>
      </c>
      <c r="D17" s="26" t="s">
        <v>75</v>
      </c>
      <c r="E17" s="26" t="s">
        <v>379</v>
      </c>
      <c r="F17" s="27" t="s">
        <v>403</v>
      </c>
      <c r="G17" s="27">
        <v>8.2799999999999994</v>
      </c>
      <c r="H17" s="27">
        <v>1.26</v>
      </c>
      <c r="I17" s="27">
        <v>8.0299999999999994</v>
      </c>
      <c r="J17" s="27">
        <v>10.11</v>
      </c>
      <c r="K17" s="27">
        <v>27.68</v>
      </c>
      <c r="L17" s="28">
        <f t="shared" si="0"/>
        <v>19.399999999999999</v>
      </c>
      <c r="M17" s="28"/>
      <c r="N17" s="1" t="s">
        <v>74</v>
      </c>
      <c r="O17" s="1" t="s">
        <v>75</v>
      </c>
      <c r="P17" s="3" t="e">
        <f>VLOOKUP(A17,'Exhibit 10-2'!$A$8:$B$164,7,FALSE)</f>
        <v>#N/A</v>
      </c>
      <c r="Q17" s="3" t="e">
        <f t="shared" si="11"/>
        <v>#N/A</v>
      </c>
      <c r="R17" s="2" t="e">
        <f t="shared" si="1"/>
        <v>#N/A</v>
      </c>
      <c r="S17" s="29" t="e">
        <f t="shared" si="2"/>
        <v>#N/A</v>
      </c>
      <c r="T17" s="29" t="e">
        <f t="shared" si="3"/>
        <v>#N/A</v>
      </c>
      <c r="U17" s="29" t="e">
        <f t="shared" si="4"/>
        <v>#N/A</v>
      </c>
      <c r="V17" s="29" t="e">
        <f t="shared" si="5"/>
        <v>#N/A</v>
      </c>
      <c r="W17" s="8"/>
      <c r="X17" s="30" t="s">
        <v>403</v>
      </c>
      <c r="Y17" s="31">
        <f t="shared" si="6"/>
        <v>2.2999999999999998E-4</v>
      </c>
      <c r="Z17" s="32">
        <f t="shared" si="7"/>
        <v>3.4999999999999997E-5</v>
      </c>
      <c r="AA17" s="32">
        <f t="shared" si="8"/>
        <v>2.2305555555555555E-4</v>
      </c>
      <c r="AB17" s="32">
        <f t="shared" si="9"/>
        <v>2.8083333333333329E-4</v>
      </c>
      <c r="AC17" s="33">
        <f t="shared" si="10"/>
        <v>5.3888888888888888E-4</v>
      </c>
      <c r="AE17" s="8"/>
    </row>
    <row r="18" spans="1:31" x14ac:dyDescent="0.25">
      <c r="A18">
        <v>60532</v>
      </c>
      <c r="B18" s="35" t="s">
        <v>404</v>
      </c>
      <c r="C18" s="36" t="s">
        <v>74</v>
      </c>
      <c r="D18" s="26" t="s">
        <v>76</v>
      </c>
      <c r="E18" s="26" t="s">
        <v>405</v>
      </c>
      <c r="F18" s="37" t="s">
        <v>394</v>
      </c>
      <c r="G18" s="37">
        <v>10.35</v>
      </c>
      <c r="H18" s="37">
        <v>1.58</v>
      </c>
      <c r="I18" s="37">
        <v>9.9499999999999993</v>
      </c>
      <c r="J18" s="37">
        <v>12.53</v>
      </c>
      <c r="K18" s="37">
        <v>34.409999999999997</v>
      </c>
      <c r="L18" s="28">
        <f t="shared" si="0"/>
        <v>24.06</v>
      </c>
      <c r="M18" s="28"/>
      <c r="N18" s="1" t="s">
        <v>74</v>
      </c>
      <c r="O18" s="1" t="s">
        <v>76</v>
      </c>
      <c r="P18" s="3" t="e">
        <f>VLOOKUP(A18,'Exhibit 10-2'!$A$8:$B$164,7,FALSE)</f>
        <v>#N/A</v>
      </c>
      <c r="Q18" s="3" t="e">
        <f t="shared" si="11"/>
        <v>#N/A</v>
      </c>
      <c r="R18" s="2" t="e">
        <f t="shared" si="1"/>
        <v>#N/A</v>
      </c>
      <c r="S18" s="29" t="e">
        <f t="shared" si="2"/>
        <v>#N/A</v>
      </c>
      <c r="T18" s="29" t="e">
        <f t="shared" si="3"/>
        <v>#N/A</v>
      </c>
      <c r="U18" s="29" t="e">
        <f t="shared" si="4"/>
        <v>#N/A</v>
      </c>
      <c r="V18" s="29" t="e">
        <f t="shared" si="5"/>
        <v>#N/A</v>
      </c>
      <c r="W18" s="8"/>
      <c r="X18" s="38" t="s">
        <v>394</v>
      </c>
      <c r="Y18" s="31">
        <f t="shared" si="6"/>
        <v>2.2999999999999998E-4</v>
      </c>
      <c r="Z18" s="32">
        <f t="shared" si="7"/>
        <v>3.5111111111111112E-5</v>
      </c>
      <c r="AA18" s="32">
        <f t="shared" si="8"/>
        <v>2.2111111111111111E-4</v>
      </c>
      <c r="AB18" s="32">
        <f t="shared" si="9"/>
        <v>2.7844444444444444E-4</v>
      </c>
      <c r="AC18" s="33">
        <f t="shared" si="10"/>
        <v>5.3466666666666669E-4</v>
      </c>
    </row>
    <row r="19" spans="1:31" x14ac:dyDescent="0.25">
      <c r="A19">
        <v>30100</v>
      </c>
      <c r="B19" s="24" t="s">
        <v>406</v>
      </c>
      <c r="C19" s="25" t="s">
        <v>77</v>
      </c>
      <c r="D19" s="26" t="s">
        <v>65</v>
      </c>
      <c r="E19" s="26" t="s">
        <v>376</v>
      </c>
      <c r="F19" s="27" t="s">
        <v>407</v>
      </c>
      <c r="G19" s="27">
        <v>12.88</v>
      </c>
      <c r="H19" s="27">
        <v>1.96</v>
      </c>
      <c r="I19" s="27">
        <v>12.38</v>
      </c>
      <c r="J19" s="27">
        <v>15.6</v>
      </c>
      <c r="K19" s="27">
        <v>42.82</v>
      </c>
      <c r="L19" s="28">
        <f t="shared" si="0"/>
        <v>29.939999999999998</v>
      </c>
      <c r="M19" s="28"/>
      <c r="N19" s="1" t="s">
        <v>77</v>
      </c>
      <c r="O19" s="1" t="s">
        <v>65</v>
      </c>
      <c r="P19" s="3" t="e">
        <f>VLOOKUP(A19,'Exhibit 10-2'!$A$8:$B$164,7,FALSE)</f>
        <v>#N/A</v>
      </c>
      <c r="Q19" s="3" t="e">
        <f t="shared" si="11"/>
        <v>#N/A</v>
      </c>
      <c r="R19" s="2" t="e">
        <f t="shared" si="1"/>
        <v>#N/A</v>
      </c>
      <c r="S19" s="29" t="e">
        <f t="shared" si="2"/>
        <v>#N/A</v>
      </c>
      <c r="T19" s="29" t="e">
        <f t="shared" si="3"/>
        <v>#N/A</v>
      </c>
      <c r="U19" s="29" t="e">
        <f t="shared" si="4"/>
        <v>#N/A</v>
      </c>
      <c r="V19" s="29" t="e">
        <f t="shared" si="5"/>
        <v>#N/A</v>
      </c>
      <c r="W19" s="8"/>
      <c r="X19" s="30" t="s">
        <v>407</v>
      </c>
      <c r="Y19" s="31">
        <f t="shared" si="6"/>
        <v>2.3000000000000001E-4</v>
      </c>
      <c r="Z19" s="32">
        <f t="shared" si="7"/>
        <v>3.4999999999999997E-5</v>
      </c>
      <c r="AA19" s="32">
        <f t="shared" si="8"/>
        <v>2.2107142857142857E-4</v>
      </c>
      <c r="AB19" s="32">
        <f t="shared" si="9"/>
        <v>2.7857142857142859E-4</v>
      </c>
      <c r="AC19" s="33">
        <f t="shared" si="10"/>
        <v>5.3464285714285712E-4</v>
      </c>
    </row>
    <row r="20" spans="1:31" x14ac:dyDescent="0.25">
      <c r="A20">
        <v>40260</v>
      </c>
      <c r="B20" s="35" t="s">
        <v>408</v>
      </c>
      <c r="C20" s="36" t="s">
        <v>78</v>
      </c>
      <c r="D20" s="26" t="s">
        <v>79</v>
      </c>
      <c r="E20" s="26"/>
      <c r="F20" s="37" t="s">
        <v>409</v>
      </c>
      <c r="G20" s="37">
        <v>26.91</v>
      </c>
      <c r="H20" s="37">
        <v>4.0999999999999996</v>
      </c>
      <c r="I20" s="37">
        <v>26.27</v>
      </c>
      <c r="J20" s="37">
        <v>33.07</v>
      </c>
      <c r="K20" s="37">
        <v>90.35</v>
      </c>
      <c r="L20" s="28">
        <f t="shared" si="0"/>
        <v>63.44</v>
      </c>
      <c r="M20" s="28"/>
      <c r="N20" s="1" t="s">
        <v>78</v>
      </c>
      <c r="O20" s="1" t="s">
        <v>79</v>
      </c>
      <c r="P20" s="3" t="e">
        <f>VLOOKUP(A20,'Exhibit 10-2'!$A$8:$B$164,7,FALSE)</f>
        <v>#N/A</v>
      </c>
      <c r="Q20" s="3" t="e">
        <f t="shared" si="11"/>
        <v>#N/A</v>
      </c>
      <c r="R20" s="2" t="e">
        <f t="shared" si="1"/>
        <v>#N/A</v>
      </c>
      <c r="S20" s="29" t="e">
        <f t="shared" si="2"/>
        <v>#N/A</v>
      </c>
      <c r="T20" s="29" t="e">
        <f t="shared" si="3"/>
        <v>#N/A</v>
      </c>
      <c r="U20" s="29" t="e">
        <f t="shared" si="4"/>
        <v>#N/A</v>
      </c>
      <c r="V20" s="29" t="e">
        <f t="shared" si="5"/>
        <v>#N/A</v>
      </c>
      <c r="W20" s="8"/>
      <c r="X20" s="38" t="s">
        <v>409</v>
      </c>
      <c r="Y20" s="31">
        <f t="shared" si="6"/>
        <v>2.3000000000000001E-4</v>
      </c>
      <c r="Z20" s="32">
        <f t="shared" si="7"/>
        <v>3.504273504273504E-5</v>
      </c>
      <c r="AA20" s="32">
        <f t="shared" si="8"/>
        <v>2.2452991452991453E-4</v>
      </c>
      <c r="AB20" s="32">
        <f t="shared" si="9"/>
        <v>2.8264957264957267E-4</v>
      </c>
      <c r="AC20" s="33">
        <f t="shared" si="10"/>
        <v>5.4222222222222215E-4</v>
      </c>
    </row>
    <row r="21" spans="1:31" x14ac:dyDescent="0.25">
      <c r="A21">
        <v>60553</v>
      </c>
      <c r="B21" s="24" t="s">
        <v>410</v>
      </c>
      <c r="C21" s="25" t="s">
        <v>80</v>
      </c>
      <c r="D21" s="26" t="s">
        <v>81</v>
      </c>
      <c r="E21" s="26" t="s">
        <v>382</v>
      </c>
      <c r="F21" s="27" t="s">
        <v>411</v>
      </c>
      <c r="G21" s="27">
        <v>14.49</v>
      </c>
      <c r="H21" s="27">
        <v>2.21</v>
      </c>
      <c r="I21" s="27">
        <v>14.04</v>
      </c>
      <c r="J21" s="27">
        <v>17.670000000000002</v>
      </c>
      <c r="K21" s="27">
        <v>48.41</v>
      </c>
      <c r="L21" s="28">
        <f t="shared" si="0"/>
        <v>33.92</v>
      </c>
      <c r="M21" s="28"/>
      <c r="N21" s="1" t="s">
        <v>80</v>
      </c>
      <c r="O21" s="1" t="s">
        <v>81</v>
      </c>
      <c r="P21" s="3" t="e">
        <f>VLOOKUP(A21,'Exhibit 10-2'!$A$8:$B$164,7,FALSE)</f>
        <v>#N/A</v>
      </c>
      <c r="Q21" s="3" t="e">
        <f t="shared" si="11"/>
        <v>#N/A</v>
      </c>
      <c r="R21" s="2" t="e">
        <f t="shared" si="1"/>
        <v>#N/A</v>
      </c>
      <c r="S21" s="29" t="e">
        <f t="shared" si="2"/>
        <v>#N/A</v>
      </c>
      <c r="T21" s="29" t="e">
        <f t="shared" si="3"/>
        <v>#N/A</v>
      </c>
      <c r="U21" s="29" t="e">
        <f t="shared" si="4"/>
        <v>#N/A</v>
      </c>
      <c r="V21" s="29" t="e">
        <f t="shared" si="5"/>
        <v>#N/A</v>
      </c>
      <c r="W21" s="8"/>
      <c r="X21" s="30" t="s">
        <v>411</v>
      </c>
      <c r="Y21" s="31">
        <f t="shared" si="6"/>
        <v>2.3000000000000001E-4</v>
      </c>
      <c r="Z21" s="32">
        <f t="shared" si="7"/>
        <v>3.5079365079365075E-5</v>
      </c>
      <c r="AA21" s="32">
        <f t="shared" si="8"/>
        <v>2.2285714285714283E-4</v>
      </c>
      <c r="AB21" s="32">
        <f t="shared" si="9"/>
        <v>2.8047619047619053E-4</v>
      </c>
      <c r="AC21" s="33">
        <f t="shared" si="10"/>
        <v>5.3841269841269849E-4</v>
      </c>
    </row>
    <row r="22" spans="1:31" x14ac:dyDescent="0.25">
      <c r="A22">
        <v>60545</v>
      </c>
      <c r="B22" s="35" t="s">
        <v>412</v>
      </c>
      <c r="C22" s="36" t="s">
        <v>82</v>
      </c>
      <c r="D22" s="26" t="s">
        <v>83</v>
      </c>
      <c r="E22" s="26" t="s">
        <v>393</v>
      </c>
      <c r="F22" s="37" t="s">
        <v>413</v>
      </c>
      <c r="G22" s="37">
        <v>22.08</v>
      </c>
      <c r="H22" s="37">
        <v>3.36</v>
      </c>
      <c r="I22" s="37">
        <v>21.51</v>
      </c>
      <c r="J22" s="37">
        <v>27.08</v>
      </c>
      <c r="K22" s="37">
        <v>74.03</v>
      </c>
      <c r="L22" s="28">
        <f t="shared" si="0"/>
        <v>51.95</v>
      </c>
      <c r="M22" s="28"/>
      <c r="N22" s="1" t="s">
        <v>82</v>
      </c>
      <c r="O22" s="1" t="s">
        <v>83</v>
      </c>
      <c r="P22" s="3" t="e">
        <f>VLOOKUP(A22,'Exhibit 10-2'!$A$8:$B$164,7,FALSE)</f>
        <v>#N/A</v>
      </c>
      <c r="Q22" s="3" t="e">
        <f t="shared" si="11"/>
        <v>#N/A</v>
      </c>
      <c r="R22" s="2" t="e">
        <f t="shared" si="1"/>
        <v>#N/A</v>
      </c>
      <c r="S22" s="29" t="e">
        <f t="shared" si="2"/>
        <v>#N/A</v>
      </c>
      <c r="T22" s="29" t="e">
        <f t="shared" si="3"/>
        <v>#N/A</v>
      </c>
      <c r="U22" s="29" t="e">
        <f t="shared" si="4"/>
        <v>#N/A</v>
      </c>
      <c r="V22" s="29" t="e">
        <f t="shared" si="5"/>
        <v>#N/A</v>
      </c>
      <c r="W22" s="8"/>
      <c r="X22" s="38" t="s">
        <v>413</v>
      </c>
      <c r="Y22" s="31">
        <f t="shared" si="6"/>
        <v>2.2999999999999998E-4</v>
      </c>
      <c r="Z22" s="32">
        <f t="shared" si="7"/>
        <v>3.4999999999999997E-5</v>
      </c>
      <c r="AA22" s="32">
        <f t="shared" si="8"/>
        <v>2.240625E-4</v>
      </c>
      <c r="AB22" s="32">
        <f t="shared" si="9"/>
        <v>2.820833333333333E-4</v>
      </c>
      <c r="AC22" s="33">
        <f t="shared" si="10"/>
        <v>5.4114583333333337E-4</v>
      </c>
    </row>
    <row r="23" spans="1:31" x14ac:dyDescent="0.25">
      <c r="A23">
        <v>30225</v>
      </c>
      <c r="B23" s="24" t="s">
        <v>414</v>
      </c>
      <c r="C23" s="25" t="s">
        <v>84</v>
      </c>
      <c r="D23" s="26" t="s">
        <v>415</v>
      </c>
      <c r="E23" s="26"/>
      <c r="F23" s="27" t="s">
        <v>399</v>
      </c>
      <c r="G23" s="27">
        <v>12.65</v>
      </c>
      <c r="H23" s="27">
        <v>1.93</v>
      </c>
      <c r="I23" s="27">
        <v>12.32</v>
      </c>
      <c r="J23" s="27">
        <v>15.53</v>
      </c>
      <c r="K23" s="27">
        <v>42.43</v>
      </c>
      <c r="L23" s="28">
        <f t="shared" si="0"/>
        <v>29.78</v>
      </c>
      <c r="M23" s="28"/>
      <c r="N23" s="1" t="s">
        <v>84</v>
      </c>
      <c r="O23" s="1" t="s">
        <v>85</v>
      </c>
      <c r="P23" s="3" t="e">
        <f>VLOOKUP(A23,'Exhibit 10-2'!$A$8:$B$164,7,FALSE)</f>
        <v>#N/A</v>
      </c>
      <c r="Q23" s="3" t="e">
        <f t="shared" si="11"/>
        <v>#N/A</v>
      </c>
      <c r="R23" s="2" t="e">
        <f t="shared" si="1"/>
        <v>#N/A</v>
      </c>
      <c r="S23" s="29" t="e">
        <f t="shared" si="2"/>
        <v>#N/A</v>
      </c>
      <c r="T23" s="29" t="e">
        <f t="shared" si="3"/>
        <v>#N/A</v>
      </c>
      <c r="U23" s="29" t="e">
        <f t="shared" si="4"/>
        <v>#N/A</v>
      </c>
      <c r="V23" s="29" t="e">
        <f t="shared" si="5"/>
        <v>#N/A</v>
      </c>
      <c r="W23" s="8"/>
      <c r="X23" s="30" t="s">
        <v>399</v>
      </c>
      <c r="Y23" s="31">
        <f t="shared" si="6"/>
        <v>2.3000000000000001E-4</v>
      </c>
      <c r="Z23" s="32">
        <f t="shared" si="7"/>
        <v>3.5090909090909089E-5</v>
      </c>
      <c r="AA23" s="32">
        <f t="shared" si="8"/>
        <v>2.24E-4</v>
      </c>
      <c r="AB23" s="32">
        <f t="shared" si="9"/>
        <v>2.8236363636363637E-4</v>
      </c>
      <c r="AC23" s="33">
        <f t="shared" si="10"/>
        <v>5.4145454545454549E-4</v>
      </c>
    </row>
    <row r="24" spans="1:31" x14ac:dyDescent="0.25">
      <c r="A24">
        <v>20378</v>
      </c>
      <c r="B24" s="35" t="s">
        <v>416</v>
      </c>
      <c r="C24" s="36" t="s">
        <v>86</v>
      </c>
      <c r="D24" s="26" t="s">
        <v>87</v>
      </c>
      <c r="E24" s="26"/>
      <c r="F24" s="37" t="s">
        <v>417</v>
      </c>
      <c r="G24" s="37">
        <v>10.119999999999999</v>
      </c>
      <c r="H24" s="37">
        <v>1.54</v>
      </c>
      <c r="I24" s="37">
        <v>9.91</v>
      </c>
      <c r="J24" s="37">
        <v>12.47</v>
      </c>
      <c r="K24" s="37">
        <v>34.04</v>
      </c>
      <c r="L24" s="28">
        <f t="shared" si="0"/>
        <v>23.92</v>
      </c>
      <c r="M24" s="28"/>
      <c r="N24" s="1" t="s">
        <v>86</v>
      </c>
      <c r="O24" s="1" t="s">
        <v>87</v>
      </c>
      <c r="P24" s="3" t="e">
        <f>VLOOKUP(A24,'Exhibit 10-2'!$A$8:$B$164,7,FALSE)</f>
        <v>#N/A</v>
      </c>
      <c r="Q24" s="3" t="e">
        <f t="shared" si="11"/>
        <v>#N/A</v>
      </c>
      <c r="R24" s="2" t="e">
        <f t="shared" si="1"/>
        <v>#N/A</v>
      </c>
      <c r="S24" s="29" t="e">
        <f t="shared" si="2"/>
        <v>#N/A</v>
      </c>
      <c r="T24" s="29" t="e">
        <f t="shared" si="3"/>
        <v>#N/A</v>
      </c>
      <c r="U24" s="29" t="e">
        <f t="shared" si="4"/>
        <v>#N/A</v>
      </c>
      <c r="V24" s="29" t="e">
        <f t="shared" si="5"/>
        <v>#N/A</v>
      </c>
      <c r="W24" s="8"/>
      <c r="X24" s="38" t="s">
        <v>417</v>
      </c>
      <c r="Y24" s="31">
        <f t="shared" si="6"/>
        <v>2.2999999999999998E-4</v>
      </c>
      <c r="Z24" s="32">
        <f t="shared" si="7"/>
        <v>3.5000000000000004E-5</v>
      </c>
      <c r="AA24" s="32">
        <f t="shared" si="8"/>
        <v>2.2522727272727272E-4</v>
      </c>
      <c r="AB24" s="32">
        <f t="shared" si="9"/>
        <v>2.8340909090909095E-4</v>
      </c>
      <c r="AC24" s="33">
        <f t="shared" si="10"/>
        <v>5.4363636363636365E-4</v>
      </c>
    </row>
    <row r="25" spans="1:31" x14ac:dyDescent="0.25">
      <c r="A25">
        <v>10131</v>
      </c>
      <c r="B25" s="24" t="s">
        <v>418</v>
      </c>
      <c r="C25" s="25" t="s">
        <v>88</v>
      </c>
      <c r="D25" s="26" t="s">
        <v>89</v>
      </c>
      <c r="E25" s="26" t="s">
        <v>419</v>
      </c>
      <c r="F25" s="27" t="s">
        <v>403</v>
      </c>
      <c r="G25" s="27">
        <v>8.2799999999999994</v>
      </c>
      <c r="H25" s="27">
        <v>1.26</v>
      </c>
      <c r="I25" s="27">
        <v>8</v>
      </c>
      <c r="J25" s="27">
        <v>10.07</v>
      </c>
      <c r="K25" s="27">
        <v>27.61</v>
      </c>
      <c r="L25" s="28">
        <f t="shared" si="0"/>
        <v>19.329999999999998</v>
      </c>
      <c r="M25" s="28"/>
      <c r="N25" s="1" t="s">
        <v>88</v>
      </c>
      <c r="O25" s="1" t="s">
        <v>89</v>
      </c>
      <c r="P25" s="3" t="e">
        <f>VLOOKUP(A25,'Exhibit 10-2'!$A$8:$B$164,7,FALSE)</f>
        <v>#N/A</v>
      </c>
      <c r="Q25" s="3" t="e">
        <f t="shared" si="11"/>
        <v>#N/A</v>
      </c>
      <c r="R25" s="2" t="e">
        <f t="shared" si="1"/>
        <v>#N/A</v>
      </c>
      <c r="S25" s="29" t="e">
        <f t="shared" si="2"/>
        <v>#N/A</v>
      </c>
      <c r="T25" s="29" t="e">
        <f t="shared" si="3"/>
        <v>#N/A</v>
      </c>
      <c r="U25" s="29" t="e">
        <f t="shared" si="4"/>
        <v>#N/A</v>
      </c>
      <c r="V25" s="29" t="e">
        <f t="shared" si="5"/>
        <v>#N/A</v>
      </c>
      <c r="W25" s="8"/>
      <c r="X25" s="30" t="s">
        <v>403</v>
      </c>
      <c r="Y25" s="31">
        <f t="shared" si="6"/>
        <v>2.2999999999999998E-4</v>
      </c>
      <c r="Z25" s="32">
        <f t="shared" si="7"/>
        <v>3.4999999999999997E-5</v>
      </c>
      <c r="AA25" s="32">
        <f t="shared" si="8"/>
        <v>2.2222222222222223E-4</v>
      </c>
      <c r="AB25" s="32">
        <f t="shared" si="9"/>
        <v>2.7972222222222222E-4</v>
      </c>
      <c r="AC25" s="33">
        <f t="shared" si="10"/>
        <v>5.3694444444444438E-4</v>
      </c>
    </row>
    <row r="26" spans="1:31" x14ac:dyDescent="0.25">
      <c r="A26">
        <v>40350</v>
      </c>
      <c r="B26" s="35" t="s">
        <v>420</v>
      </c>
      <c r="C26" s="36" t="s">
        <v>90</v>
      </c>
      <c r="D26" s="26" t="s">
        <v>91</v>
      </c>
      <c r="E26" s="26" t="s">
        <v>345</v>
      </c>
      <c r="F26" s="37" t="s">
        <v>421</v>
      </c>
      <c r="G26" s="37">
        <v>9.43</v>
      </c>
      <c r="H26" s="37">
        <v>1.44</v>
      </c>
      <c r="I26" s="37">
        <v>9.2200000000000006</v>
      </c>
      <c r="J26" s="37">
        <v>11.62</v>
      </c>
      <c r="K26" s="37">
        <v>31.71</v>
      </c>
      <c r="L26" s="28">
        <f t="shared" si="0"/>
        <v>22.28</v>
      </c>
      <c r="M26" s="28"/>
      <c r="N26" s="1" t="s">
        <v>90</v>
      </c>
      <c r="O26" s="1" t="s">
        <v>91</v>
      </c>
      <c r="P26" s="3" t="e">
        <f>VLOOKUP(A26,'Exhibit 10-2'!$A$8:$B$164,7,FALSE)</f>
        <v>#N/A</v>
      </c>
      <c r="Q26" s="3" t="e">
        <f t="shared" si="11"/>
        <v>#N/A</v>
      </c>
      <c r="R26" s="2" t="e">
        <f t="shared" si="1"/>
        <v>#N/A</v>
      </c>
      <c r="S26" s="29" t="e">
        <f t="shared" si="2"/>
        <v>#N/A</v>
      </c>
      <c r="T26" s="29" t="e">
        <f t="shared" si="3"/>
        <v>#N/A</v>
      </c>
      <c r="U26" s="29" t="e">
        <f t="shared" si="4"/>
        <v>#N/A</v>
      </c>
      <c r="V26" s="29" t="e">
        <f t="shared" si="5"/>
        <v>#N/A</v>
      </c>
      <c r="W26" s="8"/>
      <c r="X26" s="38" t="s">
        <v>421</v>
      </c>
      <c r="Y26" s="31">
        <f t="shared" si="6"/>
        <v>2.2999999999999998E-4</v>
      </c>
      <c r="Z26" s="32">
        <f t="shared" si="7"/>
        <v>3.5121951219512193E-5</v>
      </c>
      <c r="AA26" s="32">
        <f t="shared" si="8"/>
        <v>2.2487804878048781E-4</v>
      </c>
      <c r="AB26" s="32">
        <f t="shared" si="9"/>
        <v>2.8341463414634146E-4</v>
      </c>
      <c r="AC26" s="33">
        <f t="shared" si="10"/>
        <v>5.4341463414634154E-4</v>
      </c>
    </row>
    <row r="27" spans="1:31" x14ac:dyDescent="0.25">
      <c r="A27">
        <v>60566</v>
      </c>
      <c r="B27" s="24" t="s">
        <v>422</v>
      </c>
      <c r="C27" s="25" t="s">
        <v>92</v>
      </c>
      <c r="D27" s="26" t="s">
        <v>93</v>
      </c>
      <c r="E27" s="26" t="s">
        <v>423</v>
      </c>
      <c r="F27" s="27" t="s">
        <v>377</v>
      </c>
      <c r="G27" s="27">
        <v>8.0500000000000007</v>
      </c>
      <c r="H27" s="27">
        <v>1.23</v>
      </c>
      <c r="I27" s="27">
        <v>7.86</v>
      </c>
      <c r="J27" s="27">
        <v>9.89</v>
      </c>
      <c r="K27" s="27">
        <v>27.03</v>
      </c>
      <c r="L27" s="28">
        <f t="shared" si="0"/>
        <v>18.98</v>
      </c>
      <c r="M27" s="28"/>
      <c r="N27" s="1" t="s">
        <v>92</v>
      </c>
      <c r="O27" s="1" t="s">
        <v>93</v>
      </c>
      <c r="P27" s="3" t="e">
        <f>VLOOKUP(A27,'Exhibit 10-2'!$A$8:$B$164,7,FALSE)</f>
        <v>#N/A</v>
      </c>
      <c r="Q27" s="3" t="e">
        <f t="shared" si="11"/>
        <v>#N/A</v>
      </c>
      <c r="R27" s="2" t="e">
        <f t="shared" si="1"/>
        <v>#N/A</v>
      </c>
      <c r="S27" s="29" t="e">
        <f t="shared" si="2"/>
        <v>#N/A</v>
      </c>
      <c r="T27" s="29" t="e">
        <f t="shared" si="3"/>
        <v>#N/A</v>
      </c>
      <c r="U27" s="29" t="e">
        <f t="shared" si="4"/>
        <v>#N/A</v>
      </c>
      <c r="V27" s="29" t="e">
        <f t="shared" si="5"/>
        <v>#N/A</v>
      </c>
      <c r="W27" s="8"/>
      <c r="X27" s="30" t="s">
        <v>377</v>
      </c>
      <c r="Y27" s="31">
        <f t="shared" si="6"/>
        <v>2.3000000000000001E-4</v>
      </c>
      <c r="Z27" s="32">
        <f t="shared" si="7"/>
        <v>3.5142857142857142E-5</v>
      </c>
      <c r="AA27" s="32">
        <f t="shared" si="8"/>
        <v>2.2457142857142858E-4</v>
      </c>
      <c r="AB27" s="32">
        <f t="shared" si="9"/>
        <v>2.8257142857142858E-4</v>
      </c>
      <c r="AC27" s="33">
        <f t="shared" si="10"/>
        <v>5.4228571428571433E-4</v>
      </c>
    </row>
    <row r="28" spans="1:31" x14ac:dyDescent="0.25">
      <c r="A28">
        <v>60528</v>
      </c>
      <c r="B28" s="35" t="s">
        <v>424</v>
      </c>
      <c r="C28" s="36" t="s">
        <v>94</v>
      </c>
      <c r="D28" s="26" t="s">
        <v>95</v>
      </c>
      <c r="E28" s="26" t="s">
        <v>345</v>
      </c>
      <c r="F28" s="37" t="s">
        <v>390</v>
      </c>
      <c r="G28" s="37">
        <v>8.74</v>
      </c>
      <c r="H28" s="37">
        <v>1.33</v>
      </c>
      <c r="I28" s="37">
        <v>8.5399999999999991</v>
      </c>
      <c r="J28" s="37">
        <v>10.77</v>
      </c>
      <c r="K28" s="37">
        <v>29.38</v>
      </c>
      <c r="L28" s="28">
        <f t="shared" si="0"/>
        <v>20.64</v>
      </c>
      <c r="M28" s="28"/>
      <c r="N28" s="1" t="s">
        <v>94</v>
      </c>
      <c r="O28" s="1" t="s">
        <v>95</v>
      </c>
      <c r="P28" s="3" t="e">
        <f>VLOOKUP(A28,'Exhibit 10-2'!$A$8:$B$164,7,FALSE)</f>
        <v>#N/A</v>
      </c>
      <c r="Q28" s="3" t="e">
        <f t="shared" si="11"/>
        <v>#N/A</v>
      </c>
      <c r="R28" s="2" t="e">
        <f t="shared" si="1"/>
        <v>#N/A</v>
      </c>
      <c r="S28" s="29" t="e">
        <f t="shared" si="2"/>
        <v>#N/A</v>
      </c>
      <c r="T28" s="29" t="e">
        <f t="shared" si="3"/>
        <v>#N/A</v>
      </c>
      <c r="U28" s="29" t="e">
        <f t="shared" si="4"/>
        <v>#N/A</v>
      </c>
      <c r="V28" s="29" t="e">
        <f t="shared" si="5"/>
        <v>#N/A</v>
      </c>
      <c r="W28" s="8"/>
      <c r="X28" s="38" t="s">
        <v>390</v>
      </c>
      <c r="Y28" s="31">
        <f t="shared" si="6"/>
        <v>2.3000000000000001E-4</v>
      </c>
      <c r="Z28" s="32">
        <f t="shared" si="7"/>
        <v>3.5000000000000004E-5</v>
      </c>
      <c r="AA28" s="32">
        <f t="shared" si="8"/>
        <v>2.2473684210526314E-4</v>
      </c>
      <c r="AB28" s="32">
        <f t="shared" si="9"/>
        <v>2.8342105263157895E-4</v>
      </c>
      <c r="AC28" s="33">
        <f t="shared" si="10"/>
        <v>5.4315789473684207E-4</v>
      </c>
    </row>
    <row r="29" spans="1:31" x14ac:dyDescent="0.25">
      <c r="A29">
        <v>60494</v>
      </c>
      <c r="B29" s="24" t="s">
        <v>425</v>
      </c>
      <c r="C29" s="25" t="s">
        <v>96</v>
      </c>
      <c r="D29" s="26" t="s">
        <v>97</v>
      </c>
      <c r="E29" s="26" t="s">
        <v>401</v>
      </c>
      <c r="F29" s="27" t="s">
        <v>394</v>
      </c>
      <c r="G29" s="27">
        <v>10.35</v>
      </c>
      <c r="H29" s="27">
        <v>1.58</v>
      </c>
      <c r="I29" s="27">
        <v>9.9600000000000009</v>
      </c>
      <c r="J29" s="27">
        <v>12.54</v>
      </c>
      <c r="K29" s="27">
        <v>34.43</v>
      </c>
      <c r="L29" s="28">
        <f t="shared" si="0"/>
        <v>24.08</v>
      </c>
      <c r="M29" s="28"/>
      <c r="N29" s="1" t="s">
        <v>96</v>
      </c>
      <c r="O29" s="1" t="s">
        <v>97</v>
      </c>
      <c r="P29" s="3" t="e">
        <f>VLOOKUP(A29,'Exhibit 10-2'!$A$8:$B$164,7,FALSE)</f>
        <v>#N/A</v>
      </c>
      <c r="Q29" s="3" t="e">
        <f t="shared" si="11"/>
        <v>#N/A</v>
      </c>
      <c r="R29" s="2" t="e">
        <f t="shared" si="1"/>
        <v>#N/A</v>
      </c>
      <c r="S29" s="29" t="e">
        <f t="shared" si="2"/>
        <v>#N/A</v>
      </c>
      <c r="T29" s="29" t="e">
        <f t="shared" si="3"/>
        <v>#N/A</v>
      </c>
      <c r="U29" s="29" t="e">
        <f t="shared" si="4"/>
        <v>#N/A</v>
      </c>
      <c r="V29" s="29" t="e">
        <f t="shared" si="5"/>
        <v>#N/A</v>
      </c>
      <c r="W29" s="8"/>
      <c r="X29" s="30" t="s">
        <v>394</v>
      </c>
      <c r="Y29" s="31">
        <f t="shared" si="6"/>
        <v>2.2999999999999998E-4</v>
      </c>
      <c r="Z29" s="32">
        <f t="shared" si="7"/>
        <v>3.5111111111111112E-5</v>
      </c>
      <c r="AA29" s="32">
        <f t="shared" si="8"/>
        <v>2.2133333333333336E-4</v>
      </c>
      <c r="AB29" s="32">
        <f t="shared" si="9"/>
        <v>2.7866666666666665E-4</v>
      </c>
      <c r="AC29" s="33">
        <f t="shared" si="10"/>
        <v>5.351111111111111E-4</v>
      </c>
    </row>
    <row r="30" spans="1:31" x14ac:dyDescent="0.25">
      <c r="A30">
        <v>40400</v>
      </c>
      <c r="B30" s="35" t="s">
        <v>426</v>
      </c>
      <c r="C30" s="36" t="s">
        <v>98</v>
      </c>
      <c r="D30" s="26" t="s">
        <v>99</v>
      </c>
      <c r="E30" s="26" t="s">
        <v>427</v>
      </c>
      <c r="F30" s="37" t="s">
        <v>397</v>
      </c>
      <c r="G30" s="37">
        <v>11.96</v>
      </c>
      <c r="H30" s="37">
        <v>1.82</v>
      </c>
      <c r="I30" s="37">
        <v>11.58</v>
      </c>
      <c r="J30" s="37">
        <v>14.59</v>
      </c>
      <c r="K30" s="37">
        <v>39.950000000000003</v>
      </c>
      <c r="L30" s="28">
        <f t="shared" si="0"/>
        <v>27.990000000000002</v>
      </c>
      <c r="M30" s="28"/>
      <c r="N30" s="1" t="s">
        <v>98</v>
      </c>
      <c r="O30" s="1" t="s">
        <v>99</v>
      </c>
      <c r="P30" s="3" t="e">
        <f>VLOOKUP(A30,'Exhibit 10-2'!$A$8:$B$164,7,FALSE)</f>
        <v>#N/A</v>
      </c>
      <c r="Q30" s="3" t="e">
        <f t="shared" si="11"/>
        <v>#N/A</v>
      </c>
      <c r="R30" s="2" t="e">
        <f t="shared" si="1"/>
        <v>#N/A</v>
      </c>
      <c r="S30" s="29" t="e">
        <f t="shared" si="2"/>
        <v>#N/A</v>
      </c>
      <c r="T30" s="29" t="e">
        <f t="shared" si="3"/>
        <v>#N/A</v>
      </c>
      <c r="U30" s="29" t="e">
        <f t="shared" si="4"/>
        <v>#N/A</v>
      </c>
      <c r="V30" s="29" t="e">
        <f t="shared" si="5"/>
        <v>#N/A</v>
      </c>
      <c r="W30" s="8"/>
      <c r="X30" s="38" t="s">
        <v>397</v>
      </c>
      <c r="Y30" s="31">
        <f t="shared" si="6"/>
        <v>2.3000000000000001E-4</v>
      </c>
      <c r="Z30" s="32">
        <f t="shared" si="7"/>
        <v>3.5000000000000004E-5</v>
      </c>
      <c r="AA30" s="32">
        <f t="shared" si="8"/>
        <v>2.226923076923077E-4</v>
      </c>
      <c r="AB30" s="32">
        <f t="shared" si="9"/>
        <v>2.8057692307692305E-4</v>
      </c>
      <c r="AC30" s="33">
        <f t="shared" si="10"/>
        <v>5.3826923076923084E-4</v>
      </c>
    </row>
    <row r="31" spans="1:31" x14ac:dyDescent="0.25">
      <c r="A31">
        <v>40405</v>
      </c>
      <c r="B31" s="24" t="s">
        <v>428</v>
      </c>
      <c r="C31" s="25" t="s">
        <v>429</v>
      </c>
      <c r="D31" s="26" t="s">
        <v>430</v>
      </c>
      <c r="E31" s="26" t="s">
        <v>419</v>
      </c>
      <c r="F31" s="27" t="s">
        <v>431</v>
      </c>
      <c r="G31" s="27">
        <v>18.86</v>
      </c>
      <c r="H31" s="27">
        <v>2.87</v>
      </c>
      <c r="I31" s="27">
        <v>18.29</v>
      </c>
      <c r="J31" s="27">
        <v>23.03</v>
      </c>
      <c r="K31" s="27">
        <v>63.05</v>
      </c>
      <c r="L31" s="28">
        <f t="shared" si="0"/>
        <v>44.19</v>
      </c>
      <c r="M31" s="28"/>
      <c r="N31" s="1" t="s">
        <v>100</v>
      </c>
      <c r="O31" s="1" t="s">
        <v>101</v>
      </c>
      <c r="P31" s="3" t="e">
        <f>VLOOKUP(A31,'Exhibit 10-2'!$A$8:$B$164,7,FALSE)</f>
        <v>#N/A</v>
      </c>
      <c r="Q31" s="3" t="e">
        <f t="shared" si="11"/>
        <v>#N/A</v>
      </c>
      <c r="R31" s="2" t="e">
        <f t="shared" si="1"/>
        <v>#N/A</v>
      </c>
      <c r="S31" s="29" t="e">
        <f t="shared" si="2"/>
        <v>#N/A</v>
      </c>
      <c r="T31" s="29" t="e">
        <f t="shared" si="3"/>
        <v>#N/A</v>
      </c>
      <c r="U31" s="29" t="e">
        <f t="shared" si="4"/>
        <v>#N/A</v>
      </c>
      <c r="V31" s="29" t="e">
        <f t="shared" si="5"/>
        <v>#N/A</v>
      </c>
      <c r="W31" s="8"/>
      <c r="X31" s="30" t="s">
        <v>431</v>
      </c>
      <c r="Y31" s="31">
        <f t="shared" si="6"/>
        <v>2.2999999999999998E-4</v>
      </c>
      <c r="Z31" s="32">
        <f t="shared" si="7"/>
        <v>3.5000000000000004E-5</v>
      </c>
      <c r="AA31" s="32">
        <f t="shared" si="8"/>
        <v>2.2304878048780486E-4</v>
      </c>
      <c r="AB31" s="32">
        <f t="shared" si="9"/>
        <v>2.8085365853658536E-4</v>
      </c>
      <c r="AC31" s="33">
        <f t="shared" si="10"/>
        <v>5.3890243902439026E-4</v>
      </c>
    </row>
    <row r="32" spans="1:31" x14ac:dyDescent="0.25">
      <c r="A32">
        <v>60487</v>
      </c>
      <c r="B32" s="35" t="s">
        <v>432</v>
      </c>
      <c r="C32" s="36" t="s">
        <v>102</v>
      </c>
      <c r="D32" s="26" t="s">
        <v>103</v>
      </c>
      <c r="E32" s="26" t="s">
        <v>376</v>
      </c>
      <c r="F32" s="37" t="s">
        <v>433</v>
      </c>
      <c r="G32" s="37">
        <v>9.66</v>
      </c>
      <c r="H32" s="37">
        <v>1.47</v>
      </c>
      <c r="I32" s="37">
        <v>9.4600000000000009</v>
      </c>
      <c r="J32" s="37">
        <v>11.9</v>
      </c>
      <c r="K32" s="37">
        <v>32.49</v>
      </c>
      <c r="L32" s="28">
        <f t="shared" si="0"/>
        <v>22.830000000000002</v>
      </c>
      <c r="M32" s="28"/>
      <c r="N32" s="1" t="s">
        <v>102</v>
      </c>
      <c r="O32" s="1" t="s">
        <v>103</v>
      </c>
      <c r="P32" s="3" t="e">
        <f>VLOOKUP(A32,'Exhibit 10-2'!$A$8:$B$164,7,FALSE)</f>
        <v>#N/A</v>
      </c>
      <c r="Q32" s="3" t="e">
        <f t="shared" si="11"/>
        <v>#N/A</v>
      </c>
      <c r="R32" s="2" t="e">
        <f t="shared" si="1"/>
        <v>#N/A</v>
      </c>
      <c r="S32" s="29" t="e">
        <f t="shared" si="2"/>
        <v>#N/A</v>
      </c>
      <c r="T32" s="29" t="e">
        <f t="shared" si="3"/>
        <v>#N/A</v>
      </c>
      <c r="U32" s="29" t="e">
        <f t="shared" si="4"/>
        <v>#N/A</v>
      </c>
      <c r="V32" s="29" t="e">
        <f t="shared" si="5"/>
        <v>#N/A</v>
      </c>
      <c r="W32" s="8"/>
      <c r="X32" s="38" t="s">
        <v>433</v>
      </c>
      <c r="Y32" s="31">
        <f t="shared" si="6"/>
        <v>2.3000000000000001E-4</v>
      </c>
      <c r="Z32" s="32">
        <f t="shared" si="7"/>
        <v>3.4999999999999997E-5</v>
      </c>
      <c r="AA32" s="32">
        <f t="shared" si="8"/>
        <v>2.2523809523809527E-4</v>
      </c>
      <c r="AB32" s="32">
        <f t="shared" si="9"/>
        <v>2.8333333333333335E-4</v>
      </c>
      <c r="AC32" s="33">
        <f t="shared" si="10"/>
        <v>5.4357142857142863E-4</v>
      </c>
    </row>
    <row r="33" spans="1:30" x14ac:dyDescent="0.25">
      <c r="A33">
        <v>20450</v>
      </c>
      <c r="B33" s="24" t="s">
        <v>434</v>
      </c>
      <c r="C33" s="25" t="s">
        <v>104</v>
      </c>
      <c r="D33" s="26" t="s">
        <v>105</v>
      </c>
      <c r="E33" s="26" t="s">
        <v>435</v>
      </c>
      <c r="F33" s="27" t="s">
        <v>436</v>
      </c>
      <c r="G33" s="27">
        <v>13.11</v>
      </c>
      <c r="H33" s="27">
        <v>2</v>
      </c>
      <c r="I33" s="27">
        <v>12.83</v>
      </c>
      <c r="J33" s="27">
        <v>16.149999999999999</v>
      </c>
      <c r="K33" s="27">
        <v>44.09</v>
      </c>
      <c r="L33" s="28">
        <f t="shared" si="0"/>
        <v>30.979999999999997</v>
      </c>
      <c r="M33" s="28"/>
      <c r="N33" s="1" t="s">
        <v>104</v>
      </c>
      <c r="O33" s="1" t="s">
        <v>105</v>
      </c>
      <c r="P33" s="3" t="e">
        <f>VLOOKUP(A33,'Exhibit 10-2'!$A$8:$B$164,7,FALSE)</f>
        <v>#N/A</v>
      </c>
      <c r="Q33" s="3" t="e">
        <f t="shared" si="11"/>
        <v>#N/A</v>
      </c>
      <c r="R33" s="2" t="e">
        <f t="shared" si="1"/>
        <v>#N/A</v>
      </c>
      <c r="S33" s="29" t="e">
        <f t="shared" si="2"/>
        <v>#N/A</v>
      </c>
      <c r="T33" s="29" t="e">
        <f t="shared" si="3"/>
        <v>#N/A</v>
      </c>
      <c r="U33" s="29" t="e">
        <f t="shared" si="4"/>
        <v>#N/A</v>
      </c>
      <c r="V33" s="29" t="e">
        <f t="shared" si="5"/>
        <v>#N/A</v>
      </c>
      <c r="W33" s="8"/>
      <c r="X33" s="30" t="s">
        <v>436</v>
      </c>
      <c r="Y33" s="31">
        <f t="shared" si="6"/>
        <v>2.2999999999999998E-4</v>
      </c>
      <c r="Z33" s="32">
        <f t="shared" si="7"/>
        <v>3.5087719298245611E-5</v>
      </c>
      <c r="AA33" s="32">
        <f t="shared" si="8"/>
        <v>2.2508771929824562E-4</v>
      </c>
      <c r="AB33" s="32">
        <f t="shared" si="9"/>
        <v>2.833333333333333E-4</v>
      </c>
      <c r="AC33" s="33">
        <f t="shared" si="10"/>
        <v>5.4350877192982448E-4</v>
      </c>
    </row>
    <row r="34" spans="1:30" x14ac:dyDescent="0.25">
      <c r="A34">
        <v>60585</v>
      </c>
      <c r="B34" s="35" t="s">
        <v>437</v>
      </c>
      <c r="C34" s="36" t="s">
        <v>106</v>
      </c>
      <c r="D34" s="26" t="s">
        <v>107</v>
      </c>
      <c r="E34" s="26" t="s">
        <v>396</v>
      </c>
      <c r="F34" s="37" t="s">
        <v>377</v>
      </c>
      <c r="G34" s="37">
        <v>8.0500000000000007</v>
      </c>
      <c r="H34" s="37">
        <v>1.23</v>
      </c>
      <c r="I34" s="37">
        <v>7.76</v>
      </c>
      <c r="J34" s="37">
        <v>9.76</v>
      </c>
      <c r="K34" s="37">
        <v>26.8</v>
      </c>
      <c r="L34" s="28">
        <f t="shared" si="0"/>
        <v>18.75</v>
      </c>
      <c r="M34" s="28"/>
      <c r="N34" s="1" t="s">
        <v>106</v>
      </c>
      <c r="O34" s="1" t="s">
        <v>107</v>
      </c>
      <c r="P34" s="3" t="e">
        <f>VLOOKUP(A34,'Exhibit 10-2'!$A$8:$B$164,7,FALSE)</f>
        <v>#N/A</v>
      </c>
      <c r="Q34" s="3" t="e">
        <f t="shared" si="11"/>
        <v>#N/A</v>
      </c>
      <c r="R34" s="2" t="e">
        <f t="shared" si="1"/>
        <v>#N/A</v>
      </c>
      <c r="S34" s="29" t="e">
        <f t="shared" si="2"/>
        <v>#N/A</v>
      </c>
      <c r="T34" s="29" t="e">
        <f t="shared" si="3"/>
        <v>#N/A</v>
      </c>
      <c r="U34" s="29" t="e">
        <f t="shared" si="4"/>
        <v>#N/A</v>
      </c>
      <c r="V34" s="29" t="e">
        <f t="shared" si="5"/>
        <v>#N/A</v>
      </c>
      <c r="W34" s="8"/>
      <c r="X34" s="38" t="s">
        <v>377</v>
      </c>
      <c r="Y34" s="31">
        <f t="shared" si="6"/>
        <v>2.3000000000000001E-4</v>
      </c>
      <c r="Z34" s="32">
        <f t="shared" si="7"/>
        <v>3.5142857142857142E-5</v>
      </c>
      <c r="AA34" s="32">
        <f t="shared" si="8"/>
        <v>2.217142857142857E-4</v>
      </c>
      <c r="AB34" s="32">
        <f t="shared" si="9"/>
        <v>2.7885714285714287E-4</v>
      </c>
      <c r="AC34" s="33">
        <f t="shared" si="10"/>
        <v>5.3571428571428574E-4</v>
      </c>
    </row>
    <row r="35" spans="1:30" x14ac:dyDescent="0.25">
      <c r="A35">
        <v>60549</v>
      </c>
      <c r="B35" s="24" t="s">
        <v>438</v>
      </c>
      <c r="C35" s="25" t="s">
        <v>106</v>
      </c>
      <c r="D35" s="26" t="s">
        <v>93</v>
      </c>
      <c r="E35" s="26" t="s">
        <v>393</v>
      </c>
      <c r="F35" s="27" t="s">
        <v>439</v>
      </c>
      <c r="G35" s="27">
        <v>8.51</v>
      </c>
      <c r="H35" s="27">
        <v>1.3</v>
      </c>
      <c r="I35" s="27">
        <v>8.17</v>
      </c>
      <c r="J35" s="27">
        <v>10.29</v>
      </c>
      <c r="K35" s="27">
        <v>28.27</v>
      </c>
      <c r="L35" s="28">
        <f t="shared" si="0"/>
        <v>19.759999999999998</v>
      </c>
      <c r="M35" s="28"/>
      <c r="N35" s="1" t="s">
        <v>106</v>
      </c>
      <c r="O35" s="1" t="s">
        <v>93</v>
      </c>
      <c r="P35" s="3" t="e">
        <f>VLOOKUP(A35,'Exhibit 10-2'!$A$8:$B$164,7,FALSE)</f>
        <v>#N/A</v>
      </c>
      <c r="Q35" s="3" t="e">
        <f t="shared" si="11"/>
        <v>#N/A</v>
      </c>
      <c r="R35" s="2" t="e">
        <f t="shared" si="1"/>
        <v>#N/A</v>
      </c>
      <c r="S35" s="29" t="e">
        <f t="shared" si="2"/>
        <v>#N/A</v>
      </c>
      <c r="T35" s="29" t="e">
        <f t="shared" si="3"/>
        <v>#N/A</v>
      </c>
      <c r="U35" s="29" t="e">
        <f t="shared" si="4"/>
        <v>#N/A</v>
      </c>
      <c r="V35" s="29" t="e">
        <f t="shared" si="5"/>
        <v>#N/A</v>
      </c>
      <c r="W35" s="8"/>
      <c r="X35" s="30" t="s">
        <v>439</v>
      </c>
      <c r="Y35" s="31">
        <f t="shared" si="6"/>
        <v>2.3000000000000001E-4</v>
      </c>
      <c r="Z35" s="32">
        <f t="shared" si="7"/>
        <v>3.5135135135135139E-5</v>
      </c>
      <c r="AA35" s="32">
        <f t="shared" si="8"/>
        <v>2.2081081081081082E-4</v>
      </c>
      <c r="AB35" s="32">
        <f t="shared" si="9"/>
        <v>2.7810810810810808E-4</v>
      </c>
      <c r="AC35" s="33">
        <f t="shared" si="10"/>
        <v>5.3405405405405405E-4</v>
      </c>
    </row>
    <row r="36" spans="1:30" x14ac:dyDescent="0.25">
      <c r="A36">
        <v>60548</v>
      </c>
      <c r="B36" s="35" t="s">
        <v>440</v>
      </c>
      <c r="C36" s="36" t="s">
        <v>108</v>
      </c>
      <c r="D36" s="26" t="s">
        <v>109</v>
      </c>
      <c r="E36" s="26"/>
      <c r="F36" s="39" t="s">
        <v>441</v>
      </c>
      <c r="G36" s="37">
        <v>23</v>
      </c>
      <c r="H36" s="37">
        <v>3.5</v>
      </c>
      <c r="I36" s="37">
        <v>29.25</v>
      </c>
      <c r="J36" s="37">
        <v>42.5</v>
      </c>
      <c r="K36" s="37">
        <v>98.25</v>
      </c>
      <c r="L36" s="28">
        <f t="shared" si="0"/>
        <v>75.25</v>
      </c>
      <c r="M36" s="28"/>
      <c r="N36" s="1" t="s">
        <v>108</v>
      </c>
      <c r="O36" s="1" t="s">
        <v>109</v>
      </c>
      <c r="P36" s="3" t="e">
        <f>VLOOKUP(A36,'Exhibit 10-2'!$A$8:$B$164,7,FALSE)</f>
        <v>#N/A</v>
      </c>
      <c r="Q36" s="3" t="e">
        <f t="shared" si="11"/>
        <v>#N/A</v>
      </c>
      <c r="R36" s="2" t="e">
        <f t="shared" si="1"/>
        <v>#N/A</v>
      </c>
      <c r="S36" s="40" t="e">
        <f t="shared" si="2"/>
        <v>#N/A</v>
      </c>
      <c r="T36" s="40" t="e">
        <f>R36*0.000222</f>
        <v>#N/A</v>
      </c>
      <c r="U36" s="40" t="e">
        <f>R36*0.000279</f>
        <v>#N/A</v>
      </c>
      <c r="V36" s="29" t="e">
        <f t="shared" si="5"/>
        <v>#N/A</v>
      </c>
      <c r="W36" s="8"/>
      <c r="X36" s="41" t="s">
        <v>441</v>
      </c>
      <c r="Y36" s="31">
        <f t="shared" si="6"/>
        <v>2.3000000000000001E-4</v>
      </c>
      <c r="Z36" s="32">
        <f t="shared" si="7"/>
        <v>3.4999999999999997E-5</v>
      </c>
      <c r="AA36" s="32">
        <f t="shared" si="8"/>
        <v>2.9250000000000001E-4</v>
      </c>
      <c r="AB36" s="32">
        <f t="shared" si="9"/>
        <v>4.2499999999999998E-4</v>
      </c>
      <c r="AC36" s="33">
        <f t="shared" si="10"/>
        <v>7.5250000000000002E-4</v>
      </c>
      <c r="AD36" s="42" t="e">
        <f>R36*0.000035</f>
        <v>#N/A</v>
      </c>
    </row>
    <row r="37" spans="1:30" x14ac:dyDescent="0.25">
      <c r="A37">
        <v>60578</v>
      </c>
      <c r="B37" s="24" t="s">
        <v>442</v>
      </c>
      <c r="C37" s="25" t="s">
        <v>110</v>
      </c>
      <c r="D37" s="26" t="s">
        <v>111</v>
      </c>
      <c r="E37" s="26" t="s">
        <v>401</v>
      </c>
      <c r="F37" s="27" t="s">
        <v>377</v>
      </c>
      <c r="G37" s="27">
        <v>8.0500000000000007</v>
      </c>
      <c r="H37" s="27">
        <v>1.23</v>
      </c>
      <c r="I37" s="27">
        <v>7.76</v>
      </c>
      <c r="J37" s="27">
        <v>9.76</v>
      </c>
      <c r="K37" s="27">
        <v>26.8</v>
      </c>
      <c r="L37" s="28">
        <f t="shared" ref="L37:L68" si="12">SUM(H37:J37)</f>
        <v>18.75</v>
      </c>
      <c r="M37" s="28"/>
      <c r="N37" s="1" t="s">
        <v>110</v>
      </c>
      <c r="O37" s="1" t="s">
        <v>111</v>
      </c>
      <c r="P37" s="3" t="e">
        <f>VLOOKUP(A37,'Exhibit 10-2'!$A$8:$B$164,7,FALSE)</f>
        <v>#N/A</v>
      </c>
      <c r="Q37" s="3" t="e">
        <f t="shared" si="11"/>
        <v>#N/A</v>
      </c>
      <c r="R37" s="2" t="e">
        <f t="shared" si="1"/>
        <v>#N/A</v>
      </c>
      <c r="S37" s="29" t="e">
        <f t="shared" si="2"/>
        <v>#N/A</v>
      </c>
      <c r="T37" s="29" t="e">
        <f t="shared" si="3"/>
        <v>#N/A</v>
      </c>
      <c r="U37" s="29" t="e">
        <f t="shared" si="4"/>
        <v>#N/A</v>
      </c>
      <c r="V37" s="29" t="e">
        <f t="shared" si="5"/>
        <v>#N/A</v>
      </c>
      <c r="W37" s="8"/>
      <c r="X37" s="30" t="s">
        <v>377</v>
      </c>
      <c r="Y37" s="31">
        <f t="shared" si="6"/>
        <v>2.3000000000000001E-4</v>
      </c>
      <c r="Z37" s="32">
        <f t="shared" si="7"/>
        <v>3.5142857142857142E-5</v>
      </c>
      <c r="AA37" s="32">
        <f t="shared" si="8"/>
        <v>2.217142857142857E-4</v>
      </c>
      <c r="AB37" s="32">
        <f t="shared" si="9"/>
        <v>2.7885714285714287E-4</v>
      </c>
      <c r="AC37" s="33">
        <f t="shared" si="10"/>
        <v>5.3571428571428574E-4</v>
      </c>
    </row>
    <row r="38" spans="1:30" x14ac:dyDescent="0.25">
      <c r="A38">
        <v>60465</v>
      </c>
      <c r="B38" s="35" t="s">
        <v>443</v>
      </c>
      <c r="C38" s="36" t="s">
        <v>112</v>
      </c>
      <c r="D38" s="26" t="s">
        <v>113</v>
      </c>
      <c r="E38" s="26" t="s">
        <v>444</v>
      </c>
      <c r="F38" s="37" t="s">
        <v>388</v>
      </c>
      <c r="G38" s="37">
        <v>9.1999999999999993</v>
      </c>
      <c r="H38" s="37">
        <v>1.4</v>
      </c>
      <c r="I38" s="37">
        <v>8.81</v>
      </c>
      <c r="J38" s="37">
        <v>11.11</v>
      </c>
      <c r="K38" s="37">
        <v>30.52</v>
      </c>
      <c r="L38" s="28">
        <f t="shared" si="12"/>
        <v>21.32</v>
      </c>
      <c r="M38" s="28"/>
      <c r="N38" s="1" t="s">
        <v>112</v>
      </c>
      <c r="O38" s="1" t="s">
        <v>113</v>
      </c>
      <c r="P38" s="3" t="e">
        <f>VLOOKUP(A38,'Exhibit 10-2'!$A$8:$B$164,7,FALSE)</f>
        <v>#N/A</v>
      </c>
      <c r="Q38" s="3" t="e">
        <f t="shared" si="11"/>
        <v>#N/A</v>
      </c>
      <c r="R38" s="2" t="e">
        <f t="shared" si="1"/>
        <v>#N/A</v>
      </c>
      <c r="S38" s="29" t="e">
        <f t="shared" si="2"/>
        <v>#N/A</v>
      </c>
      <c r="T38" s="29" t="e">
        <f t="shared" si="3"/>
        <v>#N/A</v>
      </c>
      <c r="U38" s="29" t="e">
        <f t="shared" si="4"/>
        <v>#N/A</v>
      </c>
      <c r="V38" s="29" t="e">
        <f t="shared" si="5"/>
        <v>#N/A</v>
      </c>
      <c r="W38" s="8"/>
      <c r="X38" s="38" t="s">
        <v>388</v>
      </c>
      <c r="Y38" s="31">
        <f t="shared" si="6"/>
        <v>2.2999999999999998E-4</v>
      </c>
      <c r="Z38" s="32">
        <f t="shared" si="7"/>
        <v>3.4999999999999997E-5</v>
      </c>
      <c r="AA38" s="32">
        <f t="shared" si="8"/>
        <v>2.2025000000000001E-4</v>
      </c>
      <c r="AB38" s="32">
        <f t="shared" si="9"/>
        <v>2.7775E-4</v>
      </c>
      <c r="AC38" s="33">
        <f t="shared" si="10"/>
        <v>5.3300000000000005E-4</v>
      </c>
    </row>
    <row r="39" spans="1:30" x14ac:dyDescent="0.25">
      <c r="A39">
        <v>40435</v>
      </c>
      <c r="B39" s="24" t="s">
        <v>445</v>
      </c>
      <c r="C39" s="25" t="s">
        <v>114</v>
      </c>
      <c r="D39" s="26" t="s">
        <v>55</v>
      </c>
      <c r="E39" s="26" t="s">
        <v>446</v>
      </c>
      <c r="F39" s="27" t="s">
        <v>383</v>
      </c>
      <c r="G39" s="27">
        <v>14.26</v>
      </c>
      <c r="H39" s="27">
        <v>2.17</v>
      </c>
      <c r="I39" s="27">
        <v>13.85</v>
      </c>
      <c r="J39" s="27">
        <v>17.43</v>
      </c>
      <c r="K39" s="27">
        <v>47.71</v>
      </c>
      <c r="L39" s="28">
        <f t="shared" si="12"/>
        <v>33.450000000000003</v>
      </c>
      <c r="M39" s="28"/>
      <c r="N39" s="1" t="s">
        <v>114</v>
      </c>
      <c r="O39" s="1" t="s">
        <v>55</v>
      </c>
      <c r="P39" s="3" t="e">
        <f>VLOOKUP(A39,'Exhibit 10-2'!$A$8:$B$164,7,FALSE)</f>
        <v>#N/A</v>
      </c>
      <c r="Q39" s="3" t="e">
        <f t="shared" si="11"/>
        <v>#N/A</v>
      </c>
      <c r="R39" s="2" t="e">
        <f t="shared" si="1"/>
        <v>#N/A</v>
      </c>
      <c r="S39" s="29" t="e">
        <f t="shared" si="2"/>
        <v>#N/A</v>
      </c>
      <c r="T39" s="29" t="e">
        <f t="shared" si="3"/>
        <v>#N/A</v>
      </c>
      <c r="U39" s="29" t="e">
        <f t="shared" si="4"/>
        <v>#N/A</v>
      </c>
      <c r="V39" s="29" t="e">
        <f t="shared" si="5"/>
        <v>#N/A</v>
      </c>
      <c r="W39" s="8"/>
      <c r="X39" s="30" t="s">
        <v>383</v>
      </c>
      <c r="Y39" s="31">
        <f t="shared" si="6"/>
        <v>2.3000000000000001E-4</v>
      </c>
      <c r="Z39" s="32">
        <f t="shared" si="7"/>
        <v>3.4999999999999997E-5</v>
      </c>
      <c r="AA39" s="32">
        <f t="shared" si="8"/>
        <v>2.2338709677419355E-4</v>
      </c>
      <c r="AB39" s="32">
        <f t="shared" si="9"/>
        <v>2.8112903225806452E-4</v>
      </c>
      <c r="AC39" s="33">
        <f t="shared" si="10"/>
        <v>5.3951612903225816E-4</v>
      </c>
    </row>
    <row r="40" spans="1:30" x14ac:dyDescent="0.25">
      <c r="A40">
        <v>40640</v>
      </c>
      <c r="B40" s="35" t="s">
        <v>447</v>
      </c>
      <c r="C40" s="36" t="s">
        <v>114</v>
      </c>
      <c r="D40" s="26" t="s">
        <v>115</v>
      </c>
      <c r="E40" s="26" t="s">
        <v>435</v>
      </c>
      <c r="F40" s="37" t="s">
        <v>417</v>
      </c>
      <c r="G40" s="37">
        <v>10.119999999999999</v>
      </c>
      <c r="H40" s="37">
        <v>1.54</v>
      </c>
      <c r="I40" s="37">
        <v>9.91</v>
      </c>
      <c r="J40" s="37">
        <v>12.47</v>
      </c>
      <c r="K40" s="37">
        <v>34.04</v>
      </c>
      <c r="L40" s="28">
        <f t="shared" si="12"/>
        <v>23.92</v>
      </c>
      <c r="M40" s="28"/>
      <c r="N40" s="1" t="s">
        <v>114</v>
      </c>
      <c r="O40" s="1" t="s">
        <v>115</v>
      </c>
      <c r="P40" s="3" t="e">
        <f>VLOOKUP(A40,'Exhibit 10-2'!$A$8:$B$164,7,FALSE)</f>
        <v>#N/A</v>
      </c>
      <c r="Q40" s="3" t="e">
        <f t="shared" si="11"/>
        <v>#N/A</v>
      </c>
      <c r="R40" s="2" t="e">
        <f t="shared" si="1"/>
        <v>#N/A</v>
      </c>
      <c r="S40" s="29" t="e">
        <f t="shared" si="2"/>
        <v>#N/A</v>
      </c>
      <c r="T40" s="29" t="e">
        <f t="shared" si="3"/>
        <v>#N/A</v>
      </c>
      <c r="U40" s="29" t="e">
        <f t="shared" si="4"/>
        <v>#N/A</v>
      </c>
      <c r="V40" s="29" t="e">
        <f t="shared" si="5"/>
        <v>#N/A</v>
      </c>
      <c r="W40" s="8"/>
      <c r="X40" s="38" t="s">
        <v>417</v>
      </c>
      <c r="Y40" s="31">
        <f t="shared" si="6"/>
        <v>2.2999999999999998E-4</v>
      </c>
      <c r="Z40" s="32">
        <f t="shared" si="7"/>
        <v>3.5000000000000004E-5</v>
      </c>
      <c r="AA40" s="32">
        <f t="shared" si="8"/>
        <v>2.2522727272727272E-4</v>
      </c>
      <c r="AB40" s="32">
        <f t="shared" si="9"/>
        <v>2.8340909090909095E-4</v>
      </c>
      <c r="AC40" s="33">
        <f t="shared" si="10"/>
        <v>5.4363636363636365E-4</v>
      </c>
    </row>
    <row r="41" spans="1:30" x14ac:dyDescent="0.25">
      <c r="A41">
        <v>60569</v>
      </c>
      <c r="B41" s="24" t="s">
        <v>448</v>
      </c>
      <c r="C41" s="25" t="s">
        <v>116</v>
      </c>
      <c r="D41" s="26" t="s">
        <v>449</v>
      </c>
      <c r="E41" s="26" t="s">
        <v>450</v>
      </c>
      <c r="F41" s="27" t="s">
        <v>451</v>
      </c>
      <c r="G41" s="27">
        <v>17.48</v>
      </c>
      <c r="H41" s="27">
        <v>2.66</v>
      </c>
      <c r="I41" s="27">
        <v>17.100000000000001</v>
      </c>
      <c r="J41" s="27">
        <v>21.53</v>
      </c>
      <c r="K41" s="27">
        <v>58.77</v>
      </c>
      <c r="L41" s="28">
        <f t="shared" si="12"/>
        <v>41.290000000000006</v>
      </c>
      <c r="M41" s="28"/>
      <c r="N41" s="1" t="s">
        <v>116</v>
      </c>
      <c r="O41" s="1" t="s">
        <v>117</v>
      </c>
      <c r="P41" s="3" t="e">
        <f>VLOOKUP(A41,'Exhibit 10-2'!$A$8:$B$164,7,FALSE)</f>
        <v>#N/A</v>
      </c>
      <c r="Q41" s="3" t="e">
        <f t="shared" si="11"/>
        <v>#N/A</v>
      </c>
      <c r="R41" s="2" t="e">
        <f t="shared" si="1"/>
        <v>#N/A</v>
      </c>
      <c r="S41" s="29" t="e">
        <f t="shared" si="2"/>
        <v>#N/A</v>
      </c>
      <c r="T41" s="29" t="e">
        <f t="shared" si="3"/>
        <v>#N/A</v>
      </c>
      <c r="U41" s="29" t="e">
        <f t="shared" si="4"/>
        <v>#N/A</v>
      </c>
      <c r="V41" s="29" t="e">
        <f t="shared" si="5"/>
        <v>#N/A</v>
      </c>
      <c r="W41" s="8"/>
      <c r="X41" s="30" t="s">
        <v>451</v>
      </c>
      <c r="Y41" s="31">
        <f t="shared" si="6"/>
        <v>2.3000000000000001E-4</v>
      </c>
      <c r="Z41" s="32">
        <f t="shared" si="7"/>
        <v>3.5000000000000004E-5</v>
      </c>
      <c r="AA41" s="32">
        <f t="shared" si="8"/>
        <v>2.2500000000000002E-4</v>
      </c>
      <c r="AB41" s="32">
        <f t="shared" si="9"/>
        <v>2.8328947368421055E-4</v>
      </c>
      <c r="AC41" s="33">
        <f t="shared" si="10"/>
        <v>5.4328947368421064E-4</v>
      </c>
    </row>
    <row r="42" spans="1:30" x14ac:dyDescent="0.25">
      <c r="A42">
        <v>60583</v>
      </c>
      <c r="B42" s="35" t="s">
        <v>452</v>
      </c>
      <c r="C42" s="36" t="s">
        <v>118</v>
      </c>
      <c r="D42" s="26" t="s">
        <v>119</v>
      </c>
      <c r="E42" s="26" t="s">
        <v>396</v>
      </c>
      <c r="F42" s="37" t="s">
        <v>377</v>
      </c>
      <c r="G42" s="37">
        <v>8.0500000000000007</v>
      </c>
      <c r="H42" s="37">
        <v>1.23</v>
      </c>
      <c r="I42" s="37">
        <v>7.76</v>
      </c>
      <c r="J42" s="37">
        <v>9.76</v>
      </c>
      <c r="K42" s="37">
        <v>26.8</v>
      </c>
      <c r="L42" s="28">
        <f t="shared" si="12"/>
        <v>18.75</v>
      </c>
      <c r="M42" s="28"/>
      <c r="N42" s="1" t="s">
        <v>118</v>
      </c>
      <c r="O42" s="1" t="s">
        <v>119</v>
      </c>
      <c r="P42" s="3" t="e">
        <f>VLOOKUP(A42,'Exhibit 10-2'!$A$8:$B$164,7,FALSE)</f>
        <v>#N/A</v>
      </c>
      <c r="Q42" s="3" t="e">
        <f t="shared" si="11"/>
        <v>#N/A</v>
      </c>
      <c r="R42" s="2" t="e">
        <f t="shared" si="1"/>
        <v>#N/A</v>
      </c>
      <c r="S42" s="29" t="e">
        <f t="shared" si="2"/>
        <v>#N/A</v>
      </c>
      <c r="T42" s="29" t="e">
        <f t="shared" si="3"/>
        <v>#N/A</v>
      </c>
      <c r="U42" s="29" t="e">
        <f t="shared" si="4"/>
        <v>#N/A</v>
      </c>
      <c r="V42" s="29" t="e">
        <f t="shared" si="5"/>
        <v>#N/A</v>
      </c>
      <c r="W42" s="8"/>
      <c r="X42" s="38" t="s">
        <v>377</v>
      </c>
      <c r="Y42" s="31">
        <f t="shared" si="6"/>
        <v>2.3000000000000001E-4</v>
      </c>
      <c r="Z42" s="32">
        <f t="shared" si="7"/>
        <v>3.5142857142857142E-5</v>
      </c>
      <c r="AA42" s="32">
        <f t="shared" si="8"/>
        <v>2.217142857142857E-4</v>
      </c>
      <c r="AB42" s="32">
        <f t="shared" si="9"/>
        <v>2.7885714285714287E-4</v>
      </c>
      <c r="AC42" s="33">
        <f t="shared" si="10"/>
        <v>5.3571428571428574E-4</v>
      </c>
    </row>
    <row r="43" spans="1:30" x14ac:dyDescent="0.25">
      <c r="A43">
        <v>60529</v>
      </c>
      <c r="B43" s="24" t="s">
        <v>453</v>
      </c>
      <c r="C43" s="25" t="s">
        <v>120</v>
      </c>
      <c r="D43" s="26" t="s">
        <v>105</v>
      </c>
      <c r="E43" s="26" t="s">
        <v>435</v>
      </c>
      <c r="F43" s="27" t="s">
        <v>394</v>
      </c>
      <c r="G43" s="27">
        <v>10.35</v>
      </c>
      <c r="H43" s="27">
        <v>1.58</v>
      </c>
      <c r="I43" s="27">
        <v>9.9499999999999993</v>
      </c>
      <c r="J43" s="27">
        <v>12.53</v>
      </c>
      <c r="K43" s="27">
        <v>34.409999999999997</v>
      </c>
      <c r="L43" s="28">
        <f t="shared" si="12"/>
        <v>24.06</v>
      </c>
      <c r="M43" s="28"/>
      <c r="N43" s="1" t="s">
        <v>120</v>
      </c>
      <c r="O43" s="1" t="s">
        <v>105</v>
      </c>
      <c r="P43" s="3" t="e">
        <f>VLOOKUP(A43,'Exhibit 10-2'!$A$8:$B$164,7,FALSE)</f>
        <v>#N/A</v>
      </c>
      <c r="Q43" s="3" t="e">
        <f t="shared" si="11"/>
        <v>#N/A</v>
      </c>
      <c r="R43" s="2" t="e">
        <f t="shared" si="1"/>
        <v>#N/A</v>
      </c>
      <c r="S43" s="29" t="e">
        <f t="shared" si="2"/>
        <v>#N/A</v>
      </c>
      <c r="T43" s="29" t="e">
        <f t="shared" si="3"/>
        <v>#N/A</v>
      </c>
      <c r="U43" s="29" t="e">
        <f t="shared" si="4"/>
        <v>#N/A</v>
      </c>
      <c r="V43" s="29" t="e">
        <f t="shared" si="5"/>
        <v>#N/A</v>
      </c>
      <c r="W43" s="8"/>
      <c r="X43" s="30" t="s">
        <v>394</v>
      </c>
      <c r="Y43" s="31">
        <f t="shared" si="6"/>
        <v>2.2999999999999998E-4</v>
      </c>
      <c r="Z43" s="32">
        <f t="shared" si="7"/>
        <v>3.5111111111111112E-5</v>
      </c>
      <c r="AA43" s="32">
        <f t="shared" si="8"/>
        <v>2.2111111111111111E-4</v>
      </c>
      <c r="AB43" s="32">
        <f t="shared" si="9"/>
        <v>2.7844444444444444E-4</v>
      </c>
      <c r="AC43" s="33">
        <f t="shared" si="10"/>
        <v>5.3466666666666669E-4</v>
      </c>
    </row>
    <row r="44" spans="1:30" x14ac:dyDescent="0.25">
      <c r="A44">
        <v>60484</v>
      </c>
      <c r="B44" s="35" t="s">
        <v>454</v>
      </c>
      <c r="C44" s="36" t="s">
        <v>121</v>
      </c>
      <c r="D44" s="26" t="s">
        <v>122</v>
      </c>
      <c r="E44" s="26" t="s">
        <v>435</v>
      </c>
      <c r="F44" s="37" t="s">
        <v>394</v>
      </c>
      <c r="G44" s="37">
        <v>10.35</v>
      </c>
      <c r="H44" s="37">
        <v>1.58</v>
      </c>
      <c r="I44" s="37">
        <v>9.9499999999999993</v>
      </c>
      <c r="J44" s="37">
        <v>12.53</v>
      </c>
      <c r="K44" s="37">
        <v>34.409999999999997</v>
      </c>
      <c r="L44" s="28">
        <f t="shared" si="12"/>
        <v>24.06</v>
      </c>
      <c r="M44" s="28"/>
      <c r="N44" s="1" t="s">
        <v>121</v>
      </c>
      <c r="O44" s="1" t="s">
        <v>122</v>
      </c>
      <c r="P44" s="3" t="e">
        <f>VLOOKUP(A44,'Exhibit 10-2'!$A$8:$B$164,7,FALSE)</f>
        <v>#N/A</v>
      </c>
      <c r="Q44" s="3" t="e">
        <f t="shared" si="11"/>
        <v>#N/A</v>
      </c>
      <c r="R44" s="2" t="e">
        <f t="shared" si="1"/>
        <v>#N/A</v>
      </c>
      <c r="S44" s="29" t="e">
        <f t="shared" si="2"/>
        <v>#N/A</v>
      </c>
      <c r="T44" s="29" t="e">
        <f t="shared" si="3"/>
        <v>#N/A</v>
      </c>
      <c r="U44" s="29" t="e">
        <f t="shared" si="4"/>
        <v>#N/A</v>
      </c>
      <c r="V44" s="29" t="e">
        <f t="shared" si="5"/>
        <v>#N/A</v>
      </c>
      <c r="W44" s="8"/>
      <c r="X44" s="38" t="s">
        <v>394</v>
      </c>
      <c r="Y44" s="31">
        <f t="shared" si="6"/>
        <v>2.2999999999999998E-4</v>
      </c>
      <c r="Z44" s="32">
        <f t="shared" si="7"/>
        <v>3.5111111111111112E-5</v>
      </c>
      <c r="AA44" s="32">
        <f t="shared" si="8"/>
        <v>2.2111111111111111E-4</v>
      </c>
      <c r="AB44" s="32">
        <f t="shared" si="9"/>
        <v>2.7844444444444444E-4</v>
      </c>
      <c r="AC44" s="33">
        <f t="shared" si="10"/>
        <v>5.3466666666666669E-4</v>
      </c>
    </row>
    <row r="45" spans="1:30" x14ac:dyDescent="0.25">
      <c r="A45">
        <v>60466</v>
      </c>
      <c r="B45" s="24" t="s">
        <v>455</v>
      </c>
      <c r="C45" s="25" t="s">
        <v>123</v>
      </c>
      <c r="D45" s="26" t="s">
        <v>72</v>
      </c>
      <c r="E45" s="26" t="s">
        <v>345</v>
      </c>
      <c r="F45" s="27" t="s">
        <v>456</v>
      </c>
      <c r="G45" s="27">
        <v>15.87</v>
      </c>
      <c r="H45" s="27">
        <v>2.42</v>
      </c>
      <c r="I45" s="27">
        <v>15.44</v>
      </c>
      <c r="J45" s="27">
        <v>19.45</v>
      </c>
      <c r="K45" s="27">
        <v>53.18</v>
      </c>
      <c r="L45" s="28">
        <f t="shared" si="12"/>
        <v>37.31</v>
      </c>
      <c r="M45" s="28"/>
      <c r="N45" s="1" t="s">
        <v>123</v>
      </c>
      <c r="O45" s="1" t="s">
        <v>72</v>
      </c>
      <c r="P45" s="3" t="e">
        <f>VLOOKUP(A45,'Exhibit 10-2'!$A$8:$B$164,7,FALSE)</f>
        <v>#N/A</v>
      </c>
      <c r="Q45" s="3" t="e">
        <f t="shared" si="11"/>
        <v>#N/A</v>
      </c>
      <c r="R45" s="2" t="e">
        <f t="shared" si="1"/>
        <v>#N/A</v>
      </c>
      <c r="S45" s="29" t="e">
        <f t="shared" si="2"/>
        <v>#N/A</v>
      </c>
      <c r="T45" s="29" t="e">
        <f t="shared" si="3"/>
        <v>#N/A</v>
      </c>
      <c r="U45" s="29" t="e">
        <f t="shared" si="4"/>
        <v>#N/A</v>
      </c>
      <c r="V45" s="29" t="e">
        <f t="shared" si="5"/>
        <v>#N/A</v>
      </c>
      <c r="W45" s="8"/>
      <c r="X45" s="30" t="s">
        <v>456</v>
      </c>
      <c r="Y45" s="31">
        <f t="shared" si="6"/>
        <v>2.2999999999999998E-4</v>
      </c>
      <c r="Z45" s="32">
        <f t="shared" si="7"/>
        <v>3.5072463768115943E-5</v>
      </c>
      <c r="AA45" s="32">
        <f t="shared" si="8"/>
        <v>2.2376811594202898E-4</v>
      </c>
      <c r="AB45" s="32">
        <f t="shared" si="9"/>
        <v>2.8188405797101448E-4</v>
      </c>
      <c r="AC45" s="33">
        <f t="shared" si="10"/>
        <v>5.4072463768115942E-4</v>
      </c>
    </row>
    <row r="46" spans="1:30" x14ac:dyDescent="0.25">
      <c r="A46">
        <v>60534</v>
      </c>
      <c r="B46" s="35" t="s">
        <v>457</v>
      </c>
      <c r="C46" s="36" t="s">
        <v>124</v>
      </c>
      <c r="D46" s="26" t="s">
        <v>125</v>
      </c>
      <c r="E46" s="26" t="s">
        <v>345</v>
      </c>
      <c r="F46" s="37" t="s">
        <v>390</v>
      </c>
      <c r="G46" s="37">
        <v>8.74</v>
      </c>
      <c r="H46" s="37">
        <v>1.33</v>
      </c>
      <c r="I46" s="37">
        <v>8.42</v>
      </c>
      <c r="J46" s="37">
        <v>10.61</v>
      </c>
      <c r="K46" s="37">
        <v>29.1</v>
      </c>
      <c r="L46" s="28">
        <f t="shared" si="12"/>
        <v>20.36</v>
      </c>
      <c r="M46" s="28"/>
      <c r="N46" s="1" t="s">
        <v>124</v>
      </c>
      <c r="O46" s="1" t="s">
        <v>125</v>
      </c>
      <c r="P46" s="3" t="e">
        <f>VLOOKUP(A46,'Exhibit 10-2'!$A$8:$B$164,7,FALSE)</f>
        <v>#N/A</v>
      </c>
      <c r="Q46" s="3" t="e">
        <f t="shared" si="11"/>
        <v>#N/A</v>
      </c>
      <c r="R46" s="2" t="e">
        <f t="shared" si="1"/>
        <v>#N/A</v>
      </c>
      <c r="S46" s="29" t="e">
        <f t="shared" si="2"/>
        <v>#N/A</v>
      </c>
      <c r="T46" s="29" t="e">
        <f t="shared" si="3"/>
        <v>#N/A</v>
      </c>
      <c r="U46" s="29" t="e">
        <f t="shared" si="4"/>
        <v>#N/A</v>
      </c>
      <c r="V46" s="29" t="e">
        <f t="shared" si="5"/>
        <v>#N/A</v>
      </c>
      <c r="W46" s="8"/>
      <c r="X46" s="38" t="s">
        <v>390</v>
      </c>
      <c r="Y46" s="31">
        <f t="shared" si="6"/>
        <v>2.3000000000000001E-4</v>
      </c>
      <c r="Z46" s="32">
        <f t="shared" si="7"/>
        <v>3.5000000000000004E-5</v>
      </c>
      <c r="AA46" s="32">
        <f t="shared" si="8"/>
        <v>2.2157894736842104E-4</v>
      </c>
      <c r="AB46" s="32">
        <f t="shared" si="9"/>
        <v>2.7921052631578946E-4</v>
      </c>
      <c r="AC46" s="33">
        <f t="shared" si="10"/>
        <v>5.3578947368421051E-4</v>
      </c>
    </row>
    <row r="47" spans="1:30" x14ac:dyDescent="0.25">
      <c r="A47">
        <v>60512</v>
      </c>
      <c r="B47" s="24" t="s">
        <v>458</v>
      </c>
      <c r="C47" s="25" t="s">
        <v>298</v>
      </c>
      <c r="D47" s="26" t="s">
        <v>85</v>
      </c>
      <c r="E47" s="26" t="s">
        <v>209</v>
      </c>
      <c r="F47" s="27" t="s">
        <v>394</v>
      </c>
      <c r="G47" s="27">
        <v>10.35</v>
      </c>
      <c r="H47" s="27">
        <v>1.58</v>
      </c>
      <c r="I47" s="27">
        <v>9.9600000000000009</v>
      </c>
      <c r="J47" s="27">
        <v>12.54</v>
      </c>
      <c r="K47" s="27">
        <v>34.43</v>
      </c>
      <c r="L47" s="28">
        <f t="shared" si="12"/>
        <v>24.08</v>
      </c>
      <c r="M47" s="28"/>
      <c r="N47" s="1" t="s">
        <v>298</v>
      </c>
      <c r="O47" s="1" t="s">
        <v>85</v>
      </c>
      <c r="P47" s="3" t="e">
        <f>VLOOKUP(A47,'Exhibit 10-2'!$A$8:$B$164,7,FALSE)</f>
        <v>#N/A</v>
      </c>
      <c r="Q47" s="3" t="e">
        <f t="shared" si="11"/>
        <v>#N/A</v>
      </c>
      <c r="R47" s="2" t="e">
        <f t="shared" si="1"/>
        <v>#N/A</v>
      </c>
      <c r="S47" s="29" t="e">
        <f t="shared" si="2"/>
        <v>#N/A</v>
      </c>
      <c r="T47" s="29" t="e">
        <f t="shared" si="3"/>
        <v>#N/A</v>
      </c>
      <c r="U47" s="29" t="e">
        <f t="shared" si="4"/>
        <v>#N/A</v>
      </c>
      <c r="V47" s="29" t="e">
        <f t="shared" si="5"/>
        <v>#N/A</v>
      </c>
      <c r="W47" s="8"/>
      <c r="X47" s="30" t="s">
        <v>394</v>
      </c>
      <c r="Y47" s="31">
        <f t="shared" si="6"/>
        <v>2.2999999999999998E-4</v>
      </c>
      <c r="Z47" s="32">
        <f t="shared" si="7"/>
        <v>3.5111111111111112E-5</v>
      </c>
      <c r="AA47" s="32">
        <f t="shared" si="8"/>
        <v>2.2133333333333336E-4</v>
      </c>
      <c r="AB47" s="32">
        <f t="shared" si="9"/>
        <v>2.7866666666666665E-4</v>
      </c>
      <c r="AC47" s="33">
        <f t="shared" si="10"/>
        <v>5.351111111111111E-4</v>
      </c>
    </row>
    <row r="48" spans="1:30" x14ac:dyDescent="0.25">
      <c r="A48">
        <v>30425</v>
      </c>
      <c r="B48" s="35" t="s">
        <v>459</v>
      </c>
      <c r="C48" s="36" t="s">
        <v>126</v>
      </c>
      <c r="D48" s="26" t="s">
        <v>127</v>
      </c>
      <c r="E48" s="26" t="s">
        <v>393</v>
      </c>
      <c r="F48" s="37" t="s">
        <v>460</v>
      </c>
      <c r="G48" s="37">
        <v>12.42</v>
      </c>
      <c r="H48" s="37">
        <v>1.89</v>
      </c>
      <c r="I48" s="37">
        <v>12.15</v>
      </c>
      <c r="J48" s="37">
        <v>15.3</v>
      </c>
      <c r="K48" s="37">
        <v>41.76</v>
      </c>
      <c r="L48" s="28">
        <f t="shared" si="12"/>
        <v>29.340000000000003</v>
      </c>
      <c r="M48" s="28"/>
      <c r="N48" s="1" t="s">
        <v>126</v>
      </c>
      <c r="O48" s="1" t="s">
        <v>127</v>
      </c>
      <c r="P48" s="3" t="e">
        <f>VLOOKUP(A48,'Exhibit 10-2'!$A$8:$B$164,7,FALSE)</f>
        <v>#N/A</v>
      </c>
      <c r="Q48" s="3" t="e">
        <f t="shared" si="11"/>
        <v>#N/A</v>
      </c>
      <c r="R48" s="2" t="e">
        <f t="shared" si="1"/>
        <v>#N/A</v>
      </c>
      <c r="S48" s="29" t="e">
        <f t="shared" si="2"/>
        <v>#N/A</v>
      </c>
      <c r="T48" s="29" t="e">
        <f t="shared" si="3"/>
        <v>#N/A</v>
      </c>
      <c r="U48" s="29" t="e">
        <f t="shared" si="4"/>
        <v>#N/A</v>
      </c>
      <c r="V48" s="29" t="e">
        <f t="shared" si="5"/>
        <v>#N/A</v>
      </c>
      <c r="W48" s="8"/>
      <c r="X48" s="38" t="s">
        <v>460</v>
      </c>
      <c r="Y48" s="31">
        <f t="shared" si="6"/>
        <v>2.3000000000000001E-4</v>
      </c>
      <c r="Z48" s="32">
        <f t="shared" si="7"/>
        <v>3.4999999999999997E-5</v>
      </c>
      <c r="AA48" s="32">
        <f t="shared" si="8"/>
        <v>2.2499999999999999E-4</v>
      </c>
      <c r="AB48" s="32">
        <f t="shared" si="9"/>
        <v>2.8333333333333335E-4</v>
      </c>
      <c r="AC48" s="33">
        <f t="shared" si="10"/>
        <v>5.4333333333333339E-4</v>
      </c>
    </row>
    <row r="49" spans="1:29" x14ac:dyDescent="0.25">
      <c r="A49">
        <v>40425</v>
      </c>
      <c r="B49" s="24" t="s">
        <v>461</v>
      </c>
      <c r="C49" s="25" t="s">
        <v>128</v>
      </c>
      <c r="D49" s="26" t="s">
        <v>129</v>
      </c>
      <c r="E49" s="26" t="s">
        <v>427</v>
      </c>
      <c r="F49" s="27" t="s">
        <v>462</v>
      </c>
      <c r="G49" s="27">
        <v>9.89</v>
      </c>
      <c r="H49" s="27">
        <v>1.51</v>
      </c>
      <c r="I49" s="27">
        <v>9.67</v>
      </c>
      <c r="J49" s="27">
        <v>12.18</v>
      </c>
      <c r="K49" s="27">
        <v>33.25</v>
      </c>
      <c r="L49" s="28">
        <f t="shared" si="12"/>
        <v>23.36</v>
      </c>
      <c r="M49" s="28"/>
      <c r="N49" s="1" t="s">
        <v>128</v>
      </c>
      <c r="O49" s="1" t="s">
        <v>129</v>
      </c>
      <c r="P49" s="3" t="e">
        <f>VLOOKUP(A49,'Exhibit 10-2'!$A$8:$B$164,7,FALSE)</f>
        <v>#N/A</v>
      </c>
      <c r="Q49" s="3" t="e">
        <f t="shared" si="11"/>
        <v>#N/A</v>
      </c>
      <c r="R49" s="2" t="e">
        <f t="shared" si="1"/>
        <v>#N/A</v>
      </c>
      <c r="S49" s="29" t="e">
        <f t="shared" si="2"/>
        <v>#N/A</v>
      </c>
      <c r="T49" s="29" t="e">
        <f t="shared" si="3"/>
        <v>#N/A</v>
      </c>
      <c r="U49" s="29" t="e">
        <f t="shared" si="4"/>
        <v>#N/A</v>
      </c>
      <c r="V49" s="29" t="e">
        <f t="shared" si="5"/>
        <v>#N/A</v>
      </c>
      <c r="W49" s="8"/>
      <c r="X49" s="30" t="s">
        <v>462</v>
      </c>
      <c r="Y49" s="31">
        <f t="shared" si="6"/>
        <v>2.3000000000000001E-4</v>
      </c>
      <c r="Z49" s="32">
        <f t="shared" si="7"/>
        <v>3.5116279069767445E-5</v>
      </c>
      <c r="AA49" s="32">
        <f t="shared" si="8"/>
        <v>2.2488372093023255E-4</v>
      </c>
      <c r="AB49" s="32">
        <f t="shared" si="9"/>
        <v>2.8325581395348838E-4</v>
      </c>
      <c r="AC49" s="33">
        <f t="shared" si="10"/>
        <v>5.4325581395348835E-4</v>
      </c>
    </row>
    <row r="50" spans="1:29" x14ac:dyDescent="0.25">
      <c r="A50">
        <v>40450</v>
      </c>
      <c r="B50" s="35" t="s">
        <v>463</v>
      </c>
      <c r="C50" s="36" t="s">
        <v>130</v>
      </c>
      <c r="D50" s="26" t="s">
        <v>85</v>
      </c>
      <c r="E50" s="26"/>
      <c r="F50" s="37" t="s">
        <v>464</v>
      </c>
      <c r="G50" s="37">
        <v>18.63</v>
      </c>
      <c r="H50" s="37">
        <v>2.84</v>
      </c>
      <c r="I50" s="37">
        <v>18.23</v>
      </c>
      <c r="J50" s="37">
        <v>22.95</v>
      </c>
      <c r="K50" s="37">
        <v>62.65</v>
      </c>
      <c r="L50" s="28">
        <f t="shared" si="12"/>
        <v>44.019999999999996</v>
      </c>
      <c r="M50" s="28"/>
      <c r="N50" s="1" t="s">
        <v>130</v>
      </c>
      <c r="O50" s="1" t="s">
        <v>85</v>
      </c>
      <c r="P50" s="3" t="e">
        <f>VLOOKUP(A50,'Exhibit 10-2'!$A$8:$B$164,7,FALSE)</f>
        <v>#N/A</v>
      </c>
      <c r="Q50" s="3" t="e">
        <f t="shared" si="11"/>
        <v>#N/A</v>
      </c>
      <c r="R50" s="2" t="e">
        <f t="shared" si="1"/>
        <v>#N/A</v>
      </c>
      <c r="S50" s="29" t="e">
        <f t="shared" si="2"/>
        <v>#N/A</v>
      </c>
      <c r="T50" s="29" t="e">
        <f t="shared" si="3"/>
        <v>#N/A</v>
      </c>
      <c r="U50" s="29" t="e">
        <f t="shared" si="4"/>
        <v>#N/A</v>
      </c>
      <c r="V50" s="29" t="e">
        <f t="shared" si="5"/>
        <v>#N/A</v>
      </c>
      <c r="W50" s="8"/>
      <c r="X50" s="38" t="s">
        <v>464</v>
      </c>
      <c r="Y50" s="31">
        <f t="shared" si="6"/>
        <v>2.2999999999999998E-4</v>
      </c>
      <c r="Z50" s="32">
        <f t="shared" si="7"/>
        <v>3.506172839506173E-5</v>
      </c>
      <c r="AA50" s="32">
        <f t="shared" si="8"/>
        <v>2.2506172839506175E-4</v>
      </c>
      <c r="AB50" s="32">
        <f t="shared" si="9"/>
        <v>2.833333333333333E-4</v>
      </c>
      <c r="AC50" s="33">
        <f t="shared" si="10"/>
        <v>5.4345679012345678E-4</v>
      </c>
    </row>
    <row r="51" spans="1:29" x14ac:dyDescent="0.25">
      <c r="A51">
        <v>40460</v>
      </c>
      <c r="B51" s="24" t="s">
        <v>465</v>
      </c>
      <c r="C51" s="25" t="s">
        <v>131</v>
      </c>
      <c r="D51" s="26" t="s">
        <v>132</v>
      </c>
      <c r="E51" s="26" t="s">
        <v>401</v>
      </c>
      <c r="F51" s="27" t="s">
        <v>466</v>
      </c>
      <c r="G51" s="27">
        <v>11.04</v>
      </c>
      <c r="H51" s="27">
        <v>1.68</v>
      </c>
      <c r="I51" s="27">
        <v>10.8</v>
      </c>
      <c r="J51" s="27">
        <v>13.6</v>
      </c>
      <c r="K51" s="27">
        <v>37.119999999999997</v>
      </c>
      <c r="L51" s="28">
        <f t="shared" si="12"/>
        <v>26.08</v>
      </c>
      <c r="M51" s="28"/>
      <c r="N51" s="1" t="s">
        <v>131</v>
      </c>
      <c r="O51" s="1" t="s">
        <v>132</v>
      </c>
      <c r="P51" s="3" t="e">
        <f>VLOOKUP(A51,'Exhibit 10-2'!$A$8:$B$164,7,FALSE)</f>
        <v>#N/A</v>
      </c>
      <c r="Q51" s="3" t="e">
        <f t="shared" si="11"/>
        <v>#N/A</v>
      </c>
      <c r="R51" s="2" t="e">
        <f t="shared" si="1"/>
        <v>#N/A</v>
      </c>
      <c r="S51" s="29" t="e">
        <f t="shared" si="2"/>
        <v>#N/A</v>
      </c>
      <c r="T51" s="29" t="e">
        <f t="shared" si="3"/>
        <v>#N/A</v>
      </c>
      <c r="U51" s="29" t="e">
        <f t="shared" si="4"/>
        <v>#N/A</v>
      </c>
      <c r="V51" s="29" t="e">
        <f t="shared" si="5"/>
        <v>#N/A</v>
      </c>
      <c r="W51" s="8"/>
      <c r="X51" s="30" t="s">
        <v>466</v>
      </c>
      <c r="Y51" s="31">
        <f t="shared" si="6"/>
        <v>2.2999999999999998E-4</v>
      </c>
      <c r="Z51" s="32">
        <f t="shared" si="7"/>
        <v>3.4999999999999997E-5</v>
      </c>
      <c r="AA51" s="32">
        <f t="shared" si="8"/>
        <v>2.2500000000000002E-4</v>
      </c>
      <c r="AB51" s="32">
        <f t="shared" si="9"/>
        <v>2.833333333333333E-4</v>
      </c>
      <c r="AC51" s="33">
        <f t="shared" si="10"/>
        <v>5.4333333333333328E-4</v>
      </c>
    </row>
    <row r="52" spans="1:29" x14ac:dyDescent="0.25">
      <c r="A52">
        <v>60568</v>
      </c>
      <c r="B52" s="35" t="s">
        <v>467</v>
      </c>
      <c r="C52" s="36" t="s">
        <v>133</v>
      </c>
      <c r="D52" s="26" t="s">
        <v>134</v>
      </c>
      <c r="E52" s="26" t="s">
        <v>423</v>
      </c>
      <c r="F52" s="37" t="s">
        <v>377</v>
      </c>
      <c r="G52" s="37">
        <v>8.0500000000000007</v>
      </c>
      <c r="H52" s="37">
        <v>1.23</v>
      </c>
      <c r="I52" s="37">
        <v>7.82</v>
      </c>
      <c r="J52" s="37">
        <v>9.85</v>
      </c>
      <c r="K52" s="37">
        <v>26.95</v>
      </c>
      <c r="L52" s="28">
        <f t="shared" si="12"/>
        <v>18.899999999999999</v>
      </c>
      <c r="M52" s="28"/>
      <c r="N52" s="1" t="s">
        <v>133</v>
      </c>
      <c r="O52" s="1" t="s">
        <v>134</v>
      </c>
      <c r="P52" s="3" t="e">
        <f>VLOOKUP(A52,'Exhibit 10-2'!$A$8:$B$164,7,FALSE)</f>
        <v>#N/A</v>
      </c>
      <c r="Q52" s="3" t="e">
        <f t="shared" si="11"/>
        <v>#N/A</v>
      </c>
      <c r="R52" s="2" t="e">
        <f t="shared" si="1"/>
        <v>#N/A</v>
      </c>
      <c r="S52" s="29" t="e">
        <f t="shared" si="2"/>
        <v>#N/A</v>
      </c>
      <c r="T52" s="29" t="e">
        <f t="shared" si="3"/>
        <v>#N/A</v>
      </c>
      <c r="U52" s="29" t="e">
        <f t="shared" si="4"/>
        <v>#N/A</v>
      </c>
      <c r="V52" s="29" t="e">
        <f t="shared" si="5"/>
        <v>#N/A</v>
      </c>
      <c r="W52" s="8"/>
      <c r="X52" s="38" t="s">
        <v>377</v>
      </c>
      <c r="Y52" s="31">
        <f t="shared" si="6"/>
        <v>2.3000000000000001E-4</v>
      </c>
      <c r="Z52" s="32">
        <f t="shared" si="7"/>
        <v>3.5142857142857142E-5</v>
      </c>
      <c r="AA52" s="32">
        <f t="shared" si="8"/>
        <v>2.2342857142857144E-4</v>
      </c>
      <c r="AB52" s="32">
        <f t="shared" si="9"/>
        <v>2.8142857142857142E-4</v>
      </c>
      <c r="AC52" s="33">
        <f t="shared" si="10"/>
        <v>5.4000000000000001E-4</v>
      </c>
    </row>
    <row r="53" spans="1:29" x14ac:dyDescent="0.25">
      <c r="A53">
        <v>20670</v>
      </c>
      <c r="B53" s="24" t="s">
        <v>468</v>
      </c>
      <c r="C53" s="25" t="s">
        <v>135</v>
      </c>
      <c r="D53" s="26" t="s">
        <v>136</v>
      </c>
      <c r="E53" s="26" t="s">
        <v>423</v>
      </c>
      <c r="F53" s="27" t="s">
        <v>469</v>
      </c>
      <c r="G53" s="27">
        <v>12.19</v>
      </c>
      <c r="H53" s="27">
        <v>1.86</v>
      </c>
      <c r="I53" s="27">
        <v>11.88</v>
      </c>
      <c r="J53" s="27">
        <v>14.96</v>
      </c>
      <c r="K53" s="27">
        <v>40.89</v>
      </c>
      <c r="L53" s="28">
        <f t="shared" si="12"/>
        <v>28.700000000000003</v>
      </c>
      <c r="M53" s="28"/>
      <c r="N53" s="1" t="s">
        <v>135</v>
      </c>
      <c r="O53" s="1" t="s">
        <v>136</v>
      </c>
      <c r="P53" s="3" t="e">
        <f>VLOOKUP(A53,'Exhibit 10-2'!$A$8:$B$164,7,FALSE)</f>
        <v>#N/A</v>
      </c>
      <c r="Q53" s="3" t="e">
        <f t="shared" si="11"/>
        <v>#N/A</v>
      </c>
      <c r="R53" s="2" t="e">
        <f t="shared" si="1"/>
        <v>#N/A</v>
      </c>
      <c r="S53" s="29" t="e">
        <f t="shared" si="2"/>
        <v>#N/A</v>
      </c>
      <c r="T53" s="29" t="e">
        <f t="shared" si="3"/>
        <v>#N/A</v>
      </c>
      <c r="U53" s="29" t="e">
        <f t="shared" si="4"/>
        <v>#N/A</v>
      </c>
      <c r="V53" s="29" t="e">
        <f t="shared" si="5"/>
        <v>#N/A</v>
      </c>
      <c r="W53" s="8"/>
      <c r="X53" s="30" t="s">
        <v>469</v>
      </c>
      <c r="Y53" s="31">
        <f t="shared" si="6"/>
        <v>2.2999999999999998E-4</v>
      </c>
      <c r="Z53" s="32">
        <f t="shared" si="7"/>
        <v>3.5094339622641513E-5</v>
      </c>
      <c r="AA53" s="32">
        <f t="shared" si="8"/>
        <v>2.2415094339622643E-4</v>
      </c>
      <c r="AB53" s="32">
        <f t="shared" si="9"/>
        <v>2.8226415094339624E-4</v>
      </c>
      <c r="AC53" s="33">
        <f t="shared" si="10"/>
        <v>5.4150943396226426E-4</v>
      </c>
    </row>
    <row r="54" spans="1:29" x14ac:dyDescent="0.25">
      <c r="A54">
        <v>60510</v>
      </c>
      <c r="B54" s="35" t="s">
        <v>470</v>
      </c>
      <c r="C54" s="36" t="s">
        <v>137</v>
      </c>
      <c r="D54" s="26" t="s">
        <v>138</v>
      </c>
      <c r="E54" s="26" t="s">
        <v>385</v>
      </c>
      <c r="F54" s="37" t="s">
        <v>471</v>
      </c>
      <c r="G54" s="37">
        <v>14.03</v>
      </c>
      <c r="H54" s="37">
        <v>2.14</v>
      </c>
      <c r="I54" s="37">
        <v>13.67</v>
      </c>
      <c r="J54" s="37">
        <v>17.22</v>
      </c>
      <c r="K54" s="37">
        <v>47.06</v>
      </c>
      <c r="L54" s="28">
        <f t="shared" si="12"/>
        <v>33.03</v>
      </c>
      <c r="M54" s="28"/>
      <c r="N54" s="1" t="s">
        <v>137</v>
      </c>
      <c r="O54" s="1" t="s">
        <v>138</v>
      </c>
      <c r="P54" s="3" t="e">
        <f>VLOOKUP(A54,'Exhibit 10-2'!$A$8:$B$164,7,FALSE)</f>
        <v>#N/A</v>
      </c>
      <c r="Q54" s="3" t="e">
        <f t="shared" si="11"/>
        <v>#N/A</v>
      </c>
      <c r="R54" s="2" t="e">
        <f t="shared" si="1"/>
        <v>#N/A</v>
      </c>
      <c r="S54" s="29" t="e">
        <f t="shared" si="2"/>
        <v>#N/A</v>
      </c>
      <c r="T54" s="29" t="e">
        <f t="shared" si="3"/>
        <v>#N/A</v>
      </c>
      <c r="U54" s="29" t="e">
        <f t="shared" si="4"/>
        <v>#N/A</v>
      </c>
      <c r="V54" s="29" t="e">
        <f t="shared" si="5"/>
        <v>#N/A</v>
      </c>
      <c r="W54" s="8"/>
      <c r="X54" s="38" t="s">
        <v>471</v>
      </c>
      <c r="Y54" s="31">
        <f t="shared" si="6"/>
        <v>2.2999999999999998E-4</v>
      </c>
      <c r="Z54" s="32">
        <f t="shared" si="7"/>
        <v>3.5081967213114754E-5</v>
      </c>
      <c r="AA54" s="32">
        <f t="shared" si="8"/>
        <v>2.2409836065573769E-4</v>
      </c>
      <c r="AB54" s="32">
        <f t="shared" si="9"/>
        <v>2.8229508196721308E-4</v>
      </c>
      <c r="AC54" s="33">
        <f t="shared" si="10"/>
        <v>5.4147540983606561E-4</v>
      </c>
    </row>
    <row r="55" spans="1:29" x14ac:dyDescent="0.25">
      <c r="A55">
        <v>40515</v>
      </c>
      <c r="B55" s="24" t="s">
        <v>472</v>
      </c>
      <c r="C55" s="25" t="s">
        <v>139</v>
      </c>
      <c r="D55" s="26" t="s">
        <v>89</v>
      </c>
      <c r="E55" s="26" t="s">
        <v>419</v>
      </c>
      <c r="F55" s="27" t="s">
        <v>469</v>
      </c>
      <c r="G55" s="27">
        <v>12.19</v>
      </c>
      <c r="H55" s="27">
        <v>1.86</v>
      </c>
      <c r="I55" s="27">
        <v>11.76</v>
      </c>
      <c r="J55" s="27">
        <v>14.81</v>
      </c>
      <c r="K55" s="27">
        <v>40.619999999999997</v>
      </c>
      <c r="L55" s="28">
        <f t="shared" si="12"/>
        <v>28.43</v>
      </c>
      <c r="M55" s="28"/>
      <c r="N55" s="1" t="s">
        <v>139</v>
      </c>
      <c r="O55" s="1" t="s">
        <v>89</v>
      </c>
      <c r="P55" s="3" t="e">
        <f>VLOOKUP(A55,'Exhibit 10-2'!$A$8:$B$164,7,FALSE)</f>
        <v>#N/A</v>
      </c>
      <c r="Q55" s="3" t="e">
        <f t="shared" si="11"/>
        <v>#N/A</v>
      </c>
      <c r="R55" s="2" t="e">
        <f t="shared" si="1"/>
        <v>#N/A</v>
      </c>
      <c r="S55" s="29" t="e">
        <f t="shared" si="2"/>
        <v>#N/A</v>
      </c>
      <c r="T55" s="29" t="e">
        <f t="shared" si="3"/>
        <v>#N/A</v>
      </c>
      <c r="U55" s="29" t="e">
        <f t="shared" si="4"/>
        <v>#N/A</v>
      </c>
      <c r="V55" s="29" t="e">
        <f t="shared" si="5"/>
        <v>#N/A</v>
      </c>
      <c r="W55" s="8"/>
      <c r="X55" s="30" t="s">
        <v>469</v>
      </c>
      <c r="Y55" s="31">
        <f t="shared" si="6"/>
        <v>2.2999999999999998E-4</v>
      </c>
      <c r="Z55" s="32">
        <f t="shared" si="7"/>
        <v>3.5094339622641513E-5</v>
      </c>
      <c r="AA55" s="32">
        <f t="shared" si="8"/>
        <v>2.2188679245283019E-4</v>
      </c>
      <c r="AB55" s="32">
        <f t="shared" si="9"/>
        <v>2.7943396226415095E-4</v>
      </c>
      <c r="AC55" s="33">
        <f t="shared" si="10"/>
        <v>5.3641509433962264E-4</v>
      </c>
    </row>
    <row r="56" spans="1:29" x14ac:dyDescent="0.25">
      <c r="A56">
        <v>60479</v>
      </c>
      <c r="B56" s="35" t="s">
        <v>473</v>
      </c>
      <c r="C56" s="36" t="s">
        <v>140</v>
      </c>
      <c r="D56" s="26" t="s">
        <v>141</v>
      </c>
      <c r="E56" s="26" t="s">
        <v>376</v>
      </c>
      <c r="F56" s="37" t="s">
        <v>380</v>
      </c>
      <c r="G56" s="37">
        <v>10.81</v>
      </c>
      <c r="H56" s="37">
        <v>1.65</v>
      </c>
      <c r="I56" s="37">
        <v>10.37</v>
      </c>
      <c r="J56" s="37">
        <v>13.06</v>
      </c>
      <c r="K56" s="37">
        <v>35.89</v>
      </c>
      <c r="L56" s="28">
        <f t="shared" si="12"/>
        <v>25.08</v>
      </c>
      <c r="M56" s="28"/>
      <c r="N56" s="1" t="s">
        <v>140</v>
      </c>
      <c r="O56" s="1" t="s">
        <v>141</v>
      </c>
      <c r="P56" s="3" t="e">
        <f>VLOOKUP(A56,'Exhibit 10-2'!$A$8:$B$164,7,FALSE)</f>
        <v>#N/A</v>
      </c>
      <c r="Q56" s="3" t="e">
        <f t="shared" si="11"/>
        <v>#N/A</v>
      </c>
      <c r="R56" s="2" t="e">
        <f t="shared" si="1"/>
        <v>#N/A</v>
      </c>
      <c r="S56" s="29" t="e">
        <f t="shared" si="2"/>
        <v>#N/A</v>
      </c>
      <c r="T56" s="29" t="e">
        <f t="shared" si="3"/>
        <v>#N/A</v>
      </c>
      <c r="U56" s="29" t="e">
        <f t="shared" si="4"/>
        <v>#N/A</v>
      </c>
      <c r="V56" s="29" t="e">
        <f t="shared" si="5"/>
        <v>#N/A</v>
      </c>
      <c r="W56" s="8"/>
      <c r="X56" s="38" t="s">
        <v>380</v>
      </c>
      <c r="Y56" s="31">
        <f t="shared" si="6"/>
        <v>2.3000000000000001E-4</v>
      </c>
      <c r="Z56" s="32">
        <f t="shared" si="7"/>
        <v>3.51063829787234E-5</v>
      </c>
      <c r="AA56" s="32">
        <f t="shared" si="8"/>
        <v>2.206382978723404E-4</v>
      </c>
      <c r="AB56" s="32">
        <f t="shared" si="9"/>
        <v>2.7787234042553192E-4</v>
      </c>
      <c r="AC56" s="33">
        <f t="shared" si="10"/>
        <v>5.3361702127659573E-4</v>
      </c>
    </row>
    <row r="57" spans="1:29" x14ac:dyDescent="0.25">
      <c r="A57">
        <v>10132</v>
      </c>
      <c r="B57" s="24" t="s">
        <v>474</v>
      </c>
      <c r="C57" s="25" t="s">
        <v>142</v>
      </c>
      <c r="D57" s="26" t="s">
        <v>143</v>
      </c>
      <c r="E57" s="26" t="s">
        <v>401</v>
      </c>
      <c r="F57" s="27" t="s">
        <v>403</v>
      </c>
      <c r="G57" s="27">
        <v>8.2799999999999994</v>
      </c>
      <c r="H57" s="27">
        <v>1.26</v>
      </c>
      <c r="I57" s="27">
        <v>8</v>
      </c>
      <c r="J57" s="27">
        <v>10.06</v>
      </c>
      <c r="K57" s="27">
        <v>27.6</v>
      </c>
      <c r="L57" s="28">
        <f t="shared" si="12"/>
        <v>19.32</v>
      </c>
      <c r="M57" s="28"/>
      <c r="N57" s="1" t="s">
        <v>142</v>
      </c>
      <c r="O57" s="1" t="s">
        <v>143</v>
      </c>
      <c r="P57" s="3" t="e">
        <f>VLOOKUP(A57,'Exhibit 10-2'!$A$8:$B$164,7,FALSE)</f>
        <v>#N/A</v>
      </c>
      <c r="Q57" s="3" t="e">
        <f t="shared" si="11"/>
        <v>#N/A</v>
      </c>
      <c r="R57" s="2" t="e">
        <f t="shared" si="1"/>
        <v>#N/A</v>
      </c>
      <c r="S57" s="29" t="e">
        <f t="shared" si="2"/>
        <v>#N/A</v>
      </c>
      <c r="T57" s="29" t="e">
        <f t="shared" si="3"/>
        <v>#N/A</v>
      </c>
      <c r="U57" s="29" t="e">
        <f t="shared" si="4"/>
        <v>#N/A</v>
      </c>
      <c r="V57" s="29" t="e">
        <f t="shared" si="5"/>
        <v>#N/A</v>
      </c>
      <c r="W57" s="8"/>
      <c r="X57" s="30" t="s">
        <v>403</v>
      </c>
      <c r="Y57" s="31">
        <f t="shared" si="6"/>
        <v>2.2999999999999998E-4</v>
      </c>
      <c r="Z57" s="32">
        <f t="shared" si="7"/>
        <v>3.4999999999999997E-5</v>
      </c>
      <c r="AA57" s="32">
        <f t="shared" si="8"/>
        <v>2.2222222222222223E-4</v>
      </c>
      <c r="AB57" s="32">
        <f t="shared" si="9"/>
        <v>2.7944444444444447E-4</v>
      </c>
      <c r="AC57" s="33">
        <f t="shared" si="10"/>
        <v>5.3666666666666663E-4</v>
      </c>
    </row>
    <row r="58" spans="1:29" x14ac:dyDescent="0.25">
      <c r="A58">
        <v>40520</v>
      </c>
      <c r="B58" s="35" t="s">
        <v>475</v>
      </c>
      <c r="C58" s="36" t="s">
        <v>144</v>
      </c>
      <c r="D58" s="26" t="s">
        <v>145</v>
      </c>
      <c r="E58" s="26"/>
      <c r="F58" s="37" t="s">
        <v>471</v>
      </c>
      <c r="G58" s="37">
        <v>14.03</v>
      </c>
      <c r="H58" s="37">
        <v>2.14</v>
      </c>
      <c r="I58" s="37">
        <v>13.73</v>
      </c>
      <c r="J58" s="37">
        <v>17.28</v>
      </c>
      <c r="K58" s="37">
        <v>47.18</v>
      </c>
      <c r="L58" s="28">
        <f t="shared" si="12"/>
        <v>33.150000000000006</v>
      </c>
      <c r="M58" s="28"/>
      <c r="N58" s="1" t="s">
        <v>144</v>
      </c>
      <c r="O58" s="1" t="s">
        <v>145</v>
      </c>
      <c r="P58" s="3" t="e">
        <f>VLOOKUP(A58,'Exhibit 10-2'!$A$8:$B$164,7,FALSE)</f>
        <v>#N/A</v>
      </c>
      <c r="Q58" s="3" t="e">
        <f t="shared" si="11"/>
        <v>#N/A</v>
      </c>
      <c r="R58" s="2" t="e">
        <f t="shared" si="1"/>
        <v>#N/A</v>
      </c>
      <c r="S58" s="29" t="e">
        <f t="shared" si="2"/>
        <v>#N/A</v>
      </c>
      <c r="T58" s="29" t="e">
        <f t="shared" si="3"/>
        <v>#N/A</v>
      </c>
      <c r="U58" s="29" t="e">
        <f t="shared" si="4"/>
        <v>#N/A</v>
      </c>
      <c r="V58" s="29" t="e">
        <f t="shared" si="5"/>
        <v>#N/A</v>
      </c>
      <c r="W58" s="8"/>
      <c r="X58" s="38" t="s">
        <v>471</v>
      </c>
      <c r="Y58" s="31">
        <f t="shared" si="6"/>
        <v>2.2999999999999998E-4</v>
      </c>
      <c r="Z58" s="32">
        <f t="shared" si="7"/>
        <v>3.5081967213114754E-5</v>
      </c>
      <c r="AA58" s="32">
        <f t="shared" si="8"/>
        <v>2.2508196721311477E-4</v>
      </c>
      <c r="AB58" s="32">
        <f t="shared" si="9"/>
        <v>2.8327868852459019E-4</v>
      </c>
      <c r="AC58" s="33">
        <f t="shared" si="10"/>
        <v>5.4344262295081972E-4</v>
      </c>
    </row>
    <row r="59" spans="1:29" x14ac:dyDescent="0.25">
      <c r="A59">
        <v>20678</v>
      </c>
      <c r="B59" s="24" t="s">
        <v>476</v>
      </c>
      <c r="C59" s="25" t="s">
        <v>146</v>
      </c>
      <c r="D59" s="26" t="s">
        <v>147</v>
      </c>
      <c r="E59" s="26" t="s">
        <v>423</v>
      </c>
      <c r="F59" s="27" t="s">
        <v>380</v>
      </c>
      <c r="G59" s="27">
        <v>10.81</v>
      </c>
      <c r="H59" s="27">
        <v>1.65</v>
      </c>
      <c r="I59" s="27">
        <v>10.39</v>
      </c>
      <c r="J59" s="27">
        <v>13.09</v>
      </c>
      <c r="K59" s="27">
        <v>35.94</v>
      </c>
      <c r="L59" s="28">
        <f t="shared" si="12"/>
        <v>25.130000000000003</v>
      </c>
      <c r="M59" s="28"/>
      <c r="N59" s="1" t="s">
        <v>146</v>
      </c>
      <c r="O59" s="1" t="s">
        <v>147</v>
      </c>
      <c r="P59" s="3" t="e">
        <f>VLOOKUP(A59,'Exhibit 10-2'!$A$8:$B$164,7,FALSE)</f>
        <v>#N/A</v>
      </c>
      <c r="Q59" s="3" t="e">
        <f t="shared" si="11"/>
        <v>#N/A</v>
      </c>
      <c r="R59" s="2" t="e">
        <f t="shared" si="1"/>
        <v>#N/A</v>
      </c>
      <c r="S59" s="29" t="e">
        <f t="shared" si="2"/>
        <v>#N/A</v>
      </c>
      <c r="T59" s="29" t="e">
        <f t="shared" si="3"/>
        <v>#N/A</v>
      </c>
      <c r="U59" s="29" t="e">
        <f t="shared" si="4"/>
        <v>#N/A</v>
      </c>
      <c r="V59" s="29" t="e">
        <f t="shared" si="5"/>
        <v>#N/A</v>
      </c>
      <c r="W59" s="8"/>
      <c r="X59" s="30" t="s">
        <v>380</v>
      </c>
      <c r="Y59" s="31">
        <f t="shared" si="6"/>
        <v>2.3000000000000001E-4</v>
      </c>
      <c r="Z59" s="32">
        <f t="shared" si="7"/>
        <v>3.51063829787234E-5</v>
      </c>
      <c r="AA59" s="32">
        <f t="shared" si="8"/>
        <v>2.2106382978723406E-4</v>
      </c>
      <c r="AB59" s="32">
        <f t="shared" si="9"/>
        <v>2.7851063829787234E-4</v>
      </c>
      <c r="AC59" s="33">
        <f t="shared" si="10"/>
        <v>5.3468085106382981E-4</v>
      </c>
    </row>
    <row r="60" spans="1:29" x14ac:dyDescent="0.25">
      <c r="A60">
        <v>60533</v>
      </c>
      <c r="B60" s="35" t="s">
        <v>477</v>
      </c>
      <c r="C60" s="36" t="s">
        <v>148</v>
      </c>
      <c r="D60" s="26" t="s">
        <v>149</v>
      </c>
      <c r="E60" s="26" t="s">
        <v>401</v>
      </c>
      <c r="F60" s="37" t="s">
        <v>460</v>
      </c>
      <c r="G60" s="37">
        <v>12.42</v>
      </c>
      <c r="H60" s="37">
        <v>1.89</v>
      </c>
      <c r="I60" s="37">
        <v>12.07</v>
      </c>
      <c r="J60" s="37">
        <v>15.2</v>
      </c>
      <c r="K60" s="37">
        <v>41.58</v>
      </c>
      <c r="L60" s="28">
        <f t="shared" si="12"/>
        <v>29.16</v>
      </c>
      <c r="M60" s="28"/>
      <c r="N60" s="1" t="s">
        <v>148</v>
      </c>
      <c r="O60" s="1" t="s">
        <v>149</v>
      </c>
      <c r="P60" s="3" t="e">
        <f>VLOOKUP(A60,'Exhibit 10-2'!$A$8:$B$164,7,FALSE)</f>
        <v>#N/A</v>
      </c>
      <c r="Q60" s="3" t="e">
        <f t="shared" si="11"/>
        <v>#N/A</v>
      </c>
      <c r="R60" s="2" t="e">
        <f t="shared" si="1"/>
        <v>#N/A</v>
      </c>
      <c r="S60" s="29" t="e">
        <f t="shared" si="2"/>
        <v>#N/A</v>
      </c>
      <c r="T60" s="29" t="e">
        <f t="shared" si="3"/>
        <v>#N/A</v>
      </c>
      <c r="U60" s="29" t="e">
        <f t="shared" si="4"/>
        <v>#N/A</v>
      </c>
      <c r="V60" s="29" t="e">
        <f t="shared" si="5"/>
        <v>#N/A</v>
      </c>
      <c r="W60" s="8"/>
      <c r="X60" s="38" t="s">
        <v>460</v>
      </c>
      <c r="Y60" s="31">
        <f t="shared" si="6"/>
        <v>2.3000000000000001E-4</v>
      </c>
      <c r="Z60" s="32">
        <f t="shared" si="7"/>
        <v>3.4999999999999997E-5</v>
      </c>
      <c r="AA60" s="32">
        <f t="shared" si="8"/>
        <v>2.2351851851851851E-4</v>
      </c>
      <c r="AB60" s="32">
        <f t="shared" si="9"/>
        <v>2.8148148148148146E-4</v>
      </c>
      <c r="AC60" s="33">
        <f t="shared" si="10"/>
        <v>5.4000000000000001E-4</v>
      </c>
    </row>
    <row r="61" spans="1:29" x14ac:dyDescent="0.25">
      <c r="A61">
        <v>60565</v>
      </c>
      <c r="B61" s="24" t="s">
        <v>478</v>
      </c>
      <c r="C61" s="25" t="s">
        <v>150</v>
      </c>
      <c r="D61" s="26" t="s">
        <v>151</v>
      </c>
      <c r="E61" s="26" t="s">
        <v>419</v>
      </c>
      <c r="F61" s="27" t="s">
        <v>479</v>
      </c>
      <c r="G61" s="27">
        <v>18.399999999999999</v>
      </c>
      <c r="H61" s="27">
        <v>2.8</v>
      </c>
      <c r="I61" s="27">
        <v>17.920000000000002</v>
      </c>
      <c r="J61" s="27">
        <v>22.58</v>
      </c>
      <c r="K61" s="27">
        <v>61.7</v>
      </c>
      <c r="L61" s="28">
        <f t="shared" si="12"/>
        <v>43.3</v>
      </c>
      <c r="M61" s="28"/>
      <c r="N61" s="1" t="s">
        <v>150</v>
      </c>
      <c r="O61" s="1" t="s">
        <v>151</v>
      </c>
      <c r="P61" s="3" t="e">
        <f>VLOOKUP(A61,'Exhibit 10-2'!$A$8:$B$164,7,FALSE)</f>
        <v>#N/A</v>
      </c>
      <c r="Q61" s="3" t="e">
        <f t="shared" si="11"/>
        <v>#N/A</v>
      </c>
      <c r="R61" s="2" t="e">
        <f t="shared" si="1"/>
        <v>#N/A</v>
      </c>
      <c r="S61" s="29" t="e">
        <f t="shared" si="2"/>
        <v>#N/A</v>
      </c>
      <c r="T61" s="29" t="e">
        <f t="shared" si="3"/>
        <v>#N/A</v>
      </c>
      <c r="U61" s="29" t="e">
        <f t="shared" si="4"/>
        <v>#N/A</v>
      </c>
      <c r="V61" s="29" t="e">
        <f t="shared" si="5"/>
        <v>#N/A</v>
      </c>
      <c r="W61" s="8"/>
      <c r="X61" s="30" t="s">
        <v>479</v>
      </c>
      <c r="Y61" s="31">
        <f t="shared" si="6"/>
        <v>2.2999999999999998E-4</v>
      </c>
      <c r="Z61" s="32">
        <f t="shared" si="7"/>
        <v>3.4999999999999997E-5</v>
      </c>
      <c r="AA61" s="32">
        <f t="shared" si="8"/>
        <v>2.2400000000000002E-4</v>
      </c>
      <c r="AB61" s="32">
        <f t="shared" si="9"/>
        <v>2.8225E-4</v>
      </c>
      <c r="AC61" s="33">
        <f t="shared" si="10"/>
        <v>5.4124999999999996E-4</v>
      </c>
    </row>
    <row r="62" spans="1:29" x14ac:dyDescent="0.25">
      <c r="A62">
        <v>60856</v>
      </c>
      <c r="B62" s="35" t="s">
        <v>480</v>
      </c>
      <c r="C62" s="36" t="s">
        <v>152</v>
      </c>
      <c r="D62" s="26" t="s">
        <v>153</v>
      </c>
      <c r="E62" s="26" t="s">
        <v>385</v>
      </c>
      <c r="F62" s="37" t="s">
        <v>390</v>
      </c>
      <c r="G62" s="37">
        <v>8.74</v>
      </c>
      <c r="H62" s="37">
        <v>1.33</v>
      </c>
      <c r="I62" s="37">
        <v>8.4</v>
      </c>
      <c r="J62" s="37">
        <v>10.58</v>
      </c>
      <c r="K62" s="37">
        <v>29.05</v>
      </c>
      <c r="L62" s="28">
        <f t="shared" si="12"/>
        <v>20.310000000000002</v>
      </c>
      <c r="M62" s="28"/>
      <c r="N62" s="1" t="s">
        <v>152</v>
      </c>
      <c r="O62" s="1" t="s">
        <v>153</v>
      </c>
      <c r="P62" s="3" t="e">
        <f>VLOOKUP(A62,'Exhibit 10-2'!$A$8:$B$164,7,FALSE)</f>
        <v>#N/A</v>
      </c>
      <c r="Q62" s="3" t="e">
        <f t="shared" si="11"/>
        <v>#N/A</v>
      </c>
      <c r="R62" s="2" t="e">
        <f t="shared" si="1"/>
        <v>#N/A</v>
      </c>
      <c r="S62" s="29" t="e">
        <f t="shared" si="2"/>
        <v>#N/A</v>
      </c>
      <c r="T62" s="29" t="e">
        <f t="shared" si="3"/>
        <v>#N/A</v>
      </c>
      <c r="U62" s="29" t="e">
        <f t="shared" si="4"/>
        <v>#N/A</v>
      </c>
      <c r="V62" s="29" t="e">
        <f t="shared" si="5"/>
        <v>#N/A</v>
      </c>
      <c r="W62" s="8"/>
      <c r="X62" s="38" t="s">
        <v>390</v>
      </c>
      <c r="Y62" s="31">
        <f t="shared" si="6"/>
        <v>2.3000000000000001E-4</v>
      </c>
      <c r="Z62" s="32">
        <f t="shared" si="7"/>
        <v>3.5000000000000004E-5</v>
      </c>
      <c r="AA62" s="32">
        <f t="shared" si="8"/>
        <v>2.2105263157894738E-4</v>
      </c>
      <c r="AB62" s="32">
        <f t="shared" si="9"/>
        <v>2.7842105263157894E-4</v>
      </c>
      <c r="AC62" s="33">
        <f t="shared" si="10"/>
        <v>5.3447368421052639E-4</v>
      </c>
    </row>
    <row r="63" spans="1:29" x14ac:dyDescent="0.25">
      <c r="A63">
        <v>60456</v>
      </c>
      <c r="B63" s="24" t="s">
        <v>481</v>
      </c>
      <c r="C63" s="25" t="s">
        <v>154</v>
      </c>
      <c r="D63" s="26" t="s">
        <v>125</v>
      </c>
      <c r="E63" s="26" t="s">
        <v>382</v>
      </c>
      <c r="F63" s="27" t="s">
        <v>380</v>
      </c>
      <c r="G63" s="27">
        <v>10.81</v>
      </c>
      <c r="H63" s="27">
        <v>1.65</v>
      </c>
      <c r="I63" s="27">
        <v>10.41</v>
      </c>
      <c r="J63" s="27">
        <v>13.11</v>
      </c>
      <c r="K63" s="27">
        <v>35.979999999999997</v>
      </c>
      <c r="L63" s="28">
        <f t="shared" si="12"/>
        <v>25.17</v>
      </c>
      <c r="M63" s="28"/>
      <c r="N63" s="1" t="s">
        <v>154</v>
      </c>
      <c r="O63" s="1" t="s">
        <v>125</v>
      </c>
      <c r="P63" s="3" t="e">
        <f>VLOOKUP(A63,'Exhibit 10-2'!$A$8:$B$164,7,FALSE)</f>
        <v>#N/A</v>
      </c>
      <c r="Q63" s="3" t="e">
        <f t="shared" si="11"/>
        <v>#N/A</v>
      </c>
      <c r="R63" s="2" t="e">
        <f t="shared" si="1"/>
        <v>#N/A</v>
      </c>
      <c r="S63" s="29" t="e">
        <f t="shared" si="2"/>
        <v>#N/A</v>
      </c>
      <c r="T63" s="29" t="e">
        <f t="shared" si="3"/>
        <v>#N/A</v>
      </c>
      <c r="U63" s="29" t="e">
        <f t="shared" si="4"/>
        <v>#N/A</v>
      </c>
      <c r="V63" s="29" t="e">
        <f t="shared" si="5"/>
        <v>#N/A</v>
      </c>
      <c r="W63" s="8"/>
      <c r="X63" s="30" t="s">
        <v>380</v>
      </c>
      <c r="Y63" s="31">
        <f t="shared" si="6"/>
        <v>2.3000000000000001E-4</v>
      </c>
      <c r="Z63" s="32">
        <f t="shared" si="7"/>
        <v>3.51063829787234E-5</v>
      </c>
      <c r="AA63" s="32">
        <f t="shared" si="8"/>
        <v>2.2148936170212767E-4</v>
      </c>
      <c r="AB63" s="32">
        <f t="shared" si="9"/>
        <v>2.7893617021276595E-4</v>
      </c>
      <c r="AC63" s="33">
        <f t="shared" si="10"/>
        <v>5.3553191489361703E-4</v>
      </c>
    </row>
    <row r="64" spans="1:29" x14ac:dyDescent="0.25">
      <c r="A64">
        <v>60505</v>
      </c>
      <c r="B64" s="35" t="s">
        <v>482</v>
      </c>
      <c r="C64" s="36" t="s">
        <v>155</v>
      </c>
      <c r="D64" s="26" t="s">
        <v>156</v>
      </c>
      <c r="E64" s="26" t="s">
        <v>450</v>
      </c>
      <c r="F64" s="37" t="s">
        <v>483</v>
      </c>
      <c r="G64" s="37">
        <v>10.58</v>
      </c>
      <c r="H64" s="37">
        <v>1.61</v>
      </c>
      <c r="I64" s="37">
        <v>10.26</v>
      </c>
      <c r="J64" s="37">
        <v>12.92</v>
      </c>
      <c r="K64" s="37">
        <v>35.369999999999997</v>
      </c>
      <c r="L64" s="28">
        <f t="shared" si="12"/>
        <v>24.79</v>
      </c>
      <c r="M64" s="28"/>
      <c r="N64" s="1" t="s">
        <v>155</v>
      </c>
      <c r="O64" s="1" t="s">
        <v>156</v>
      </c>
      <c r="P64" s="3" t="e">
        <f>VLOOKUP(A64,'Exhibit 10-2'!$A$8:$B$164,7,FALSE)</f>
        <v>#N/A</v>
      </c>
      <c r="Q64" s="3" t="e">
        <f t="shared" si="11"/>
        <v>#N/A</v>
      </c>
      <c r="R64" s="2" t="e">
        <f t="shared" si="1"/>
        <v>#N/A</v>
      </c>
      <c r="S64" s="29" t="e">
        <f t="shared" si="2"/>
        <v>#N/A</v>
      </c>
      <c r="T64" s="29" t="e">
        <f t="shared" si="3"/>
        <v>#N/A</v>
      </c>
      <c r="U64" s="29" t="e">
        <f t="shared" si="4"/>
        <v>#N/A</v>
      </c>
      <c r="V64" s="29" t="e">
        <f t="shared" si="5"/>
        <v>#N/A</v>
      </c>
      <c r="W64" s="8"/>
      <c r="X64" s="38" t="s">
        <v>483</v>
      </c>
      <c r="Y64" s="31">
        <f t="shared" si="6"/>
        <v>2.3000000000000001E-4</v>
      </c>
      <c r="Z64" s="32">
        <f t="shared" si="7"/>
        <v>3.5000000000000004E-5</v>
      </c>
      <c r="AA64" s="32">
        <f t="shared" si="8"/>
        <v>2.2304347826086957E-4</v>
      </c>
      <c r="AB64" s="32">
        <f t="shared" si="9"/>
        <v>2.8086956521739128E-4</v>
      </c>
      <c r="AC64" s="33">
        <f t="shared" si="10"/>
        <v>5.3891304347826084E-4</v>
      </c>
    </row>
    <row r="65" spans="1:30" x14ac:dyDescent="0.25">
      <c r="A65">
        <v>60599</v>
      </c>
      <c r="B65" s="24" t="s">
        <v>484</v>
      </c>
      <c r="C65" s="25" t="s">
        <v>155</v>
      </c>
      <c r="D65" s="26" t="s">
        <v>157</v>
      </c>
      <c r="E65" s="26" t="s">
        <v>401</v>
      </c>
      <c r="F65" s="27" t="s">
        <v>377</v>
      </c>
      <c r="G65" s="27">
        <v>8.0500000000000007</v>
      </c>
      <c r="H65" s="27">
        <v>1.23</v>
      </c>
      <c r="I65" s="27">
        <v>7.66</v>
      </c>
      <c r="J65" s="27">
        <v>9.65</v>
      </c>
      <c r="K65" s="27">
        <v>26.59</v>
      </c>
      <c r="L65" s="28">
        <f t="shared" si="12"/>
        <v>18.54</v>
      </c>
      <c r="M65" s="28"/>
      <c r="N65" s="1" t="s">
        <v>155</v>
      </c>
      <c r="O65" s="1" t="s">
        <v>157</v>
      </c>
      <c r="P65" s="3" t="e">
        <f>VLOOKUP(A65,'Exhibit 10-2'!$A$8:$B$164,7,FALSE)</f>
        <v>#N/A</v>
      </c>
      <c r="Q65" s="3" t="e">
        <f t="shared" si="11"/>
        <v>#N/A</v>
      </c>
      <c r="R65" s="2" t="e">
        <f t="shared" si="1"/>
        <v>#N/A</v>
      </c>
      <c r="S65" s="29" t="e">
        <f t="shared" si="2"/>
        <v>#N/A</v>
      </c>
      <c r="T65" s="29" t="e">
        <f t="shared" si="3"/>
        <v>#N/A</v>
      </c>
      <c r="U65" s="29" t="e">
        <f t="shared" si="4"/>
        <v>#N/A</v>
      </c>
      <c r="V65" s="29" t="e">
        <f t="shared" si="5"/>
        <v>#N/A</v>
      </c>
      <c r="W65" s="8"/>
      <c r="X65" s="30" t="s">
        <v>377</v>
      </c>
      <c r="Y65" s="31">
        <f t="shared" si="6"/>
        <v>2.3000000000000001E-4</v>
      </c>
      <c r="Z65" s="32">
        <f t="shared" si="7"/>
        <v>3.5142857142857142E-5</v>
      </c>
      <c r="AA65" s="32">
        <f t="shared" si="8"/>
        <v>2.1885714285714287E-4</v>
      </c>
      <c r="AB65" s="32">
        <f t="shared" si="9"/>
        <v>2.7571428571428571E-4</v>
      </c>
      <c r="AC65" s="33">
        <f t="shared" si="10"/>
        <v>5.297142857142857E-4</v>
      </c>
    </row>
    <row r="66" spans="1:30" x14ac:dyDescent="0.25">
      <c r="A66">
        <v>60574</v>
      </c>
      <c r="B66" s="35" t="s">
        <v>485</v>
      </c>
      <c r="C66" s="36" t="s">
        <v>158</v>
      </c>
      <c r="D66" s="26" t="s">
        <v>159</v>
      </c>
      <c r="E66" s="26" t="s">
        <v>423</v>
      </c>
      <c r="F66" s="37" t="s">
        <v>403</v>
      </c>
      <c r="G66" s="37">
        <v>8.2799999999999994</v>
      </c>
      <c r="H66" s="37">
        <v>1.26</v>
      </c>
      <c r="I66" s="37">
        <v>7.9</v>
      </c>
      <c r="J66" s="37">
        <v>9.9600000000000009</v>
      </c>
      <c r="K66" s="37">
        <v>27.4</v>
      </c>
      <c r="L66" s="28">
        <f t="shared" si="12"/>
        <v>19.12</v>
      </c>
      <c r="M66" s="28"/>
      <c r="N66" s="1" t="s">
        <v>158</v>
      </c>
      <c r="O66" s="1" t="s">
        <v>159</v>
      </c>
      <c r="P66" s="3" t="e">
        <f>VLOOKUP(A66,'Exhibit 10-2'!$A$8:$B$164,7,FALSE)</f>
        <v>#N/A</v>
      </c>
      <c r="Q66" s="3" t="e">
        <f t="shared" si="11"/>
        <v>#N/A</v>
      </c>
      <c r="R66" s="2" t="e">
        <f t="shared" si="1"/>
        <v>#N/A</v>
      </c>
      <c r="S66" s="29" t="e">
        <f t="shared" si="2"/>
        <v>#N/A</v>
      </c>
      <c r="T66" s="29" t="e">
        <f t="shared" si="3"/>
        <v>#N/A</v>
      </c>
      <c r="U66" s="29" t="e">
        <f t="shared" si="4"/>
        <v>#N/A</v>
      </c>
      <c r="V66" s="29" t="e">
        <f t="shared" si="5"/>
        <v>#N/A</v>
      </c>
      <c r="W66" s="8"/>
      <c r="X66" s="38" t="s">
        <v>403</v>
      </c>
      <c r="Y66" s="31">
        <f t="shared" si="6"/>
        <v>2.2999999999999998E-4</v>
      </c>
      <c r="Z66" s="32">
        <f t="shared" si="7"/>
        <v>3.4999999999999997E-5</v>
      </c>
      <c r="AA66" s="32">
        <f t="shared" si="8"/>
        <v>2.1944444444444444E-4</v>
      </c>
      <c r="AB66" s="32">
        <f t="shared" si="9"/>
        <v>2.7666666666666671E-4</v>
      </c>
      <c r="AC66" s="33">
        <f t="shared" si="10"/>
        <v>5.3111111111111111E-4</v>
      </c>
    </row>
    <row r="67" spans="1:30" x14ac:dyDescent="0.25">
      <c r="A67">
        <v>60546</v>
      </c>
      <c r="B67" s="24" t="s">
        <v>486</v>
      </c>
      <c r="C67" s="25" t="s">
        <v>160</v>
      </c>
      <c r="D67" s="26" t="s">
        <v>63</v>
      </c>
      <c r="E67" s="26" t="s">
        <v>209</v>
      </c>
      <c r="F67" s="27" t="s">
        <v>383</v>
      </c>
      <c r="G67" s="27">
        <v>14.26</v>
      </c>
      <c r="H67" s="27">
        <v>2.17</v>
      </c>
      <c r="I67" s="27">
        <v>13.94</v>
      </c>
      <c r="J67" s="27">
        <v>17.57</v>
      </c>
      <c r="K67" s="27">
        <v>47.94</v>
      </c>
      <c r="L67" s="28">
        <f t="shared" si="12"/>
        <v>33.68</v>
      </c>
      <c r="M67" s="28"/>
      <c r="N67" s="1" t="s">
        <v>160</v>
      </c>
      <c r="O67" s="1" t="s">
        <v>63</v>
      </c>
      <c r="P67" s="3" t="e">
        <f>VLOOKUP(A67,'Exhibit 10-2'!$A$8:$B$164,7,FALSE)</f>
        <v>#N/A</v>
      </c>
      <c r="Q67" s="3" t="e">
        <f t="shared" si="11"/>
        <v>#N/A</v>
      </c>
      <c r="R67" s="2" t="e">
        <f t="shared" si="1"/>
        <v>#N/A</v>
      </c>
      <c r="S67" s="29" t="e">
        <f t="shared" si="2"/>
        <v>#N/A</v>
      </c>
      <c r="T67" s="29" t="e">
        <f t="shared" si="3"/>
        <v>#N/A</v>
      </c>
      <c r="U67" s="29" t="e">
        <f t="shared" si="4"/>
        <v>#N/A</v>
      </c>
      <c r="V67" s="29" t="e">
        <f t="shared" si="5"/>
        <v>#N/A</v>
      </c>
      <c r="W67" s="8"/>
      <c r="X67" s="30" t="s">
        <v>383</v>
      </c>
      <c r="Y67" s="31">
        <f t="shared" si="6"/>
        <v>2.3000000000000001E-4</v>
      </c>
      <c r="Z67" s="32">
        <f t="shared" si="7"/>
        <v>3.4999999999999997E-5</v>
      </c>
      <c r="AA67" s="32">
        <f t="shared" si="8"/>
        <v>2.2483870967741933E-4</v>
      </c>
      <c r="AB67" s="32">
        <f t="shared" si="9"/>
        <v>2.8338709677419355E-4</v>
      </c>
      <c r="AC67" s="33">
        <f t="shared" si="10"/>
        <v>5.4322580645161289E-4</v>
      </c>
    </row>
    <row r="68" spans="1:30" x14ac:dyDescent="0.25">
      <c r="A68">
        <v>60522</v>
      </c>
      <c r="B68" s="35" t="s">
        <v>487</v>
      </c>
      <c r="C68" s="36" t="s">
        <v>161</v>
      </c>
      <c r="D68" s="26" t="s">
        <v>162</v>
      </c>
      <c r="E68" s="26" t="s">
        <v>382</v>
      </c>
      <c r="F68" s="37" t="s">
        <v>488</v>
      </c>
      <c r="G68" s="37">
        <v>7.36</v>
      </c>
      <c r="H68" s="37">
        <v>1.1200000000000001</v>
      </c>
      <c r="I68" s="37">
        <v>7.2</v>
      </c>
      <c r="J68" s="37">
        <v>9.07</v>
      </c>
      <c r="K68" s="37">
        <v>24.75</v>
      </c>
      <c r="L68" s="28">
        <f t="shared" si="12"/>
        <v>17.39</v>
      </c>
      <c r="M68" s="28"/>
      <c r="N68" s="1" t="s">
        <v>161</v>
      </c>
      <c r="O68" s="1" t="s">
        <v>162</v>
      </c>
      <c r="P68" s="3" t="e">
        <f>VLOOKUP(A68,'Exhibit 10-2'!$A$8:$B$164,7,FALSE)</f>
        <v>#N/A</v>
      </c>
      <c r="Q68" s="3" t="e">
        <f t="shared" si="11"/>
        <v>#N/A</v>
      </c>
      <c r="R68" s="2" t="e">
        <f t="shared" si="1"/>
        <v>#N/A</v>
      </c>
      <c r="S68" s="29" t="e">
        <f t="shared" si="2"/>
        <v>#N/A</v>
      </c>
      <c r="T68" s="29" t="e">
        <f t="shared" si="3"/>
        <v>#N/A</v>
      </c>
      <c r="U68" s="29" t="e">
        <f t="shared" si="4"/>
        <v>#N/A</v>
      </c>
      <c r="V68" s="29" t="e">
        <f t="shared" si="5"/>
        <v>#N/A</v>
      </c>
      <c r="W68" s="8"/>
      <c r="X68" s="38" t="s">
        <v>488</v>
      </c>
      <c r="Y68" s="31">
        <f t="shared" si="6"/>
        <v>2.3000000000000001E-4</v>
      </c>
      <c r="Z68" s="32">
        <f t="shared" si="7"/>
        <v>3.5000000000000004E-5</v>
      </c>
      <c r="AA68" s="32">
        <f t="shared" si="8"/>
        <v>2.2499999999999999E-4</v>
      </c>
      <c r="AB68" s="32">
        <f t="shared" si="9"/>
        <v>2.834375E-4</v>
      </c>
      <c r="AC68" s="33">
        <f t="shared" si="10"/>
        <v>5.4343749999999998E-4</v>
      </c>
    </row>
    <row r="69" spans="1:30" x14ac:dyDescent="0.25">
      <c r="A69">
        <v>40615</v>
      </c>
      <c r="B69" s="24" t="s">
        <v>489</v>
      </c>
      <c r="C69" s="25" t="s">
        <v>163</v>
      </c>
      <c r="D69" s="26" t="s">
        <v>164</v>
      </c>
      <c r="E69" s="26" t="s">
        <v>405</v>
      </c>
      <c r="F69" s="27" t="s">
        <v>490</v>
      </c>
      <c r="G69" s="27">
        <v>32.200000000000003</v>
      </c>
      <c r="H69" s="27">
        <v>4.9000000000000004</v>
      </c>
      <c r="I69" s="27">
        <v>29.25</v>
      </c>
      <c r="J69" s="27">
        <v>39.630000000000003</v>
      </c>
      <c r="K69" s="27">
        <v>105.98</v>
      </c>
      <c r="L69" s="28">
        <f t="shared" ref="L69:L132" si="13">SUM(H69:J69)</f>
        <v>73.78</v>
      </c>
      <c r="M69" s="28"/>
      <c r="N69" s="1" t="s">
        <v>163</v>
      </c>
      <c r="O69" s="1" t="s">
        <v>164</v>
      </c>
      <c r="P69" s="3" t="e">
        <f>VLOOKUP(A69,'Exhibit 10-2'!$A$8:$B$164,7,FALSE)</f>
        <v>#N/A</v>
      </c>
      <c r="Q69" s="3" t="e">
        <f t="shared" si="11"/>
        <v>#N/A</v>
      </c>
      <c r="R69" s="2" t="e">
        <f t="shared" si="1"/>
        <v>#N/A</v>
      </c>
      <c r="S69" s="29" t="e">
        <f t="shared" si="2"/>
        <v>#N/A</v>
      </c>
      <c r="T69" s="29" t="e">
        <f t="shared" si="3"/>
        <v>#N/A</v>
      </c>
      <c r="U69" s="29" t="e">
        <f t="shared" si="4"/>
        <v>#N/A</v>
      </c>
      <c r="V69" s="29" t="e">
        <f t="shared" si="5"/>
        <v>#N/A</v>
      </c>
      <c r="W69" s="8"/>
      <c r="X69" s="30" t="s">
        <v>490</v>
      </c>
      <c r="Y69" s="31">
        <f t="shared" si="6"/>
        <v>2.3000000000000001E-4</v>
      </c>
      <c r="Z69" s="32">
        <f t="shared" si="7"/>
        <v>3.5000000000000004E-5</v>
      </c>
      <c r="AA69" s="32">
        <f t="shared" si="8"/>
        <v>2.0892857142857142E-4</v>
      </c>
      <c r="AB69" s="32">
        <f t="shared" si="9"/>
        <v>2.8307142857142859E-4</v>
      </c>
      <c r="AC69" s="33">
        <f t="shared" si="10"/>
        <v>5.2700000000000002E-4</v>
      </c>
    </row>
    <row r="70" spans="1:30" x14ac:dyDescent="0.25">
      <c r="A70">
        <v>60521</v>
      </c>
      <c r="B70" s="35" t="s">
        <v>491</v>
      </c>
      <c r="C70" s="36" t="s">
        <v>163</v>
      </c>
      <c r="D70" s="26" t="s">
        <v>165</v>
      </c>
      <c r="E70" s="26" t="s">
        <v>396</v>
      </c>
      <c r="F70" s="37" t="s">
        <v>394</v>
      </c>
      <c r="G70" s="37">
        <v>10.35</v>
      </c>
      <c r="H70" s="37">
        <v>1.58</v>
      </c>
      <c r="I70" s="37">
        <v>9.9499999999999993</v>
      </c>
      <c r="J70" s="37">
        <v>12.53</v>
      </c>
      <c r="K70" s="37">
        <v>34.409999999999997</v>
      </c>
      <c r="L70" s="28">
        <f t="shared" si="13"/>
        <v>24.06</v>
      </c>
      <c r="M70" s="28"/>
      <c r="N70" s="1" t="s">
        <v>163</v>
      </c>
      <c r="O70" s="1" t="s">
        <v>165</v>
      </c>
      <c r="P70" s="3" t="e">
        <f>VLOOKUP(A70,'Exhibit 10-2'!$A$8:$B$164,7,FALSE)</f>
        <v>#N/A</v>
      </c>
      <c r="Q70" s="3" t="e">
        <f t="shared" si="11"/>
        <v>#N/A</v>
      </c>
      <c r="R70" s="2" t="e">
        <f t="shared" ref="R70:R133" si="14">ROUNDUP(Q70,-3)</f>
        <v>#N/A</v>
      </c>
      <c r="S70" s="29" t="e">
        <f t="shared" ref="S70:S133" si="15">H70/F70*R70</f>
        <v>#N/A</v>
      </c>
      <c r="T70" s="29" t="e">
        <f t="shared" ref="T70:T133" si="16">I70/F70*R70</f>
        <v>#N/A</v>
      </c>
      <c r="U70" s="29" t="e">
        <f t="shared" ref="U70:U133" si="17">J70/F70*R70</f>
        <v>#N/A</v>
      </c>
      <c r="V70" s="29" t="e">
        <f t="shared" ref="V70:V133" si="18">ROUND((SUM(S70:U70)),2)</f>
        <v>#N/A</v>
      </c>
      <c r="W70" s="8"/>
      <c r="X70" s="38" t="s">
        <v>394</v>
      </c>
      <c r="Y70" s="31">
        <f t="shared" ref="Y70:Y133" si="19">G70/F70</f>
        <v>2.2999999999999998E-4</v>
      </c>
      <c r="Z70" s="32">
        <f t="shared" ref="Z70:Z133" si="20">H70/F70</f>
        <v>3.5111111111111112E-5</v>
      </c>
      <c r="AA70" s="32">
        <f t="shared" ref="AA70:AA133" si="21">I70/F70</f>
        <v>2.2111111111111111E-4</v>
      </c>
      <c r="AB70" s="32">
        <f t="shared" ref="AB70:AB133" si="22">J70/F70</f>
        <v>2.7844444444444444E-4</v>
      </c>
      <c r="AC70" s="33">
        <f t="shared" ref="AC70:AC133" si="23">L70/F70</f>
        <v>5.3466666666666669E-4</v>
      </c>
    </row>
    <row r="71" spans="1:30" x14ac:dyDescent="0.25">
      <c r="A71">
        <v>40825</v>
      </c>
      <c r="B71" s="24" t="s">
        <v>492</v>
      </c>
      <c r="C71" s="25" t="s">
        <v>166</v>
      </c>
      <c r="D71" s="26" t="s">
        <v>167</v>
      </c>
      <c r="E71" s="26" t="s">
        <v>435</v>
      </c>
      <c r="F71" s="27" t="s">
        <v>390</v>
      </c>
      <c r="G71" s="27">
        <v>8.74</v>
      </c>
      <c r="H71" s="27">
        <v>1.33</v>
      </c>
      <c r="I71" s="27">
        <v>8.5399999999999991</v>
      </c>
      <c r="J71" s="27">
        <v>10.77</v>
      </c>
      <c r="K71" s="27">
        <v>29.38</v>
      </c>
      <c r="L71" s="28">
        <f t="shared" si="13"/>
        <v>20.64</v>
      </c>
      <c r="M71" s="28"/>
      <c r="N71" s="1" t="s">
        <v>166</v>
      </c>
      <c r="O71" s="1" t="s">
        <v>167</v>
      </c>
      <c r="P71" s="3" t="e">
        <f>VLOOKUP(A71,'Exhibit 10-2'!$A$8:$B$164,7,FALSE)</f>
        <v>#N/A</v>
      </c>
      <c r="Q71" s="3" t="e">
        <f t="shared" ref="Q71:Q134" si="24">P71*2080</f>
        <v>#N/A</v>
      </c>
      <c r="R71" s="2" t="e">
        <f t="shared" si="14"/>
        <v>#N/A</v>
      </c>
      <c r="S71" s="29" t="e">
        <f t="shared" si="15"/>
        <v>#N/A</v>
      </c>
      <c r="T71" s="29" t="e">
        <f t="shared" si="16"/>
        <v>#N/A</v>
      </c>
      <c r="U71" s="29" t="e">
        <f t="shared" si="17"/>
        <v>#N/A</v>
      </c>
      <c r="V71" s="29" t="e">
        <f t="shared" si="18"/>
        <v>#N/A</v>
      </c>
      <c r="W71" s="8"/>
      <c r="X71" s="30" t="s">
        <v>390</v>
      </c>
      <c r="Y71" s="31">
        <f t="shared" si="19"/>
        <v>2.3000000000000001E-4</v>
      </c>
      <c r="Z71" s="32">
        <f t="shared" si="20"/>
        <v>3.5000000000000004E-5</v>
      </c>
      <c r="AA71" s="32">
        <f t="shared" si="21"/>
        <v>2.2473684210526314E-4</v>
      </c>
      <c r="AB71" s="32">
        <f t="shared" si="22"/>
        <v>2.8342105263157895E-4</v>
      </c>
      <c r="AC71" s="33">
        <f t="shared" si="23"/>
        <v>5.4315789473684207E-4</v>
      </c>
    </row>
    <row r="72" spans="1:30" x14ac:dyDescent="0.25">
      <c r="A72">
        <v>60488</v>
      </c>
      <c r="B72" s="35" t="s">
        <v>493</v>
      </c>
      <c r="C72" s="36" t="s">
        <v>168</v>
      </c>
      <c r="D72" s="26" t="s">
        <v>169</v>
      </c>
      <c r="E72" s="26" t="s">
        <v>376</v>
      </c>
      <c r="F72" s="37" t="s">
        <v>386</v>
      </c>
      <c r="G72" s="37">
        <v>7.82</v>
      </c>
      <c r="H72" s="37">
        <v>1.19</v>
      </c>
      <c r="I72" s="37">
        <v>7.64</v>
      </c>
      <c r="J72" s="37">
        <v>9.6300000000000008</v>
      </c>
      <c r="K72" s="37">
        <v>26.28</v>
      </c>
      <c r="L72" s="28">
        <f t="shared" si="13"/>
        <v>18.46</v>
      </c>
      <c r="M72" s="28"/>
      <c r="N72" s="1" t="s">
        <v>168</v>
      </c>
      <c r="O72" s="1" t="s">
        <v>169</v>
      </c>
      <c r="P72" s="3" t="e">
        <f>VLOOKUP(A72,'Exhibit 10-2'!$A$8:$B$164,7,FALSE)</f>
        <v>#N/A</v>
      </c>
      <c r="Q72" s="3" t="e">
        <f t="shared" si="24"/>
        <v>#N/A</v>
      </c>
      <c r="R72" s="2" t="e">
        <f t="shared" si="14"/>
        <v>#N/A</v>
      </c>
      <c r="S72" s="29" t="e">
        <f t="shared" si="15"/>
        <v>#N/A</v>
      </c>
      <c r="T72" s="29" t="e">
        <f t="shared" si="16"/>
        <v>#N/A</v>
      </c>
      <c r="U72" s="29" t="e">
        <f t="shared" si="17"/>
        <v>#N/A</v>
      </c>
      <c r="V72" s="29" t="e">
        <f t="shared" si="18"/>
        <v>#N/A</v>
      </c>
      <c r="W72" s="8"/>
      <c r="X72" s="38" t="s">
        <v>386</v>
      </c>
      <c r="Y72" s="31">
        <f t="shared" si="19"/>
        <v>2.3000000000000001E-4</v>
      </c>
      <c r="Z72" s="32">
        <f t="shared" si="20"/>
        <v>3.4999999999999997E-5</v>
      </c>
      <c r="AA72" s="32">
        <f t="shared" si="21"/>
        <v>2.2470588235294116E-4</v>
      </c>
      <c r="AB72" s="32">
        <f t="shared" si="22"/>
        <v>2.8323529411764707E-4</v>
      </c>
      <c r="AC72" s="33">
        <f t="shared" si="23"/>
        <v>5.4294117647058827E-4</v>
      </c>
    </row>
    <row r="73" spans="1:30" x14ac:dyDescent="0.25">
      <c r="A73">
        <v>40810</v>
      </c>
      <c r="B73" s="24" t="s">
        <v>494</v>
      </c>
      <c r="C73" s="25" t="s">
        <v>170</v>
      </c>
      <c r="D73" s="26" t="s">
        <v>171</v>
      </c>
      <c r="E73" s="26" t="s">
        <v>376</v>
      </c>
      <c r="F73" s="27" t="s">
        <v>460</v>
      </c>
      <c r="G73" s="27">
        <v>12.42</v>
      </c>
      <c r="H73" s="27">
        <v>1.89</v>
      </c>
      <c r="I73" s="27">
        <v>12.15</v>
      </c>
      <c r="J73" s="27">
        <v>15.3</v>
      </c>
      <c r="K73" s="27">
        <v>41.76</v>
      </c>
      <c r="L73" s="28">
        <f t="shared" si="13"/>
        <v>29.340000000000003</v>
      </c>
      <c r="M73" s="28"/>
      <c r="N73" s="1" t="s">
        <v>170</v>
      </c>
      <c r="O73" s="1" t="s">
        <v>171</v>
      </c>
      <c r="P73" s="3" t="e">
        <f>VLOOKUP(A73,'Exhibit 10-2'!$A$8:$B$164,7,FALSE)</f>
        <v>#N/A</v>
      </c>
      <c r="Q73" s="3" t="e">
        <f t="shared" si="24"/>
        <v>#N/A</v>
      </c>
      <c r="R73" s="2" t="e">
        <f t="shared" si="14"/>
        <v>#N/A</v>
      </c>
      <c r="S73" s="29" t="e">
        <f t="shared" si="15"/>
        <v>#N/A</v>
      </c>
      <c r="T73" s="29" t="e">
        <f t="shared" si="16"/>
        <v>#N/A</v>
      </c>
      <c r="U73" s="29" t="e">
        <f t="shared" si="17"/>
        <v>#N/A</v>
      </c>
      <c r="V73" s="29" t="e">
        <f t="shared" si="18"/>
        <v>#N/A</v>
      </c>
      <c r="W73" s="8"/>
      <c r="X73" s="30" t="s">
        <v>460</v>
      </c>
      <c r="Y73" s="31">
        <f t="shared" si="19"/>
        <v>2.3000000000000001E-4</v>
      </c>
      <c r="Z73" s="32">
        <f t="shared" si="20"/>
        <v>3.4999999999999997E-5</v>
      </c>
      <c r="AA73" s="32">
        <f t="shared" si="21"/>
        <v>2.2499999999999999E-4</v>
      </c>
      <c r="AB73" s="32">
        <f t="shared" si="22"/>
        <v>2.8333333333333335E-4</v>
      </c>
      <c r="AC73" s="33">
        <f t="shared" si="23"/>
        <v>5.4333333333333339E-4</v>
      </c>
    </row>
    <row r="74" spans="1:30" x14ac:dyDescent="0.25">
      <c r="A74">
        <v>10130</v>
      </c>
      <c r="B74" s="35" t="s">
        <v>495</v>
      </c>
      <c r="C74" s="36" t="s">
        <v>294</v>
      </c>
      <c r="D74" s="26" t="s">
        <v>129</v>
      </c>
      <c r="E74" s="26" t="s">
        <v>435</v>
      </c>
      <c r="F74" s="43" t="s">
        <v>496</v>
      </c>
      <c r="G74" s="37">
        <v>28.75</v>
      </c>
      <c r="H74" s="37">
        <v>4.38</v>
      </c>
      <c r="I74" s="37">
        <v>29.25</v>
      </c>
      <c r="J74" s="37">
        <v>42.5</v>
      </c>
      <c r="K74" s="37">
        <v>104.88</v>
      </c>
      <c r="L74" s="28">
        <f t="shared" si="13"/>
        <v>76.13</v>
      </c>
      <c r="M74" s="28"/>
      <c r="N74" s="1" t="s">
        <v>294</v>
      </c>
      <c r="O74" s="1" t="s">
        <v>295</v>
      </c>
      <c r="P74" s="3" t="e">
        <f>VLOOKUP(A74,'Exhibit 10-2'!$A$8:$B$164,7,FALSE)</f>
        <v>#N/A</v>
      </c>
      <c r="Q74" s="3" t="e">
        <f t="shared" si="24"/>
        <v>#N/A</v>
      </c>
      <c r="R74" s="44">
        <v>125000</v>
      </c>
      <c r="S74" s="29">
        <f t="shared" si="15"/>
        <v>4.38</v>
      </c>
      <c r="T74" s="29">
        <f t="shared" si="16"/>
        <v>29.25</v>
      </c>
      <c r="U74" s="29">
        <f t="shared" si="17"/>
        <v>42.5</v>
      </c>
      <c r="V74" s="29">
        <f t="shared" si="18"/>
        <v>76.13</v>
      </c>
      <c r="W74" s="8"/>
      <c r="X74" s="45" t="s">
        <v>496</v>
      </c>
      <c r="Y74" s="31">
        <f t="shared" si="19"/>
        <v>2.3000000000000001E-4</v>
      </c>
      <c r="Z74" s="32">
        <f t="shared" si="20"/>
        <v>3.5039999999999997E-5</v>
      </c>
      <c r="AA74" s="32">
        <f t="shared" si="21"/>
        <v>2.34E-4</v>
      </c>
      <c r="AB74" s="32">
        <f t="shared" si="22"/>
        <v>3.4000000000000002E-4</v>
      </c>
      <c r="AC74" s="33">
        <f t="shared" si="23"/>
        <v>6.0903999999999993E-4</v>
      </c>
    </row>
    <row r="75" spans="1:30" x14ac:dyDescent="0.25">
      <c r="A75">
        <v>40645</v>
      </c>
      <c r="B75" s="35" t="s">
        <v>497</v>
      </c>
      <c r="C75" s="36" t="s">
        <v>172</v>
      </c>
      <c r="D75" s="26" t="s">
        <v>173</v>
      </c>
      <c r="E75" s="26"/>
      <c r="F75" s="37" t="s">
        <v>462</v>
      </c>
      <c r="G75" s="37">
        <v>9.89</v>
      </c>
      <c r="H75" s="37">
        <v>1.51</v>
      </c>
      <c r="I75" s="37">
        <v>9.5399999999999991</v>
      </c>
      <c r="J75" s="37">
        <v>12</v>
      </c>
      <c r="K75" s="37">
        <v>32.94</v>
      </c>
      <c r="L75" s="28">
        <f t="shared" si="13"/>
        <v>23.049999999999997</v>
      </c>
      <c r="M75" s="28"/>
      <c r="N75" s="1" t="s">
        <v>172</v>
      </c>
      <c r="O75" s="1" t="s">
        <v>173</v>
      </c>
      <c r="P75" s="3" t="e">
        <f>VLOOKUP(A75,'Exhibit 10-2'!$A$8:$B$164,7,FALSE)</f>
        <v>#N/A</v>
      </c>
      <c r="Q75" s="3" t="e">
        <f t="shared" si="24"/>
        <v>#N/A</v>
      </c>
      <c r="R75" s="2" t="e">
        <f t="shared" si="14"/>
        <v>#N/A</v>
      </c>
      <c r="S75" s="29" t="e">
        <f t="shared" si="15"/>
        <v>#N/A</v>
      </c>
      <c r="T75" s="29" t="e">
        <f t="shared" si="16"/>
        <v>#N/A</v>
      </c>
      <c r="U75" s="29" t="e">
        <f t="shared" si="17"/>
        <v>#N/A</v>
      </c>
      <c r="V75" s="29" t="e">
        <f t="shared" si="18"/>
        <v>#N/A</v>
      </c>
      <c r="W75" s="8"/>
      <c r="X75" s="38" t="s">
        <v>462</v>
      </c>
      <c r="Y75" s="31">
        <f t="shared" si="19"/>
        <v>2.3000000000000001E-4</v>
      </c>
      <c r="Z75" s="32">
        <f t="shared" si="20"/>
        <v>3.5116279069767445E-5</v>
      </c>
      <c r="AA75" s="32">
        <f t="shared" si="21"/>
        <v>2.2186046511627906E-4</v>
      </c>
      <c r="AB75" s="32">
        <f t="shared" si="22"/>
        <v>2.7906976744186045E-4</v>
      </c>
      <c r="AC75" s="33">
        <f t="shared" si="23"/>
        <v>5.3604651162790691E-4</v>
      </c>
    </row>
    <row r="76" spans="1:30" x14ac:dyDescent="0.25">
      <c r="A76">
        <v>60457</v>
      </c>
      <c r="B76" s="24" t="s">
        <v>498</v>
      </c>
      <c r="C76" s="25" t="s">
        <v>174</v>
      </c>
      <c r="D76" s="26" t="s">
        <v>175</v>
      </c>
      <c r="E76" s="26" t="s">
        <v>450</v>
      </c>
      <c r="F76" s="27" t="s">
        <v>399</v>
      </c>
      <c r="G76" s="27">
        <v>12.65</v>
      </c>
      <c r="H76" s="27">
        <v>1.93</v>
      </c>
      <c r="I76" s="27">
        <v>12.17</v>
      </c>
      <c r="J76" s="27">
        <v>15.31</v>
      </c>
      <c r="K76" s="27">
        <v>42.06</v>
      </c>
      <c r="L76" s="28">
        <f t="shared" si="13"/>
        <v>29.41</v>
      </c>
      <c r="M76" s="28"/>
      <c r="N76" s="1" t="s">
        <v>174</v>
      </c>
      <c r="O76" s="1" t="s">
        <v>175</v>
      </c>
      <c r="P76" s="3" t="e">
        <f>VLOOKUP(A76,'Exhibit 10-2'!$A$8:$B$164,7,FALSE)</f>
        <v>#N/A</v>
      </c>
      <c r="Q76" s="3" t="e">
        <f t="shared" si="24"/>
        <v>#N/A</v>
      </c>
      <c r="R76" s="2" t="e">
        <f t="shared" si="14"/>
        <v>#N/A</v>
      </c>
      <c r="S76" s="29" t="e">
        <f t="shared" si="15"/>
        <v>#N/A</v>
      </c>
      <c r="T76" s="29" t="e">
        <f t="shared" si="16"/>
        <v>#N/A</v>
      </c>
      <c r="U76" s="29" t="e">
        <f t="shared" si="17"/>
        <v>#N/A</v>
      </c>
      <c r="V76" s="29" t="e">
        <f t="shared" si="18"/>
        <v>#N/A</v>
      </c>
      <c r="W76" s="8"/>
      <c r="X76" s="30" t="s">
        <v>399</v>
      </c>
      <c r="Y76" s="31">
        <f t="shared" si="19"/>
        <v>2.3000000000000001E-4</v>
      </c>
      <c r="Z76" s="32">
        <f t="shared" si="20"/>
        <v>3.5090909090909089E-5</v>
      </c>
      <c r="AA76" s="32">
        <f t="shared" si="21"/>
        <v>2.2127272727272726E-4</v>
      </c>
      <c r="AB76" s="32">
        <f t="shared" si="22"/>
        <v>2.7836363636363638E-4</v>
      </c>
      <c r="AC76" s="33">
        <f t="shared" si="23"/>
        <v>5.3472727272727276E-4</v>
      </c>
    </row>
    <row r="77" spans="1:30" x14ac:dyDescent="0.25">
      <c r="A77">
        <v>40655</v>
      </c>
      <c r="B77" s="35" t="s">
        <v>499</v>
      </c>
      <c r="C77" s="36" t="s">
        <v>176</v>
      </c>
      <c r="D77" s="26" t="s">
        <v>177</v>
      </c>
      <c r="E77" s="26" t="s">
        <v>419</v>
      </c>
      <c r="F77" s="37" t="s">
        <v>388</v>
      </c>
      <c r="G77" s="37">
        <v>9.1999999999999993</v>
      </c>
      <c r="H77" s="37">
        <v>1.4</v>
      </c>
      <c r="I77" s="37">
        <v>8.81</v>
      </c>
      <c r="J77" s="37" t="s">
        <v>500</v>
      </c>
      <c r="K77" s="37">
        <v>19.41</v>
      </c>
      <c r="L77" s="28">
        <f t="shared" si="13"/>
        <v>10.210000000000001</v>
      </c>
      <c r="M77" s="28"/>
      <c r="N77" s="1" t="s">
        <v>176</v>
      </c>
      <c r="O77" s="1" t="s">
        <v>177</v>
      </c>
      <c r="P77" s="3" t="e">
        <f>VLOOKUP(A77,'Exhibit 10-2'!$A$8:$B$164,7,FALSE)</f>
        <v>#N/A</v>
      </c>
      <c r="Q77" s="3" t="e">
        <f t="shared" si="24"/>
        <v>#N/A</v>
      </c>
      <c r="R77" s="2" t="e">
        <f t="shared" si="14"/>
        <v>#N/A</v>
      </c>
      <c r="S77" s="29" t="e">
        <f t="shared" si="15"/>
        <v>#N/A</v>
      </c>
      <c r="T77" s="29" t="e">
        <f t="shared" si="16"/>
        <v>#N/A</v>
      </c>
      <c r="U77" s="29">
        <v>0</v>
      </c>
      <c r="V77" s="29" t="e">
        <f t="shared" si="18"/>
        <v>#N/A</v>
      </c>
      <c r="W77" s="8"/>
      <c r="X77" s="38" t="s">
        <v>388</v>
      </c>
      <c r="Y77" s="31">
        <f t="shared" si="19"/>
        <v>2.2999999999999998E-4</v>
      </c>
      <c r="Z77" s="32">
        <f t="shared" si="20"/>
        <v>3.4999999999999997E-5</v>
      </c>
      <c r="AA77" s="32">
        <f t="shared" si="21"/>
        <v>2.2025000000000001E-4</v>
      </c>
      <c r="AB77" s="32" t="e">
        <f t="shared" si="22"/>
        <v>#VALUE!</v>
      </c>
      <c r="AC77" s="33">
        <f t="shared" si="23"/>
        <v>2.5525E-4</v>
      </c>
    </row>
    <row r="78" spans="1:30" x14ac:dyDescent="0.25">
      <c r="A78">
        <v>6595</v>
      </c>
      <c r="B78" s="24" t="s">
        <v>501</v>
      </c>
      <c r="C78" s="25" t="s">
        <v>178</v>
      </c>
      <c r="D78" s="26" t="s">
        <v>119</v>
      </c>
      <c r="E78" s="26" t="s">
        <v>401</v>
      </c>
      <c r="F78" s="27" t="s">
        <v>502</v>
      </c>
      <c r="G78" s="27">
        <v>17.940000000000001</v>
      </c>
      <c r="H78" s="27">
        <v>2.73</v>
      </c>
      <c r="I78" s="27">
        <v>17.36</v>
      </c>
      <c r="J78" s="27">
        <v>21.85</v>
      </c>
      <c r="K78" s="27">
        <v>59.88</v>
      </c>
      <c r="L78" s="28">
        <f t="shared" si="13"/>
        <v>41.94</v>
      </c>
      <c r="M78" s="28"/>
      <c r="N78" s="1" t="s">
        <v>178</v>
      </c>
      <c r="O78" s="1" t="s">
        <v>119</v>
      </c>
      <c r="P78" s="3" t="e">
        <f>VLOOKUP(A78,'Exhibit 10-2'!$A$8:$B$164,7,FALSE)</f>
        <v>#N/A</v>
      </c>
      <c r="Q78" s="3" t="e">
        <f t="shared" si="24"/>
        <v>#N/A</v>
      </c>
      <c r="R78" s="2" t="e">
        <f t="shared" si="14"/>
        <v>#N/A</v>
      </c>
      <c r="S78" s="29" t="e">
        <f t="shared" si="15"/>
        <v>#N/A</v>
      </c>
      <c r="T78" s="29" t="e">
        <f t="shared" si="16"/>
        <v>#N/A</v>
      </c>
      <c r="U78" s="29" t="e">
        <f t="shared" si="17"/>
        <v>#N/A</v>
      </c>
      <c r="V78" s="29" t="e">
        <f t="shared" si="18"/>
        <v>#N/A</v>
      </c>
      <c r="W78" s="8"/>
      <c r="X78" s="30" t="s">
        <v>502</v>
      </c>
      <c r="Y78" s="31">
        <f t="shared" si="19"/>
        <v>2.3000000000000001E-4</v>
      </c>
      <c r="Z78" s="32">
        <f t="shared" si="20"/>
        <v>3.4999999999999997E-5</v>
      </c>
      <c r="AA78" s="32">
        <f t="shared" si="21"/>
        <v>2.2256410256410255E-4</v>
      </c>
      <c r="AB78" s="32">
        <f t="shared" si="22"/>
        <v>2.8012820512820515E-4</v>
      </c>
      <c r="AC78" s="33">
        <f t="shared" si="23"/>
        <v>5.3769230769230771E-4</v>
      </c>
    </row>
    <row r="79" spans="1:30" x14ac:dyDescent="0.25">
      <c r="A79">
        <v>60598</v>
      </c>
      <c r="B79" s="35" t="s">
        <v>503</v>
      </c>
      <c r="C79" s="36" t="s">
        <v>504</v>
      </c>
      <c r="D79" s="26" t="s">
        <v>180</v>
      </c>
      <c r="E79" s="26" t="s">
        <v>405</v>
      </c>
      <c r="F79" s="37" t="s">
        <v>390</v>
      </c>
      <c r="G79" s="37">
        <v>8.74</v>
      </c>
      <c r="H79" s="37">
        <v>1.33</v>
      </c>
      <c r="I79" s="37">
        <v>8.4</v>
      </c>
      <c r="J79" s="37">
        <v>10.58</v>
      </c>
      <c r="K79" s="37">
        <v>29.05</v>
      </c>
      <c r="L79" s="28">
        <f t="shared" si="13"/>
        <v>20.310000000000002</v>
      </c>
      <c r="M79" s="28"/>
      <c r="N79" s="1" t="s">
        <v>179</v>
      </c>
      <c r="O79" s="1" t="s">
        <v>180</v>
      </c>
      <c r="P79" s="3" t="e">
        <f>VLOOKUP(A79,'Exhibit 10-2'!$A$8:$B$164,7,FALSE)</f>
        <v>#N/A</v>
      </c>
      <c r="Q79" s="3" t="e">
        <f t="shared" si="24"/>
        <v>#N/A</v>
      </c>
      <c r="R79" s="2" t="e">
        <f t="shared" si="14"/>
        <v>#N/A</v>
      </c>
      <c r="S79" s="29" t="e">
        <f t="shared" si="15"/>
        <v>#N/A</v>
      </c>
      <c r="T79" s="29" t="e">
        <f t="shared" si="16"/>
        <v>#N/A</v>
      </c>
      <c r="U79" s="29" t="e">
        <f t="shared" si="17"/>
        <v>#N/A</v>
      </c>
      <c r="V79" s="29" t="e">
        <f t="shared" si="18"/>
        <v>#N/A</v>
      </c>
      <c r="W79" s="8"/>
      <c r="X79" s="38" t="s">
        <v>390</v>
      </c>
      <c r="Y79" s="31">
        <f t="shared" si="19"/>
        <v>2.3000000000000001E-4</v>
      </c>
      <c r="Z79" s="32">
        <f t="shared" si="20"/>
        <v>3.5000000000000004E-5</v>
      </c>
      <c r="AA79" s="32">
        <f t="shared" si="21"/>
        <v>2.2105263157894738E-4</v>
      </c>
      <c r="AB79" s="32">
        <f t="shared" si="22"/>
        <v>2.7842105263157894E-4</v>
      </c>
      <c r="AC79" s="33">
        <f t="shared" si="23"/>
        <v>5.3447368421052639E-4</v>
      </c>
    </row>
    <row r="80" spans="1:30" x14ac:dyDescent="0.25">
      <c r="A80">
        <v>30635</v>
      </c>
      <c r="B80" s="24" t="s">
        <v>505</v>
      </c>
      <c r="C80" s="25" t="s">
        <v>181</v>
      </c>
      <c r="D80" s="26" t="s">
        <v>182</v>
      </c>
      <c r="E80" s="26" t="s">
        <v>423</v>
      </c>
      <c r="F80" s="39" t="s">
        <v>506</v>
      </c>
      <c r="G80" s="27">
        <v>4.3499999999999996</v>
      </c>
      <c r="H80" s="27">
        <v>0.66</v>
      </c>
      <c r="I80" s="27">
        <v>12.15</v>
      </c>
      <c r="J80" s="27">
        <v>15.3</v>
      </c>
      <c r="K80" s="27">
        <v>32.46</v>
      </c>
      <c r="L80" s="28">
        <f t="shared" si="13"/>
        <v>28.11</v>
      </c>
      <c r="M80" s="28"/>
      <c r="N80" s="1" t="s">
        <v>181</v>
      </c>
      <c r="O80" s="1" t="s">
        <v>182</v>
      </c>
      <c r="P80" s="3" t="e">
        <f>VLOOKUP(A80,'Exhibit 10-2'!$A$8:$B$164,7,FALSE)</f>
        <v>#N/A</v>
      </c>
      <c r="Q80" s="3" t="e">
        <f t="shared" si="24"/>
        <v>#N/A</v>
      </c>
      <c r="R80" s="44">
        <v>18900</v>
      </c>
      <c r="S80" s="29">
        <f t="shared" si="15"/>
        <v>0.66</v>
      </c>
      <c r="T80" s="29">
        <f t="shared" si="16"/>
        <v>12.149999999999999</v>
      </c>
      <c r="U80" s="29">
        <f t="shared" si="17"/>
        <v>15.3</v>
      </c>
      <c r="V80" s="29">
        <f t="shared" si="18"/>
        <v>28.11</v>
      </c>
      <c r="W80" s="8"/>
      <c r="X80" s="41" t="s">
        <v>506</v>
      </c>
      <c r="Y80" s="31">
        <f t="shared" si="19"/>
        <v>2.3015873015873014E-4</v>
      </c>
      <c r="Z80" s="32">
        <f t="shared" si="20"/>
        <v>3.4920634920634925E-5</v>
      </c>
      <c r="AA80" s="32">
        <f t="shared" si="21"/>
        <v>6.4285714285714282E-4</v>
      </c>
      <c r="AB80" s="32">
        <f t="shared" si="22"/>
        <v>8.0952380952380957E-4</v>
      </c>
      <c r="AC80" s="33">
        <f t="shared" si="23"/>
        <v>1.4873015873015873E-3</v>
      </c>
      <c r="AD80" s="7"/>
    </row>
    <row r="81" spans="1:29" x14ac:dyDescent="0.25">
      <c r="A81">
        <v>60471</v>
      </c>
      <c r="B81" s="35" t="s">
        <v>434</v>
      </c>
      <c r="C81" s="36" t="s">
        <v>184</v>
      </c>
      <c r="D81" s="26" t="s">
        <v>185</v>
      </c>
      <c r="E81" s="26" t="s">
        <v>405</v>
      </c>
      <c r="F81" s="37" t="s">
        <v>469</v>
      </c>
      <c r="G81" s="37">
        <v>12.19</v>
      </c>
      <c r="H81" s="37">
        <v>1.86</v>
      </c>
      <c r="I81" s="37">
        <v>11.76</v>
      </c>
      <c r="J81" s="37">
        <v>14.8</v>
      </c>
      <c r="K81" s="37">
        <v>40.61</v>
      </c>
      <c r="L81" s="28">
        <f t="shared" si="13"/>
        <v>28.42</v>
      </c>
      <c r="M81" s="28"/>
      <c r="N81" s="1" t="s">
        <v>184</v>
      </c>
      <c r="O81" s="1" t="s">
        <v>185</v>
      </c>
      <c r="P81" s="3" t="e">
        <f>VLOOKUP(A81,'Exhibit 10-2'!$A$8:$B$164,7,FALSE)</f>
        <v>#N/A</v>
      </c>
      <c r="Q81" s="3" t="e">
        <f t="shared" si="24"/>
        <v>#N/A</v>
      </c>
      <c r="R81" s="2" t="e">
        <f t="shared" si="14"/>
        <v>#N/A</v>
      </c>
      <c r="S81" s="29" t="e">
        <f t="shared" si="15"/>
        <v>#N/A</v>
      </c>
      <c r="T81" s="29" t="e">
        <f t="shared" si="16"/>
        <v>#N/A</v>
      </c>
      <c r="U81" s="29" t="e">
        <f t="shared" si="17"/>
        <v>#N/A</v>
      </c>
      <c r="V81" s="29" t="e">
        <f t="shared" si="18"/>
        <v>#N/A</v>
      </c>
      <c r="W81" s="8"/>
      <c r="X81" s="38" t="s">
        <v>469</v>
      </c>
      <c r="Y81" s="31">
        <f t="shared" si="19"/>
        <v>2.2999999999999998E-4</v>
      </c>
      <c r="Z81" s="32">
        <f t="shared" si="20"/>
        <v>3.5094339622641513E-5</v>
      </c>
      <c r="AA81" s="32">
        <f t="shared" si="21"/>
        <v>2.2188679245283019E-4</v>
      </c>
      <c r="AB81" s="32">
        <f t="shared" si="22"/>
        <v>2.7924528301886796E-4</v>
      </c>
      <c r="AC81" s="33">
        <f t="shared" si="23"/>
        <v>5.3622641509433965E-4</v>
      </c>
    </row>
    <row r="82" spans="1:29" x14ac:dyDescent="0.25">
      <c r="A82">
        <v>60486</v>
      </c>
      <c r="B82" s="24" t="s">
        <v>507</v>
      </c>
      <c r="C82" s="25" t="s">
        <v>186</v>
      </c>
      <c r="D82" s="26" t="s">
        <v>187</v>
      </c>
      <c r="E82" s="26" t="s">
        <v>450</v>
      </c>
      <c r="F82" s="27" t="s">
        <v>460</v>
      </c>
      <c r="G82" s="27">
        <v>12.42</v>
      </c>
      <c r="H82" s="27">
        <v>1.89</v>
      </c>
      <c r="I82" s="27">
        <v>12.07</v>
      </c>
      <c r="J82" s="27">
        <v>15.2</v>
      </c>
      <c r="K82" s="27">
        <v>41.58</v>
      </c>
      <c r="L82" s="28">
        <f t="shared" si="13"/>
        <v>29.16</v>
      </c>
      <c r="M82" s="28"/>
      <c r="N82" s="1" t="s">
        <v>186</v>
      </c>
      <c r="O82" s="1" t="s">
        <v>187</v>
      </c>
      <c r="P82" s="3" t="e">
        <f>VLOOKUP(A82,'Exhibit 10-2'!$A$8:$B$164,7,FALSE)</f>
        <v>#N/A</v>
      </c>
      <c r="Q82" s="3" t="e">
        <f t="shared" si="24"/>
        <v>#N/A</v>
      </c>
      <c r="R82" s="2" t="e">
        <f t="shared" si="14"/>
        <v>#N/A</v>
      </c>
      <c r="S82" s="29" t="e">
        <f t="shared" si="15"/>
        <v>#N/A</v>
      </c>
      <c r="T82" s="29" t="e">
        <f t="shared" si="16"/>
        <v>#N/A</v>
      </c>
      <c r="U82" s="29" t="e">
        <f t="shared" si="17"/>
        <v>#N/A</v>
      </c>
      <c r="V82" s="29" t="e">
        <f t="shared" si="18"/>
        <v>#N/A</v>
      </c>
      <c r="W82" s="8"/>
      <c r="X82" s="30" t="s">
        <v>460</v>
      </c>
      <c r="Y82" s="31">
        <f t="shared" si="19"/>
        <v>2.3000000000000001E-4</v>
      </c>
      <c r="Z82" s="32">
        <f t="shared" si="20"/>
        <v>3.4999999999999997E-5</v>
      </c>
      <c r="AA82" s="32">
        <f t="shared" si="21"/>
        <v>2.2351851851851851E-4</v>
      </c>
      <c r="AB82" s="32">
        <f t="shared" si="22"/>
        <v>2.8148148148148146E-4</v>
      </c>
      <c r="AC82" s="33">
        <f t="shared" si="23"/>
        <v>5.4000000000000001E-4</v>
      </c>
    </row>
    <row r="83" spans="1:29" x14ac:dyDescent="0.25">
      <c r="A83">
        <v>30715</v>
      </c>
      <c r="B83" s="35" t="s">
        <v>508</v>
      </c>
      <c r="C83" s="36" t="s">
        <v>186</v>
      </c>
      <c r="D83" s="26" t="s">
        <v>188</v>
      </c>
      <c r="E83" s="26"/>
      <c r="F83" s="37" t="s">
        <v>456</v>
      </c>
      <c r="G83" s="37">
        <v>15.87</v>
      </c>
      <c r="H83" s="37">
        <v>2.42</v>
      </c>
      <c r="I83" s="37">
        <v>15.52</v>
      </c>
      <c r="J83" s="37">
        <v>19.55</v>
      </c>
      <c r="K83" s="37">
        <v>53.36</v>
      </c>
      <c r="L83" s="28">
        <f t="shared" si="13"/>
        <v>37.489999999999995</v>
      </c>
      <c r="M83" s="28"/>
      <c r="N83" s="1" t="s">
        <v>186</v>
      </c>
      <c r="O83" s="1" t="s">
        <v>188</v>
      </c>
      <c r="P83" s="3" t="e">
        <f>VLOOKUP(A83,'Exhibit 10-2'!$A$8:$B$164,7,FALSE)</f>
        <v>#N/A</v>
      </c>
      <c r="Q83" s="3" t="e">
        <f t="shared" si="24"/>
        <v>#N/A</v>
      </c>
      <c r="R83" s="2" t="e">
        <f t="shared" si="14"/>
        <v>#N/A</v>
      </c>
      <c r="S83" s="29" t="e">
        <f t="shared" si="15"/>
        <v>#N/A</v>
      </c>
      <c r="T83" s="29" t="e">
        <f t="shared" si="16"/>
        <v>#N/A</v>
      </c>
      <c r="U83" s="29" t="e">
        <f t="shared" si="17"/>
        <v>#N/A</v>
      </c>
      <c r="V83" s="29" t="e">
        <f t="shared" si="18"/>
        <v>#N/A</v>
      </c>
      <c r="W83" s="8"/>
      <c r="X83" s="38" t="s">
        <v>456</v>
      </c>
      <c r="Y83" s="31">
        <f t="shared" si="19"/>
        <v>2.2999999999999998E-4</v>
      </c>
      <c r="Z83" s="32">
        <f t="shared" si="20"/>
        <v>3.5072463768115943E-5</v>
      </c>
      <c r="AA83" s="32">
        <f t="shared" si="21"/>
        <v>2.2492753623188405E-4</v>
      </c>
      <c r="AB83" s="32">
        <f t="shared" si="22"/>
        <v>2.8333333333333335E-4</v>
      </c>
      <c r="AC83" s="33">
        <f t="shared" si="23"/>
        <v>5.4333333333333328E-4</v>
      </c>
    </row>
    <row r="84" spans="1:29" x14ac:dyDescent="0.25">
      <c r="A84">
        <v>60459</v>
      </c>
      <c r="B84" s="24" t="s">
        <v>509</v>
      </c>
      <c r="C84" s="25" t="s">
        <v>189</v>
      </c>
      <c r="D84" s="26" t="s">
        <v>190</v>
      </c>
      <c r="E84" s="26" t="s">
        <v>345</v>
      </c>
      <c r="F84" s="27" t="s">
        <v>466</v>
      </c>
      <c r="G84" s="27">
        <v>11.04</v>
      </c>
      <c r="H84" s="27">
        <v>1.68</v>
      </c>
      <c r="I84" s="27">
        <v>10.76</v>
      </c>
      <c r="J84" s="27">
        <v>13.55</v>
      </c>
      <c r="K84" s="27">
        <v>37.03</v>
      </c>
      <c r="L84" s="28">
        <f t="shared" si="13"/>
        <v>25.990000000000002</v>
      </c>
      <c r="M84" s="28"/>
      <c r="N84" s="1" t="s">
        <v>189</v>
      </c>
      <c r="O84" s="1" t="s">
        <v>190</v>
      </c>
      <c r="P84" s="3" t="e">
        <f>VLOOKUP(A84,'Exhibit 10-2'!$A$8:$B$164,7,FALSE)</f>
        <v>#N/A</v>
      </c>
      <c r="Q84" s="3" t="e">
        <f t="shared" si="24"/>
        <v>#N/A</v>
      </c>
      <c r="R84" s="2" t="e">
        <f t="shared" si="14"/>
        <v>#N/A</v>
      </c>
      <c r="S84" s="29" t="e">
        <f t="shared" si="15"/>
        <v>#N/A</v>
      </c>
      <c r="T84" s="29" t="e">
        <f t="shared" si="16"/>
        <v>#N/A</v>
      </c>
      <c r="U84" s="29" t="e">
        <f t="shared" si="17"/>
        <v>#N/A</v>
      </c>
      <c r="V84" s="29" t="e">
        <f t="shared" si="18"/>
        <v>#N/A</v>
      </c>
      <c r="W84" s="8"/>
      <c r="X84" s="30" t="s">
        <v>466</v>
      </c>
      <c r="Y84" s="31">
        <f t="shared" si="19"/>
        <v>2.2999999999999998E-4</v>
      </c>
      <c r="Z84" s="32">
        <f t="shared" si="20"/>
        <v>3.4999999999999997E-5</v>
      </c>
      <c r="AA84" s="32">
        <f t="shared" si="21"/>
        <v>2.2416666666666665E-4</v>
      </c>
      <c r="AB84" s="32">
        <f t="shared" si="22"/>
        <v>2.8229166666666669E-4</v>
      </c>
      <c r="AC84" s="33">
        <f t="shared" si="23"/>
        <v>5.4145833333333335E-4</v>
      </c>
    </row>
    <row r="85" spans="1:29" x14ac:dyDescent="0.25">
      <c r="A85">
        <v>60559</v>
      </c>
      <c r="B85" s="35" t="s">
        <v>510</v>
      </c>
      <c r="C85" s="36" t="s">
        <v>191</v>
      </c>
      <c r="D85" s="26" t="s">
        <v>192</v>
      </c>
      <c r="E85" s="26" t="s">
        <v>373</v>
      </c>
      <c r="F85" s="39" t="s">
        <v>511</v>
      </c>
      <c r="G85" s="37">
        <v>8.9700000000000006</v>
      </c>
      <c r="H85" s="37">
        <v>1.37</v>
      </c>
      <c r="I85" s="37">
        <v>8.6199999999999992</v>
      </c>
      <c r="J85" s="37">
        <v>10.86</v>
      </c>
      <c r="K85" s="37">
        <v>29.82</v>
      </c>
      <c r="L85" s="28">
        <f t="shared" si="13"/>
        <v>20.849999999999998</v>
      </c>
      <c r="M85" s="28"/>
      <c r="N85" s="1" t="s">
        <v>191</v>
      </c>
      <c r="O85" s="1" t="s">
        <v>192</v>
      </c>
      <c r="P85" s="3" t="e">
        <f>VLOOKUP(A85,'Exhibit 10-2'!$A$8:$B$164,7,FALSE)</f>
        <v>#N/A</v>
      </c>
      <c r="Q85" s="3" t="e">
        <f t="shared" si="24"/>
        <v>#N/A</v>
      </c>
      <c r="R85" s="2" t="e">
        <f t="shared" si="14"/>
        <v>#N/A</v>
      </c>
      <c r="S85" s="29" t="e">
        <f t="shared" si="15"/>
        <v>#N/A</v>
      </c>
      <c r="T85" s="29" t="e">
        <f t="shared" si="16"/>
        <v>#N/A</v>
      </c>
      <c r="U85" s="29" t="e">
        <f t="shared" si="17"/>
        <v>#N/A</v>
      </c>
      <c r="V85" s="29" t="e">
        <f t="shared" si="18"/>
        <v>#N/A</v>
      </c>
      <c r="W85" s="8"/>
      <c r="X85" s="41" t="s">
        <v>511</v>
      </c>
      <c r="Y85" s="31">
        <f t="shared" si="19"/>
        <v>2.3000000000000001E-4</v>
      </c>
      <c r="Z85" s="32">
        <f t="shared" si="20"/>
        <v>3.5128205128205132E-5</v>
      </c>
      <c r="AA85" s="32">
        <f t="shared" si="21"/>
        <v>2.2102564102564101E-4</v>
      </c>
      <c r="AB85" s="32">
        <f t="shared" si="22"/>
        <v>2.7846153846153846E-4</v>
      </c>
      <c r="AC85" s="33">
        <f t="shared" si="23"/>
        <v>5.3461538461538457E-4</v>
      </c>
    </row>
    <row r="86" spans="1:29" x14ac:dyDescent="0.25">
      <c r="A86">
        <v>40750</v>
      </c>
      <c r="B86" s="24" t="s">
        <v>512</v>
      </c>
      <c r="C86" s="25" t="s">
        <v>193</v>
      </c>
      <c r="D86" s="26" t="s">
        <v>194</v>
      </c>
      <c r="E86" s="26"/>
      <c r="F86" s="27" t="s">
        <v>460</v>
      </c>
      <c r="G86" s="27">
        <v>12.42</v>
      </c>
      <c r="H86" s="27">
        <v>1.89</v>
      </c>
      <c r="I86" s="27">
        <v>12.15</v>
      </c>
      <c r="J86" s="27">
        <v>15.3</v>
      </c>
      <c r="K86" s="27">
        <v>41.76</v>
      </c>
      <c r="L86" s="28">
        <f t="shared" si="13"/>
        <v>29.340000000000003</v>
      </c>
      <c r="M86" s="28"/>
      <c r="N86" s="1" t="s">
        <v>193</v>
      </c>
      <c r="O86" s="1" t="s">
        <v>194</v>
      </c>
      <c r="P86" s="3" t="e">
        <f>VLOOKUP(A86,'Exhibit 10-2'!$A$8:$B$164,7,FALSE)</f>
        <v>#N/A</v>
      </c>
      <c r="Q86" s="3" t="e">
        <f t="shared" si="24"/>
        <v>#N/A</v>
      </c>
      <c r="R86" s="2" t="e">
        <f t="shared" si="14"/>
        <v>#N/A</v>
      </c>
      <c r="S86" s="29" t="e">
        <f t="shared" si="15"/>
        <v>#N/A</v>
      </c>
      <c r="T86" s="29" t="e">
        <f t="shared" si="16"/>
        <v>#N/A</v>
      </c>
      <c r="U86" s="29" t="e">
        <f t="shared" si="17"/>
        <v>#N/A</v>
      </c>
      <c r="V86" s="29" t="e">
        <f t="shared" si="18"/>
        <v>#N/A</v>
      </c>
      <c r="W86" s="8"/>
      <c r="X86" s="30" t="s">
        <v>460</v>
      </c>
      <c r="Y86" s="31">
        <f t="shared" si="19"/>
        <v>2.3000000000000001E-4</v>
      </c>
      <c r="Z86" s="32">
        <f t="shared" si="20"/>
        <v>3.4999999999999997E-5</v>
      </c>
      <c r="AA86" s="32">
        <f t="shared" si="21"/>
        <v>2.2499999999999999E-4</v>
      </c>
      <c r="AB86" s="32">
        <f t="shared" si="22"/>
        <v>2.8333333333333335E-4</v>
      </c>
      <c r="AC86" s="33">
        <f t="shared" si="23"/>
        <v>5.4333333333333339E-4</v>
      </c>
    </row>
    <row r="87" spans="1:29" x14ac:dyDescent="0.25">
      <c r="A87">
        <v>20875</v>
      </c>
      <c r="B87" s="35" t="s">
        <v>513</v>
      </c>
      <c r="C87" s="36" t="s">
        <v>195</v>
      </c>
      <c r="D87" s="26" t="s">
        <v>196</v>
      </c>
      <c r="E87" s="26" t="s">
        <v>401</v>
      </c>
      <c r="F87" s="37" t="s">
        <v>464</v>
      </c>
      <c r="G87" s="37">
        <v>18.63</v>
      </c>
      <c r="H87" s="37">
        <v>2.84</v>
      </c>
      <c r="I87" s="37">
        <v>18.23</v>
      </c>
      <c r="J87" s="37">
        <v>22.95</v>
      </c>
      <c r="K87" s="37">
        <v>62.65</v>
      </c>
      <c r="L87" s="28">
        <f t="shared" si="13"/>
        <v>44.019999999999996</v>
      </c>
      <c r="M87" s="28"/>
      <c r="N87" s="1" t="s">
        <v>195</v>
      </c>
      <c r="O87" s="1" t="s">
        <v>196</v>
      </c>
      <c r="P87" s="3" t="e">
        <f>VLOOKUP(A87,'Exhibit 10-2'!$A$8:$B$164,7,FALSE)</f>
        <v>#N/A</v>
      </c>
      <c r="Q87" s="3" t="e">
        <f t="shared" si="24"/>
        <v>#N/A</v>
      </c>
      <c r="R87" s="2" t="e">
        <f t="shared" si="14"/>
        <v>#N/A</v>
      </c>
      <c r="S87" s="29" t="e">
        <f t="shared" si="15"/>
        <v>#N/A</v>
      </c>
      <c r="T87" s="29" t="e">
        <f t="shared" si="16"/>
        <v>#N/A</v>
      </c>
      <c r="U87" s="29" t="e">
        <f t="shared" si="17"/>
        <v>#N/A</v>
      </c>
      <c r="V87" s="29" t="e">
        <f t="shared" si="18"/>
        <v>#N/A</v>
      </c>
      <c r="W87" s="8"/>
      <c r="X87" s="38" t="s">
        <v>464</v>
      </c>
      <c r="Y87" s="31">
        <f t="shared" si="19"/>
        <v>2.2999999999999998E-4</v>
      </c>
      <c r="Z87" s="32">
        <f t="shared" si="20"/>
        <v>3.506172839506173E-5</v>
      </c>
      <c r="AA87" s="32">
        <f t="shared" si="21"/>
        <v>2.2506172839506175E-4</v>
      </c>
      <c r="AB87" s="32">
        <f t="shared" si="22"/>
        <v>2.833333333333333E-4</v>
      </c>
      <c r="AC87" s="33">
        <f t="shared" si="23"/>
        <v>5.4345679012345678E-4</v>
      </c>
    </row>
    <row r="88" spans="1:29" x14ac:dyDescent="0.25">
      <c r="A88">
        <v>30825</v>
      </c>
      <c r="B88" s="24" t="s">
        <v>514</v>
      </c>
      <c r="C88" s="25" t="s">
        <v>197</v>
      </c>
      <c r="D88" s="26" t="s">
        <v>198</v>
      </c>
      <c r="E88" s="26" t="s">
        <v>450</v>
      </c>
      <c r="F88" s="27" t="s">
        <v>515</v>
      </c>
      <c r="G88" s="27">
        <v>11.73</v>
      </c>
      <c r="H88" s="27">
        <v>1.79</v>
      </c>
      <c r="I88" s="27">
        <v>11.47</v>
      </c>
      <c r="J88" s="27">
        <v>14.45</v>
      </c>
      <c r="K88" s="27">
        <v>39.44</v>
      </c>
      <c r="L88" s="28">
        <f t="shared" si="13"/>
        <v>27.71</v>
      </c>
      <c r="M88" s="28"/>
      <c r="N88" s="1" t="s">
        <v>197</v>
      </c>
      <c r="O88" s="1" t="s">
        <v>198</v>
      </c>
      <c r="P88" s="3" t="e">
        <f>VLOOKUP(A88,'Exhibit 10-2'!$A$8:$B$164,7,FALSE)</f>
        <v>#N/A</v>
      </c>
      <c r="Q88" s="3" t="e">
        <f t="shared" si="24"/>
        <v>#N/A</v>
      </c>
      <c r="R88" s="2" t="e">
        <f t="shared" si="14"/>
        <v>#N/A</v>
      </c>
      <c r="S88" s="29" t="e">
        <f t="shared" si="15"/>
        <v>#N/A</v>
      </c>
      <c r="T88" s="29" t="e">
        <f t="shared" si="16"/>
        <v>#N/A</v>
      </c>
      <c r="U88" s="29" t="e">
        <f t="shared" si="17"/>
        <v>#N/A</v>
      </c>
      <c r="V88" s="29" t="e">
        <f t="shared" si="18"/>
        <v>#N/A</v>
      </c>
      <c r="W88" s="8"/>
      <c r="X88" s="30" t="s">
        <v>515</v>
      </c>
      <c r="Y88" s="31">
        <f t="shared" si="19"/>
        <v>2.3000000000000001E-4</v>
      </c>
      <c r="Z88" s="32">
        <f t="shared" si="20"/>
        <v>3.5098039215686276E-5</v>
      </c>
      <c r="AA88" s="32">
        <f t="shared" si="21"/>
        <v>2.2490196078431374E-4</v>
      </c>
      <c r="AB88" s="32">
        <f t="shared" si="22"/>
        <v>2.833333333333333E-4</v>
      </c>
      <c r="AC88" s="33">
        <f t="shared" si="23"/>
        <v>5.4333333333333339E-4</v>
      </c>
    </row>
    <row r="89" spans="1:29" x14ac:dyDescent="0.25">
      <c r="A89">
        <v>40850</v>
      </c>
      <c r="B89" s="35" t="s">
        <v>516</v>
      </c>
      <c r="C89" s="36" t="s">
        <v>199</v>
      </c>
      <c r="D89" s="26" t="s">
        <v>200</v>
      </c>
      <c r="E89" s="26" t="s">
        <v>382</v>
      </c>
      <c r="F89" s="37" t="s">
        <v>383</v>
      </c>
      <c r="G89" s="37">
        <v>14.26</v>
      </c>
      <c r="H89" s="37">
        <v>2.17</v>
      </c>
      <c r="I89" s="37">
        <v>13.94</v>
      </c>
      <c r="J89" s="37">
        <v>17.57</v>
      </c>
      <c r="K89" s="37">
        <v>47.94</v>
      </c>
      <c r="L89" s="28">
        <f t="shared" si="13"/>
        <v>33.68</v>
      </c>
      <c r="M89" s="28"/>
      <c r="N89" s="1" t="s">
        <v>199</v>
      </c>
      <c r="O89" s="1" t="s">
        <v>200</v>
      </c>
      <c r="P89" s="3" t="e">
        <f>VLOOKUP(A89,'Exhibit 10-2'!$A$8:$B$164,7,FALSE)</f>
        <v>#N/A</v>
      </c>
      <c r="Q89" s="3" t="e">
        <f t="shared" si="24"/>
        <v>#N/A</v>
      </c>
      <c r="R89" s="2" t="e">
        <f t="shared" si="14"/>
        <v>#N/A</v>
      </c>
      <c r="S89" s="29" t="e">
        <f t="shared" si="15"/>
        <v>#N/A</v>
      </c>
      <c r="T89" s="29" t="e">
        <f t="shared" si="16"/>
        <v>#N/A</v>
      </c>
      <c r="U89" s="29" t="e">
        <f t="shared" si="17"/>
        <v>#N/A</v>
      </c>
      <c r="V89" s="29" t="e">
        <f t="shared" si="18"/>
        <v>#N/A</v>
      </c>
      <c r="W89" s="8"/>
      <c r="X89" s="38" t="s">
        <v>383</v>
      </c>
      <c r="Y89" s="31">
        <f t="shared" si="19"/>
        <v>2.3000000000000001E-4</v>
      </c>
      <c r="Z89" s="32">
        <f t="shared" si="20"/>
        <v>3.4999999999999997E-5</v>
      </c>
      <c r="AA89" s="32">
        <f t="shared" si="21"/>
        <v>2.2483870967741933E-4</v>
      </c>
      <c r="AB89" s="32">
        <f t="shared" si="22"/>
        <v>2.8338709677419355E-4</v>
      </c>
      <c r="AC89" s="33">
        <f t="shared" si="23"/>
        <v>5.4322580645161289E-4</v>
      </c>
    </row>
    <row r="90" spans="1:29" x14ac:dyDescent="0.25">
      <c r="A90">
        <v>60537</v>
      </c>
      <c r="B90" s="24" t="s">
        <v>517</v>
      </c>
      <c r="C90" s="25" t="s">
        <v>201</v>
      </c>
      <c r="D90" s="26" t="s">
        <v>202</v>
      </c>
      <c r="E90" s="26" t="s">
        <v>385</v>
      </c>
      <c r="F90" s="27" t="s">
        <v>390</v>
      </c>
      <c r="G90" s="27">
        <v>8.74</v>
      </c>
      <c r="H90" s="27">
        <v>1.33</v>
      </c>
      <c r="I90" s="27">
        <v>8.52</v>
      </c>
      <c r="J90" s="27">
        <v>10.73</v>
      </c>
      <c r="K90" s="27">
        <v>29.32</v>
      </c>
      <c r="L90" s="28">
        <f t="shared" si="13"/>
        <v>20.58</v>
      </c>
      <c r="M90" s="28"/>
      <c r="N90" s="1" t="s">
        <v>201</v>
      </c>
      <c r="O90" s="1" t="s">
        <v>202</v>
      </c>
      <c r="P90" s="3" t="e">
        <f>VLOOKUP(A90,'Exhibit 10-2'!$A$8:$B$164,7,FALSE)</f>
        <v>#N/A</v>
      </c>
      <c r="Q90" s="3" t="e">
        <f t="shared" si="24"/>
        <v>#N/A</v>
      </c>
      <c r="R90" s="2" t="e">
        <f t="shared" si="14"/>
        <v>#N/A</v>
      </c>
      <c r="S90" s="29" t="e">
        <f t="shared" si="15"/>
        <v>#N/A</v>
      </c>
      <c r="T90" s="29" t="e">
        <f t="shared" si="16"/>
        <v>#N/A</v>
      </c>
      <c r="U90" s="29" t="e">
        <f t="shared" si="17"/>
        <v>#N/A</v>
      </c>
      <c r="V90" s="29" t="e">
        <f t="shared" si="18"/>
        <v>#N/A</v>
      </c>
      <c r="W90" s="8"/>
      <c r="X90" s="30" t="s">
        <v>390</v>
      </c>
      <c r="Y90" s="31">
        <f t="shared" si="19"/>
        <v>2.3000000000000001E-4</v>
      </c>
      <c r="Z90" s="32">
        <f t="shared" si="20"/>
        <v>3.5000000000000004E-5</v>
      </c>
      <c r="AA90" s="32">
        <f t="shared" si="21"/>
        <v>2.2421052631578945E-4</v>
      </c>
      <c r="AB90" s="32">
        <f t="shared" si="22"/>
        <v>2.8236842105263158E-4</v>
      </c>
      <c r="AC90" s="33">
        <f t="shared" si="23"/>
        <v>5.4157894736842104E-4</v>
      </c>
    </row>
    <row r="91" spans="1:29" x14ac:dyDescent="0.25">
      <c r="A91">
        <v>60560</v>
      </c>
      <c r="B91" s="35" t="s">
        <v>518</v>
      </c>
      <c r="C91" s="36" t="s">
        <v>299</v>
      </c>
      <c r="D91" s="26" t="s">
        <v>72</v>
      </c>
      <c r="E91" s="26" t="s">
        <v>427</v>
      </c>
      <c r="F91" s="37" t="s">
        <v>469</v>
      </c>
      <c r="G91" s="37">
        <v>12.19</v>
      </c>
      <c r="H91" s="37">
        <v>1.86</v>
      </c>
      <c r="I91" s="37">
        <v>11.86</v>
      </c>
      <c r="J91" s="37">
        <v>14.92</v>
      </c>
      <c r="K91" s="37">
        <v>40.83</v>
      </c>
      <c r="L91" s="28">
        <f t="shared" si="13"/>
        <v>28.64</v>
      </c>
      <c r="M91" s="28"/>
      <c r="N91" s="1" t="s">
        <v>299</v>
      </c>
      <c r="O91" s="1" t="s">
        <v>72</v>
      </c>
      <c r="P91" s="3" t="e">
        <f>VLOOKUP(A91,'Exhibit 10-2'!$A$8:$B$164,7,FALSE)</f>
        <v>#N/A</v>
      </c>
      <c r="Q91" s="3" t="e">
        <f t="shared" si="24"/>
        <v>#N/A</v>
      </c>
      <c r="R91" s="2" t="e">
        <f t="shared" si="14"/>
        <v>#N/A</v>
      </c>
      <c r="S91" s="29" t="e">
        <f t="shared" si="15"/>
        <v>#N/A</v>
      </c>
      <c r="T91" s="29" t="e">
        <f t="shared" si="16"/>
        <v>#N/A</v>
      </c>
      <c r="U91" s="29" t="e">
        <f t="shared" si="17"/>
        <v>#N/A</v>
      </c>
      <c r="V91" s="29" t="e">
        <f t="shared" si="18"/>
        <v>#N/A</v>
      </c>
      <c r="W91" s="8"/>
      <c r="X91" s="38" t="s">
        <v>469</v>
      </c>
      <c r="Y91" s="31">
        <f t="shared" si="19"/>
        <v>2.2999999999999998E-4</v>
      </c>
      <c r="Z91" s="32">
        <f t="shared" si="20"/>
        <v>3.5094339622641513E-5</v>
      </c>
      <c r="AA91" s="32">
        <f t="shared" si="21"/>
        <v>2.2377358490566036E-4</v>
      </c>
      <c r="AB91" s="32">
        <f t="shared" si="22"/>
        <v>2.8150943396226417E-4</v>
      </c>
      <c r="AC91" s="33">
        <f t="shared" si="23"/>
        <v>5.403773584905661E-4</v>
      </c>
    </row>
    <row r="92" spans="1:29" x14ac:dyDescent="0.25">
      <c r="A92">
        <v>60542</v>
      </c>
      <c r="B92" s="24" t="s">
        <v>519</v>
      </c>
      <c r="C92" s="25" t="s">
        <v>300</v>
      </c>
      <c r="D92" s="26" t="s">
        <v>203</v>
      </c>
      <c r="E92" s="26" t="s">
        <v>405</v>
      </c>
      <c r="F92" s="27" t="s">
        <v>520</v>
      </c>
      <c r="G92" s="27">
        <v>7.59</v>
      </c>
      <c r="H92" s="27">
        <v>1.1599999999999999</v>
      </c>
      <c r="I92" s="27">
        <v>7.29</v>
      </c>
      <c r="J92" s="27">
        <v>9.19</v>
      </c>
      <c r="K92" s="27">
        <v>25.23</v>
      </c>
      <c r="L92" s="28">
        <f t="shared" si="13"/>
        <v>17.64</v>
      </c>
      <c r="M92" s="28"/>
      <c r="N92" s="1" t="s">
        <v>300</v>
      </c>
      <c r="O92" s="1" t="s">
        <v>203</v>
      </c>
      <c r="P92" s="3" t="e">
        <f>VLOOKUP(A92,'Exhibit 10-2'!$A$8:$B$164,7,FALSE)</f>
        <v>#N/A</v>
      </c>
      <c r="Q92" s="3" t="e">
        <f t="shared" si="24"/>
        <v>#N/A</v>
      </c>
      <c r="R92" s="2" t="e">
        <f t="shared" si="14"/>
        <v>#N/A</v>
      </c>
      <c r="S92" s="29" t="e">
        <f t="shared" si="15"/>
        <v>#N/A</v>
      </c>
      <c r="T92" s="29" t="e">
        <f t="shared" si="16"/>
        <v>#N/A</v>
      </c>
      <c r="U92" s="29" t="e">
        <f t="shared" si="17"/>
        <v>#N/A</v>
      </c>
      <c r="V92" s="29" t="e">
        <f t="shared" si="18"/>
        <v>#N/A</v>
      </c>
      <c r="W92" s="8"/>
      <c r="X92" s="30" t="s">
        <v>520</v>
      </c>
      <c r="Y92" s="31">
        <f t="shared" si="19"/>
        <v>2.3000000000000001E-4</v>
      </c>
      <c r="Z92" s="32">
        <f t="shared" si="20"/>
        <v>3.5151515151515151E-5</v>
      </c>
      <c r="AA92" s="32">
        <f t="shared" si="21"/>
        <v>2.2090909090909092E-4</v>
      </c>
      <c r="AB92" s="32">
        <f t="shared" si="22"/>
        <v>2.7848484848484847E-4</v>
      </c>
      <c r="AC92" s="33">
        <f t="shared" si="23"/>
        <v>5.3454545454545454E-4</v>
      </c>
    </row>
    <row r="93" spans="1:29" x14ac:dyDescent="0.25">
      <c r="A93">
        <v>40900</v>
      </c>
      <c r="B93" s="35" t="s">
        <v>521</v>
      </c>
      <c r="C93" s="36" t="s">
        <v>204</v>
      </c>
      <c r="D93" s="26" t="s">
        <v>205</v>
      </c>
      <c r="E93" s="26" t="s">
        <v>427</v>
      </c>
      <c r="F93" s="37" t="s">
        <v>460</v>
      </c>
      <c r="G93" s="37">
        <v>12.42</v>
      </c>
      <c r="H93" s="37">
        <v>1.89</v>
      </c>
      <c r="I93" s="37">
        <v>12.15</v>
      </c>
      <c r="J93" s="37">
        <v>15.3</v>
      </c>
      <c r="K93" s="37">
        <v>41.76</v>
      </c>
      <c r="L93" s="28">
        <f t="shared" si="13"/>
        <v>29.340000000000003</v>
      </c>
      <c r="M93" s="28"/>
      <c r="N93" s="1" t="s">
        <v>204</v>
      </c>
      <c r="O93" s="1" t="s">
        <v>205</v>
      </c>
      <c r="P93" s="3" t="e">
        <f>VLOOKUP(A93,'Exhibit 10-2'!$A$8:$B$164,7,FALSE)</f>
        <v>#N/A</v>
      </c>
      <c r="Q93" s="3" t="e">
        <f t="shared" si="24"/>
        <v>#N/A</v>
      </c>
      <c r="R93" s="2" t="e">
        <f t="shared" si="14"/>
        <v>#N/A</v>
      </c>
      <c r="S93" s="29" t="e">
        <f t="shared" si="15"/>
        <v>#N/A</v>
      </c>
      <c r="T93" s="29" t="e">
        <f t="shared" si="16"/>
        <v>#N/A</v>
      </c>
      <c r="U93" s="29" t="e">
        <f t="shared" si="17"/>
        <v>#N/A</v>
      </c>
      <c r="V93" s="29" t="e">
        <f t="shared" si="18"/>
        <v>#N/A</v>
      </c>
      <c r="W93" s="8"/>
      <c r="X93" s="38" t="s">
        <v>460</v>
      </c>
      <c r="Y93" s="31">
        <f t="shared" si="19"/>
        <v>2.3000000000000001E-4</v>
      </c>
      <c r="Z93" s="32">
        <f t="shared" si="20"/>
        <v>3.4999999999999997E-5</v>
      </c>
      <c r="AA93" s="32">
        <f t="shared" si="21"/>
        <v>2.2499999999999999E-4</v>
      </c>
      <c r="AB93" s="32">
        <f t="shared" si="22"/>
        <v>2.8333333333333335E-4</v>
      </c>
      <c r="AC93" s="33">
        <f t="shared" si="23"/>
        <v>5.4333333333333339E-4</v>
      </c>
    </row>
    <row r="94" spans="1:29" x14ac:dyDescent="0.25">
      <c r="A94">
        <v>20910</v>
      </c>
      <c r="B94" s="24" t="s">
        <v>522</v>
      </c>
      <c r="C94" s="25" t="s">
        <v>206</v>
      </c>
      <c r="D94" s="26" t="s">
        <v>125</v>
      </c>
      <c r="E94" s="26" t="s">
        <v>523</v>
      </c>
      <c r="F94" s="27" t="s">
        <v>431</v>
      </c>
      <c r="G94" s="27">
        <v>18.86</v>
      </c>
      <c r="H94" s="27">
        <v>2.87</v>
      </c>
      <c r="I94" s="27">
        <v>18.45</v>
      </c>
      <c r="J94" s="27">
        <v>23.23</v>
      </c>
      <c r="K94" s="27">
        <v>63.41</v>
      </c>
      <c r="L94" s="28">
        <f t="shared" si="13"/>
        <v>44.55</v>
      </c>
      <c r="M94" s="28"/>
      <c r="N94" s="1" t="s">
        <v>206</v>
      </c>
      <c r="O94" s="1" t="s">
        <v>125</v>
      </c>
      <c r="P94" s="3" t="e">
        <f>VLOOKUP(A94,'Exhibit 10-2'!$A$8:$B$164,7,FALSE)</f>
        <v>#N/A</v>
      </c>
      <c r="Q94" s="3" t="e">
        <f t="shared" si="24"/>
        <v>#N/A</v>
      </c>
      <c r="R94" s="2" t="e">
        <f t="shared" si="14"/>
        <v>#N/A</v>
      </c>
      <c r="S94" s="29" t="e">
        <f t="shared" si="15"/>
        <v>#N/A</v>
      </c>
      <c r="T94" s="29" t="e">
        <f t="shared" si="16"/>
        <v>#N/A</v>
      </c>
      <c r="U94" s="29" t="e">
        <f t="shared" si="17"/>
        <v>#N/A</v>
      </c>
      <c r="V94" s="29" t="e">
        <f t="shared" si="18"/>
        <v>#N/A</v>
      </c>
      <c r="W94" s="8"/>
      <c r="X94" s="30" t="s">
        <v>431</v>
      </c>
      <c r="Y94" s="31">
        <f t="shared" si="19"/>
        <v>2.2999999999999998E-4</v>
      </c>
      <c r="Z94" s="32">
        <f t="shared" si="20"/>
        <v>3.5000000000000004E-5</v>
      </c>
      <c r="AA94" s="32">
        <f t="shared" si="21"/>
        <v>2.2499999999999999E-4</v>
      </c>
      <c r="AB94" s="32">
        <f t="shared" si="22"/>
        <v>2.8329268292682927E-4</v>
      </c>
      <c r="AC94" s="33">
        <f t="shared" si="23"/>
        <v>5.4329268292682925E-4</v>
      </c>
    </row>
    <row r="95" spans="1:29" x14ac:dyDescent="0.25">
      <c r="A95">
        <v>30835</v>
      </c>
      <c r="B95" s="35" t="s">
        <v>524</v>
      </c>
      <c r="C95" s="36" t="s">
        <v>207</v>
      </c>
      <c r="D95" s="26" t="s">
        <v>138</v>
      </c>
      <c r="E95" s="26" t="s">
        <v>345</v>
      </c>
      <c r="F95" s="37" t="s">
        <v>525</v>
      </c>
      <c r="G95" s="37">
        <v>15.18</v>
      </c>
      <c r="H95" s="37">
        <v>2.31</v>
      </c>
      <c r="I95" s="37">
        <v>14.86</v>
      </c>
      <c r="J95" s="37">
        <v>18.7</v>
      </c>
      <c r="K95" s="37">
        <v>51.05</v>
      </c>
      <c r="L95" s="28">
        <f t="shared" si="13"/>
        <v>35.869999999999997</v>
      </c>
      <c r="M95" s="28"/>
      <c r="N95" s="1" t="s">
        <v>207</v>
      </c>
      <c r="O95" s="1" t="s">
        <v>138</v>
      </c>
      <c r="P95" s="3" t="e">
        <f>VLOOKUP(A95,'Exhibit 10-2'!$A$8:$B$164,7,FALSE)</f>
        <v>#N/A</v>
      </c>
      <c r="Q95" s="3" t="e">
        <f t="shared" si="24"/>
        <v>#N/A</v>
      </c>
      <c r="R95" s="2" t="e">
        <f t="shared" si="14"/>
        <v>#N/A</v>
      </c>
      <c r="S95" s="29" t="e">
        <f t="shared" si="15"/>
        <v>#N/A</v>
      </c>
      <c r="T95" s="29" t="e">
        <f t="shared" si="16"/>
        <v>#N/A</v>
      </c>
      <c r="U95" s="29" t="e">
        <f t="shared" si="17"/>
        <v>#N/A</v>
      </c>
      <c r="V95" s="29" t="e">
        <f t="shared" si="18"/>
        <v>#N/A</v>
      </c>
      <c r="W95" s="8"/>
      <c r="X95" s="38" t="s">
        <v>525</v>
      </c>
      <c r="Y95" s="31">
        <f t="shared" si="19"/>
        <v>2.3000000000000001E-4</v>
      </c>
      <c r="Z95" s="32">
        <f t="shared" si="20"/>
        <v>3.5000000000000004E-5</v>
      </c>
      <c r="AA95" s="32">
        <f t="shared" si="21"/>
        <v>2.2515151515151515E-4</v>
      </c>
      <c r="AB95" s="32">
        <f t="shared" si="22"/>
        <v>2.833333333333333E-4</v>
      </c>
      <c r="AC95" s="33">
        <f t="shared" si="23"/>
        <v>5.4348484848484846E-4</v>
      </c>
    </row>
    <row r="96" spans="1:29" x14ac:dyDescent="0.25">
      <c r="A96">
        <v>20925</v>
      </c>
      <c r="B96" s="24" t="s">
        <v>526</v>
      </c>
      <c r="C96" s="25" t="s">
        <v>208</v>
      </c>
      <c r="D96" s="26" t="s">
        <v>527</v>
      </c>
      <c r="E96" s="26" t="s">
        <v>376</v>
      </c>
      <c r="F96" s="27" t="s">
        <v>456</v>
      </c>
      <c r="G96" s="27">
        <v>15.87</v>
      </c>
      <c r="H96" s="27">
        <v>2.42</v>
      </c>
      <c r="I96" s="27">
        <v>15.52</v>
      </c>
      <c r="J96" s="27">
        <v>19.55</v>
      </c>
      <c r="K96" s="27">
        <v>53.36</v>
      </c>
      <c r="L96" s="28">
        <f t="shared" si="13"/>
        <v>37.489999999999995</v>
      </c>
      <c r="M96" s="28"/>
      <c r="N96" s="1" t="s">
        <v>208</v>
      </c>
      <c r="O96" s="1" t="s">
        <v>209</v>
      </c>
      <c r="P96" s="3" t="e">
        <f>VLOOKUP(A96,'Exhibit 10-2'!$A$8:$B$164,7,FALSE)</f>
        <v>#N/A</v>
      </c>
      <c r="Q96" s="3" t="e">
        <f t="shared" si="24"/>
        <v>#N/A</v>
      </c>
      <c r="R96" s="2" t="e">
        <f t="shared" si="14"/>
        <v>#N/A</v>
      </c>
      <c r="S96" s="29" t="e">
        <f t="shared" si="15"/>
        <v>#N/A</v>
      </c>
      <c r="T96" s="29" t="e">
        <f t="shared" si="16"/>
        <v>#N/A</v>
      </c>
      <c r="U96" s="29" t="e">
        <f t="shared" si="17"/>
        <v>#N/A</v>
      </c>
      <c r="V96" s="29" t="e">
        <f t="shared" si="18"/>
        <v>#N/A</v>
      </c>
      <c r="W96" s="8"/>
      <c r="X96" s="30" t="s">
        <v>456</v>
      </c>
      <c r="Y96" s="31">
        <f t="shared" si="19"/>
        <v>2.2999999999999998E-4</v>
      </c>
      <c r="Z96" s="32">
        <f t="shared" si="20"/>
        <v>3.5072463768115943E-5</v>
      </c>
      <c r="AA96" s="32">
        <f t="shared" si="21"/>
        <v>2.2492753623188405E-4</v>
      </c>
      <c r="AB96" s="32">
        <f t="shared" si="22"/>
        <v>2.8333333333333335E-4</v>
      </c>
      <c r="AC96" s="33">
        <f t="shared" si="23"/>
        <v>5.4333333333333328E-4</v>
      </c>
    </row>
    <row r="97" spans="1:29" x14ac:dyDescent="0.25">
      <c r="A97">
        <v>20930</v>
      </c>
      <c r="B97" s="35" t="s">
        <v>528</v>
      </c>
      <c r="C97" s="36" t="s">
        <v>210</v>
      </c>
      <c r="D97" s="26" t="s">
        <v>105</v>
      </c>
      <c r="E97" s="26" t="s">
        <v>423</v>
      </c>
      <c r="F97" s="37" t="s">
        <v>529</v>
      </c>
      <c r="G97" s="37">
        <v>16.329999999999998</v>
      </c>
      <c r="H97" s="37">
        <v>2.4900000000000002</v>
      </c>
      <c r="I97" s="37">
        <v>15.97</v>
      </c>
      <c r="J97" s="37">
        <v>20.12</v>
      </c>
      <c r="K97" s="37">
        <v>54.91</v>
      </c>
      <c r="L97" s="28">
        <f t="shared" si="13"/>
        <v>38.58</v>
      </c>
      <c r="M97" s="28"/>
      <c r="N97" s="1" t="s">
        <v>210</v>
      </c>
      <c r="O97" s="1" t="s">
        <v>105</v>
      </c>
      <c r="P97" s="3" t="e">
        <f>VLOOKUP(A97,'Exhibit 10-2'!$A$8:$B$164,7,FALSE)</f>
        <v>#N/A</v>
      </c>
      <c r="Q97" s="3" t="e">
        <f t="shared" si="24"/>
        <v>#N/A</v>
      </c>
      <c r="R97" s="2" t="e">
        <f t="shared" si="14"/>
        <v>#N/A</v>
      </c>
      <c r="S97" s="29" t="e">
        <f t="shared" si="15"/>
        <v>#N/A</v>
      </c>
      <c r="T97" s="29" t="e">
        <f t="shared" si="16"/>
        <v>#N/A</v>
      </c>
      <c r="U97" s="29" t="e">
        <f t="shared" si="17"/>
        <v>#N/A</v>
      </c>
      <c r="V97" s="29" t="e">
        <f t="shared" si="18"/>
        <v>#N/A</v>
      </c>
      <c r="W97" s="8"/>
      <c r="X97" s="38" t="s">
        <v>529</v>
      </c>
      <c r="Y97" s="31">
        <f t="shared" si="19"/>
        <v>2.2999999999999998E-4</v>
      </c>
      <c r="Z97" s="32">
        <f t="shared" si="20"/>
        <v>3.5070422535211268E-5</v>
      </c>
      <c r="AA97" s="32">
        <f t="shared" si="21"/>
        <v>2.2492957746478873E-4</v>
      </c>
      <c r="AB97" s="32">
        <f t="shared" si="22"/>
        <v>2.8338028169014085E-4</v>
      </c>
      <c r="AC97" s="33">
        <f t="shared" si="23"/>
        <v>5.4338028169014082E-4</v>
      </c>
    </row>
    <row r="98" spans="1:29" x14ac:dyDescent="0.25">
      <c r="A98">
        <v>60517</v>
      </c>
      <c r="B98" s="24" t="s">
        <v>530</v>
      </c>
      <c r="C98" s="25" t="s">
        <v>211</v>
      </c>
      <c r="D98" s="26" t="s">
        <v>212</v>
      </c>
      <c r="E98" s="26" t="s">
        <v>382</v>
      </c>
      <c r="F98" s="27" t="s">
        <v>531</v>
      </c>
      <c r="G98" s="27">
        <v>27.6</v>
      </c>
      <c r="H98" s="27">
        <v>4.2</v>
      </c>
      <c r="I98" s="27">
        <v>26.81</v>
      </c>
      <c r="J98" s="27">
        <v>33.76</v>
      </c>
      <c r="K98" s="27">
        <v>92.37</v>
      </c>
      <c r="L98" s="28">
        <f t="shared" si="13"/>
        <v>64.77</v>
      </c>
      <c r="M98" s="28"/>
      <c r="N98" s="1" t="s">
        <v>211</v>
      </c>
      <c r="O98" s="1" t="s">
        <v>212</v>
      </c>
      <c r="P98" s="3" t="e">
        <f>VLOOKUP(A98,'Exhibit 10-2'!$A$8:$B$164,7,FALSE)</f>
        <v>#N/A</v>
      </c>
      <c r="Q98" s="3" t="e">
        <f t="shared" si="24"/>
        <v>#N/A</v>
      </c>
      <c r="R98" s="2" t="e">
        <f t="shared" si="14"/>
        <v>#N/A</v>
      </c>
      <c r="S98" s="29" t="e">
        <f t="shared" si="15"/>
        <v>#N/A</v>
      </c>
      <c r="T98" s="29" t="e">
        <f t="shared" si="16"/>
        <v>#N/A</v>
      </c>
      <c r="U98" s="29" t="e">
        <f t="shared" si="17"/>
        <v>#N/A</v>
      </c>
      <c r="V98" s="29" t="e">
        <f t="shared" si="18"/>
        <v>#N/A</v>
      </c>
      <c r="W98" s="8"/>
      <c r="X98" s="30" t="s">
        <v>531</v>
      </c>
      <c r="Y98" s="31">
        <f t="shared" si="19"/>
        <v>2.3000000000000001E-4</v>
      </c>
      <c r="Z98" s="32">
        <f t="shared" si="20"/>
        <v>3.5000000000000004E-5</v>
      </c>
      <c r="AA98" s="32">
        <f t="shared" si="21"/>
        <v>2.2341666666666666E-4</v>
      </c>
      <c r="AB98" s="32">
        <f t="shared" si="22"/>
        <v>2.8133333333333331E-4</v>
      </c>
      <c r="AC98" s="33">
        <f t="shared" si="23"/>
        <v>5.3974999999999997E-4</v>
      </c>
    </row>
    <row r="99" spans="1:29" x14ac:dyDescent="0.25">
      <c r="A99">
        <v>60538</v>
      </c>
      <c r="B99" s="35" t="s">
        <v>532</v>
      </c>
      <c r="C99" s="36" t="s">
        <v>213</v>
      </c>
      <c r="D99" s="26" t="s">
        <v>214</v>
      </c>
      <c r="E99" s="26" t="s">
        <v>427</v>
      </c>
      <c r="F99" s="37" t="s">
        <v>388</v>
      </c>
      <c r="G99" s="37">
        <v>9.1999999999999993</v>
      </c>
      <c r="H99" s="37">
        <v>1.4</v>
      </c>
      <c r="I99" s="37">
        <v>8.81</v>
      </c>
      <c r="J99" s="37">
        <v>11.11</v>
      </c>
      <c r="K99" s="37">
        <v>30.52</v>
      </c>
      <c r="L99" s="28">
        <f t="shared" si="13"/>
        <v>21.32</v>
      </c>
      <c r="M99" s="28"/>
      <c r="N99" s="1" t="s">
        <v>213</v>
      </c>
      <c r="O99" s="1" t="s">
        <v>214</v>
      </c>
      <c r="P99" s="3" t="e">
        <f>VLOOKUP(A99,'Exhibit 10-2'!$A$8:$B$164,7,FALSE)</f>
        <v>#N/A</v>
      </c>
      <c r="Q99" s="3" t="e">
        <f t="shared" si="24"/>
        <v>#N/A</v>
      </c>
      <c r="R99" s="2" t="e">
        <f t="shared" si="14"/>
        <v>#N/A</v>
      </c>
      <c r="S99" s="29" t="e">
        <f t="shared" si="15"/>
        <v>#N/A</v>
      </c>
      <c r="T99" s="29" t="e">
        <f t="shared" si="16"/>
        <v>#N/A</v>
      </c>
      <c r="U99" s="29" t="e">
        <f t="shared" si="17"/>
        <v>#N/A</v>
      </c>
      <c r="V99" s="29" t="e">
        <f t="shared" si="18"/>
        <v>#N/A</v>
      </c>
      <c r="W99" s="8"/>
      <c r="X99" s="38" t="s">
        <v>388</v>
      </c>
      <c r="Y99" s="31">
        <f t="shared" si="19"/>
        <v>2.2999999999999998E-4</v>
      </c>
      <c r="Z99" s="32">
        <f t="shared" si="20"/>
        <v>3.4999999999999997E-5</v>
      </c>
      <c r="AA99" s="32">
        <f t="shared" si="21"/>
        <v>2.2025000000000001E-4</v>
      </c>
      <c r="AB99" s="32">
        <f t="shared" si="22"/>
        <v>2.7775E-4</v>
      </c>
      <c r="AC99" s="33">
        <f t="shared" si="23"/>
        <v>5.3300000000000005E-4</v>
      </c>
    </row>
    <row r="100" spans="1:29" x14ac:dyDescent="0.25">
      <c r="A100">
        <v>41125</v>
      </c>
      <c r="B100" s="24" t="s">
        <v>533</v>
      </c>
      <c r="C100" s="25" t="s">
        <v>215</v>
      </c>
      <c r="D100" s="26" t="s">
        <v>216</v>
      </c>
      <c r="E100" s="26" t="s">
        <v>401</v>
      </c>
      <c r="F100" s="27" t="s">
        <v>534</v>
      </c>
      <c r="G100" s="27">
        <v>11.27</v>
      </c>
      <c r="H100" s="27">
        <v>1.72</v>
      </c>
      <c r="I100" s="27">
        <v>10.88</v>
      </c>
      <c r="J100" s="27">
        <v>13.7</v>
      </c>
      <c r="K100" s="27">
        <v>37.57</v>
      </c>
      <c r="L100" s="28">
        <f t="shared" si="13"/>
        <v>26.3</v>
      </c>
      <c r="M100" s="28"/>
      <c r="N100" s="1" t="s">
        <v>215</v>
      </c>
      <c r="O100" s="1" t="s">
        <v>216</v>
      </c>
      <c r="P100" s="3" t="e">
        <f>VLOOKUP(A100,'Exhibit 10-2'!$A$8:$B$164,7,FALSE)</f>
        <v>#N/A</v>
      </c>
      <c r="Q100" s="3" t="e">
        <f t="shared" si="24"/>
        <v>#N/A</v>
      </c>
      <c r="R100" s="2" t="e">
        <f t="shared" si="14"/>
        <v>#N/A</v>
      </c>
      <c r="S100" s="29" t="e">
        <f t="shared" si="15"/>
        <v>#N/A</v>
      </c>
      <c r="T100" s="29" t="e">
        <f t="shared" si="16"/>
        <v>#N/A</v>
      </c>
      <c r="U100" s="29" t="e">
        <f t="shared" si="17"/>
        <v>#N/A</v>
      </c>
      <c r="V100" s="29" t="e">
        <f t="shared" si="18"/>
        <v>#N/A</v>
      </c>
      <c r="W100" s="8"/>
      <c r="X100" s="30" t="s">
        <v>534</v>
      </c>
      <c r="Y100" s="31">
        <f t="shared" si="19"/>
        <v>2.2999999999999998E-4</v>
      </c>
      <c r="Z100" s="32">
        <f t="shared" si="20"/>
        <v>3.5102040816326532E-5</v>
      </c>
      <c r="AA100" s="32">
        <f t="shared" si="21"/>
        <v>2.2204081632653063E-4</v>
      </c>
      <c r="AB100" s="32">
        <f t="shared" si="22"/>
        <v>2.7959183673469389E-4</v>
      </c>
      <c r="AC100" s="33">
        <f t="shared" si="23"/>
        <v>5.3673469387755099E-4</v>
      </c>
    </row>
    <row r="101" spans="1:29" x14ac:dyDescent="0.25">
      <c r="A101">
        <v>60526</v>
      </c>
      <c r="B101" s="35" t="s">
        <v>535</v>
      </c>
      <c r="C101" s="36" t="s">
        <v>217</v>
      </c>
      <c r="D101" s="26" t="s">
        <v>109</v>
      </c>
      <c r="E101" s="26" t="s">
        <v>376</v>
      </c>
      <c r="F101" s="37" t="s">
        <v>390</v>
      </c>
      <c r="G101" s="37">
        <v>8.74</v>
      </c>
      <c r="H101" s="37">
        <v>1.33</v>
      </c>
      <c r="I101" s="37">
        <v>8.4600000000000009</v>
      </c>
      <c r="J101" s="37">
        <v>10.66</v>
      </c>
      <c r="K101" s="37">
        <v>29.19</v>
      </c>
      <c r="L101" s="28">
        <f t="shared" si="13"/>
        <v>20.450000000000003</v>
      </c>
      <c r="M101" s="28"/>
      <c r="N101" s="1" t="s">
        <v>217</v>
      </c>
      <c r="O101" s="1" t="s">
        <v>109</v>
      </c>
      <c r="P101" s="3" t="e">
        <f>VLOOKUP(A101,'Exhibit 10-2'!$A$8:$B$164,7,FALSE)</f>
        <v>#N/A</v>
      </c>
      <c r="Q101" s="3" t="e">
        <f t="shared" si="24"/>
        <v>#N/A</v>
      </c>
      <c r="R101" s="2" t="e">
        <f t="shared" si="14"/>
        <v>#N/A</v>
      </c>
      <c r="S101" s="29" t="e">
        <f t="shared" si="15"/>
        <v>#N/A</v>
      </c>
      <c r="T101" s="29" t="e">
        <f t="shared" si="16"/>
        <v>#N/A</v>
      </c>
      <c r="U101" s="29" t="e">
        <f t="shared" si="17"/>
        <v>#N/A</v>
      </c>
      <c r="V101" s="29" t="e">
        <f t="shared" si="18"/>
        <v>#N/A</v>
      </c>
      <c r="W101" s="8"/>
      <c r="X101" s="38" t="s">
        <v>390</v>
      </c>
      <c r="Y101" s="31">
        <f t="shared" si="19"/>
        <v>2.3000000000000001E-4</v>
      </c>
      <c r="Z101" s="32">
        <f t="shared" si="20"/>
        <v>3.5000000000000004E-5</v>
      </c>
      <c r="AA101" s="32">
        <f t="shared" si="21"/>
        <v>2.2263157894736844E-4</v>
      </c>
      <c r="AB101" s="32">
        <f t="shared" si="22"/>
        <v>2.8052631578947369E-4</v>
      </c>
      <c r="AC101" s="33">
        <f t="shared" si="23"/>
        <v>5.3815789473684217E-4</v>
      </c>
    </row>
    <row r="102" spans="1:29" x14ac:dyDescent="0.25">
      <c r="A102">
        <v>60581</v>
      </c>
      <c r="B102" s="24" t="s">
        <v>536</v>
      </c>
      <c r="C102" s="25" t="s">
        <v>218</v>
      </c>
      <c r="D102" s="26" t="s">
        <v>219</v>
      </c>
      <c r="E102" s="26" t="s">
        <v>382</v>
      </c>
      <c r="F102" s="39" t="s">
        <v>386</v>
      </c>
      <c r="G102" s="27">
        <v>7.82</v>
      </c>
      <c r="H102" s="27">
        <v>1.19</v>
      </c>
      <c r="I102" s="27">
        <v>7.64</v>
      </c>
      <c r="J102" s="27">
        <v>9.6300000000000008</v>
      </c>
      <c r="K102" s="27">
        <v>26.28</v>
      </c>
      <c r="L102" s="28">
        <f t="shared" si="13"/>
        <v>18.46</v>
      </c>
      <c r="M102" s="28"/>
      <c r="N102" s="1" t="s">
        <v>218</v>
      </c>
      <c r="O102" s="1" t="s">
        <v>219</v>
      </c>
      <c r="P102" s="3" t="e">
        <f>VLOOKUP(A102,'Exhibit 10-2'!$A$8:$B$164,7,FALSE)</f>
        <v>#N/A</v>
      </c>
      <c r="Q102" s="3" t="e">
        <f t="shared" si="24"/>
        <v>#N/A</v>
      </c>
      <c r="R102" s="2" t="e">
        <f t="shared" si="14"/>
        <v>#N/A</v>
      </c>
      <c r="S102" s="29" t="e">
        <f t="shared" si="15"/>
        <v>#N/A</v>
      </c>
      <c r="T102" s="29" t="e">
        <f t="shared" si="16"/>
        <v>#N/A</v>
      </c>
      <c r="U102" s="29" t="e">
        <f t="shared" si="17"/>
        <v>#N/A</v>
      </c>
      <c r="V102" s="29" t="e">
        <f t="shared" si="18"/>
        <v>#N/A</v>
      </c>
      <c r="W102" s="8"/>
      <c r="X102" s="41" t="s">
        <v>386</v>
      </c>
      <c r="Y102" s="31">
        <f t="shared" si="19"/>
        <v>2.3000000000000001E-4</v>
      </c>
      <c r="Z102" s="32">
        <f t="shared" si="20"/>
        <v>3.4999999999999997E-5</v>
      </c>
      <c r="AA102" s="32">
        <f t="shared" si="21"/>
        <v>2.2470588235294116E-4</v>
      </c>
      <c r="AB102" s="32">
        <f t="shared" si="22"/>
        <v>2.8323529411764707E-4</v>
      </c>
      <c r="AC102" s="33">
        <f t="shared" si="23"/>
        <v>5.4294117647058827E-4</v>
      </c>
    </row>
    <row r="103" spans="1:29" x14ac:dyDescent="0.25">
      <c r="A103">
        <v>60584</v>
      </c>
      <c r="B103" s="35" t="s">
        <v>537</v>
      </c>
      <c r="C103" s="36" t="s">
        <v>220</v>
      </c>
      <c r="D103" s="26" t="s">
        <v>221</v>
      </c>
      <c r="E103" s="26" t="s">
        <v>382</v>
      </c>
      <c r="F103" s="37" t="s">
        <v>377</v>
      </c>
      <c r="G103" s="37">
        <v>8.0500000000000007</v>
      </c>
      <c r="H103" s="37">
        <v>1.23</v>
      </c>
      <c r="I103" s="37">
        <v>7.76</v>
      </c>
      <c r="J103" s="37">
        <v>9.76</v>
      </c>
      <c r="K103" s="37">
        <v>26.8</v>
      </c>
      <c r="L103" s="28">
        <f t="shared" si="13"/>
        <v>18.75</v>
      </c>
      <c r="M103" s="28"/>
      <c r="N103" s="1" t="s">
        <v>220</v>
      </c>
      <c r="O103" s="1" t="s">
        <v>221</v>
      </c>
      <c r="P103" s="3" t="e">
        <f>VLOOKUP(A103,'Exhibit 10-2'!$A$8:$B$164,7,FALSE)</f>
        <v>#N/A</v>
      </c>
      <c r="Q103" s="3" t="e">
        <f t="shared" si="24"/>
        <v>#N/A</v>
      </c>
      <c r="R103" s="2" t="e">
        <f t="shared" si="14"/>
        <v>#N/A</v>
      </c>
      <c r="S103" s="29" t="e">
        <f t="shared" si="15"/>
        <v>#N/A</v>
      </c>
      <c r="T103" s="29" t="e">
        <f t="shared" si="16"/>
        <v>#N/A</v>
      </c>
      <c r="U103" s="29" t="e">
        <f t="shared" si="17"/>
        <v>#N/A</v>
      </c>
      <c r="V103" s="29" t="e">
        <f t="shared" si="18"/>
        <v>#N/A</v>
      </c>
      <c r="W103" s="8"/>
      <c r="X103" s="38" t="s">
        <v>377</v>
      </c>
      <c r="Y103" s="31">
        <f t="shared" si="19"/>
        <v>2.3000000000000001E-4</v>
      </c>
      <c r="Z103" s="32">
        <f t="shared" si="20"/>
        <v>3.5142857142857142E-5</v>
      </c>
      <c r="AA103" s="32">
        <f t="shared" si="21"/>
        <v>2.217142857142857E-4</v>
      </c>
      <c r="AB103" s="32">
        <f t="shared" si="22"/>
        <v>2.7885714285714287E-4</v>
      </c>
      <c r="AC103" s="33">
        <f t="shared" si="23"/>
        <v>5.3571428571428574E-4</v>
      </c>
    </row>
    <row r="104" spans="1:29" x14ac:dyDescent="0.25">
      <c r="A104">
        <v>60493</v>
      </c>
      <c r="B104" s="24" t="s">
        <v>538</v>
      </c>
      <c r="C104" s="25" t="s">
        <v>222</v>
      </c>
      <c r="D104" s="26" t="s">
        <v>223</v>
      </c>
      <c r="E104" s="26" t="s">
        <v>393</v>
      </c>
      <c r="F104" s="27" t="s">
        <v>388</v>
      </c>
      <c r="G104" s="27">
        <v>9.1999999999999993</v>
      </c>
      <c r="H104" s="27">
        <v>1.4</v>
      </c>
      <c r="I104" s="27">
        <v>8.81</v>
      </c>
      <c r="J104" s="27">
        <v>11.1</v>
      </c>
      <c r="K104" s="27">
        <v>30.51</v>
      </c>
      <c r="L104" s="28">
        <f t="shared" si="13"/>
        <v>21.310000000000002</v>
      </c>
      <c r="M104" s="28"/>
      <c r="N104" s="1" t="s">
        <v>222</v>
      </c>
      <c r="O104" s="1" t="s">
        <v>223</v>
      </c>
      <c r="P104" s="3" t="e">
        <f>VLOOKUP(A104,'Exhibit 10-2'!$A$8:$B$164,7,FALSE)</f>
        <v>#N/A</v>
      </c>
      <c r="Q104" s="3" t="e">
        <f t="shared" si="24"/>
        <v>#N/A</v>
      </c>
      <c r="R104" s="2" t="e">
        <f t="shared" si="14"/>
        <v>#N/A</v>
      </c>
      <c r="S104" s="29" t="e">
        <f t="shared" si="15"/>
        <v>#N/A</v>
      </c>
      <c r="T104" s="29" t="e">
        <f t="shared" si="16"/>
        <v>#N/A</v>
      </c>
      <c r="U104" s="29" t="e">
        <f t="shared" si="17"/>
        <v>#N/A</v>
      </c>
      <c r="V104" s="29" t="e">
        <f t="shared" si="18"/>
        <v>#N/A</v>
      </c>
      <c r="W104" s="8"/>
      <c r="X104" s="30" t="s">
        <v>388</v>
      </c>
      <c r="Y104" s="31">
        <f t="shared" si="19"/>
        <v>2.2999999999999998E-4</v>
      </c>
      <c r="Z104" s="32">
        <f t="shared" si="20"/>
        <v>3.4999999999999997E-5</v>
      </c>
      <c r="AA104" s="32">
        <f t="shared" si="21"/>
        <v>2.2025000000000001E-4</v>
      </c>
      <c r="AB104" s="32">
        <f t="shared" si="22"/>
        <v>2.7749999999999997E-4</v>
      </c>
      <c r="AC104" s="33">
        <f t="shared" si="23"/>
        <v>5.3275000000000002E-4</v>
      </c>
    </row>
    <row r="105" spans="1:29" x14ac:dyDescent="0.25">
      <c r="A105">
        <v>60500</v>
      </c>
      <c r="B105" s="35" t="s">
        <v>539</v>
      </c>
      <c r="C105" s="36" t="s">
        <v>202</v>
      </c>
      <c r="D105" s="26" t="s">
        <v>224</v>
      </c>
      <c r="E105" s="26" t="s">
        <v>401</v>
      </c>
      <c r="F105" s="37" t="s">
        <v>540</v>
      </c>
      <c r="G105" s="37">
        <v>20.93</v>
      </c>
      <c r="H105" s="37">
        <v>3.19</v>
      </c>
      <c r="I105" s="37">
        <v>20.239999999999998</v>
      </c>
      <c r="J105" s="37">
        <v>25.5</v>
      </c>
      <c r="K105" s="37">
        <v>69.86</v>
      </c>
      <c r="L105" s="28">
        <f t="shared" si="13"/>
        <v>48.93</v>
      </c>
      <c r="M105" s="28"/>
      <c r="N105" s="1" t="s">
        <v>202</v>
      </c>
      <c r="O105" s="1" t="s">
        <v>224</v>
      </c>
      <c r="P105" s="3" t="e">
        <f>VLOOKUP(A105,'Exhibit 10-2'!$A$8:$B$164,7,FALSE)</f>
        <v>#N/A</v>
      </c>
      <c r="Q105" s="3" t="e">
        <f t="shared" si="24"/>
        <v>#N/A</v>
      </c>
      <c r="R105" s="2" t="e">
        <f t="shared" si="14"/>
        <v>#N/A</v>
      </c>
      <c r="S105" s="29" t="e">
        <f t="shared" si="15"/>
        <v>#N/A</v>
      </c>
      <c r="T105" s="29" t="e">
        <f t="shared" si="16"/>
        <v>#N/A</v>
      </c>
      <c r="U105" s="29" t="e">
        <f t="shared" si="17"/>
        <v>#N/A</v>
      </c>
      <c r="V105" s="29" t="e">
        <f t="shared" si="18"/>
        <v>#N/A</v>
      </c>
      <c r="W105" s="8"/>
      <c r="X105" s="38" t="s">
        <v>540</v>
      </c>
      <c r="Y105" s="31">
        <f t="shared" si="19"/>
        <v>2.3000000000000001E-4</v>
      </c>
      <c r="Z105" s="32">
        <f t="shared" si="20"/>
        <v>3.5054945054945054E-5</v>
      </c>
      <c r="AA105" s="32">
        <f t="shared" si="21"/>
        <v>2.2241758241758241E-4</v>
      </c>
      <c r="AB105" s="32">
        <f t="shared" si="22"/>
        <v>2.8021978021978023E-4</v>
      </c>
      <c r="AC105" s="33">
        <f t="shared" si="23"/>
        <v>5.3769230769230771E-4</v>
      </c>
    </row>
    <row r="106" spans="1:29" x14ac:dyDescent="0.25">
      <c r="A106">
        <v>41225</v>
      </c>
      <c r="B106" s="24" t="s">
        <v>541</v>
      </c>
      <c r="C106" s="25" t="s">
        <v>225</v>
      </c>
      <c r="D106" s="26" t="s">
        <v>226</v>
      </c>
      <c r="E106" s="26" t="s">
        <v>427</v>
      </c>
      <c r="F106" s="27" t="s">
        <v>399</v>
      </c>
      <c r="G106" s="27">
        <v>12.65</v>
      </c>
      <c r="H106" s="27">
        <v>1.93</v>
      </c>
      <c r="I106" s="27">
        <v>12.38</v>
      </c>
      <c r="J106" s="27">
        <v>15.58</v>
      </c>
      <c r="K106" s="27">
        <v>42.54</v>
      </c>
      <c r="L106" s="28">
        <f t="shared" si="13"/>
        <v>29.89</v>
      </c>
      <c r="M106" s="28"/>
      <c r="N106" s="1" t="s">
        <v>225</v>
      </c>
      <c r="O106" s="1" t="s">
        <v>226</v>
      </c>
      <c r="P106" s="3" t="e">
        <f>VLOOKUP(A106,'Exhibit 10-2'!$A$8:$B$164,7,FALSE)</f>
        <v>#N/A</v>
      </c>
      <c r="Q106" s="3" t="e">
        <f t="shared" si="24"/>
        <v>#N/A</v>
      </c>
      <c r="R106" s="2" t="e">
        <f t="shared" si="14"/>
        <v>#N/A</v>
      </c>
      <c r="S106" s="29" t="e">
        <f t="shared" si="15"/>
        <v>#N/A</v>
      </c>
      <c r="T106" s="29" t="e">
        <f t="shared" si="16"/>
        <v>#N/A</v>
      </c>
      <c r="U106" s="29" t="e">
        <f t="shared" si="17"/>
        <v>#N/A</v>
      </c>
      <c r="V106" s="29" t="e">
        <f t="shared" si="18"/>
        <v>#N/A</v>
      </c>
      <c r="W106" s="8"/>
      <c r="X106" s="30" t="s">
        <v>399</v>
      </c>
      <c r="Y106" s="31">
        <f t="shared" si="19"/>
        <v>2.3000000000000001E-4</v>
      </c>
      <c r="Z106" s="32">
        <f t="shared" si="20"/>
        <v>3.5090909090909089E-5</v>
      </c>
      <c r="AA106" s="32">
        <f t="shared" si="21"/>
        <v>2.2509090909090911E-4</v>
      </c>
      <c r="AB106" s="32">
        <f t="shared" si="22"/>
        <v>2.8327272727272728E-4</v>
      </c>
      <c r="AC106" s="33">
        <f t="shared" si="23"/>
        <v>5.4345454545454543E-4</v>
      </c>
    </row>
    <row r="107" spans="1:29" x14ac:dyDescent="0.25">
      <c r="A107">
        <v>41250</v>
      </c>
      <c r="B107" s="35" t="s">
        <v>542</v>
      </c>
      <c r="C107" s="36" t="s">
        <v>227</v>
      </c>
      <c r="D107" s="26" t="s">
        <v>105</v>
      </c>
      <c r="E107" s="26" t="s">
        <v>401</v>
      </c>
      <c r="F107" s="37" t="s">
        <v>543</v>
      </c>
      <c r="G107" s="37">
        <v>21.85</v>
      </c>
      <c r="H107" s="37">
        <v>3.33</v>
      </c>
      <c r="I107" s="37">
        <v>21.2</v>
      </c>
      <c r="J107" s="37">
        <v>26.7</v>
      </c>
      <c r="K107" s="37">
        <v>73.08</v>
      </c>
      <c r="L107" s="28">
        <f t="shared" si="13"/>
        <v>51.230000000000004</v>
      </c>
      <c r="M107" s="28"/>
      <c r="N107" s="1" t="s">
        <v>227</v>
      </c>
      <c r="O107" s="1" t="s">
        <v>105</v>
      </c>
      <c r="P107" s="3" t="e">
        <f>VLOOKUP(A107,'Exhibit 10-2'!$A$8:$B$164,7,FALSE)</f>
        <v>#N/A</v>
      </c>
      <c r="Q107" s="3" t="e">
        <f t="shared" si="24"/>
        <v>#N/A</v>
      </c>
      <c r="R107" s="2" t="e">
        <f t="shared" si="14"/>
        <v>#N/A</v>
      </c>
      <c r="S107" s="29" t="e">
        <f t="shared" si="15"/>
        <v>#N/A</v>
      </c>
      <c r="T107" s="29" t="e">
        <f t="shared" si="16"/>
        <v>#N/A</v>
      </c>
      <c r="U107" s="29" t="e">
        <f t="shared" si="17"/>
        <v>#N/A</v>
      </c>
      <c r="V107" s="29" t="e">
        <f t="shared" si="18"/>
        <v>#N/A</v>
      </c>
      <c r="W107" s="8"/>
      <c r="X107" s="38" t="s">
        <v>543</v>
      </c>
      <c r="Y107" s="31">
        <f t="shared" si="19"/>
        <v>2.3000000000000001E-4</v>
      </c>
      <c r="Z107" s="32">
        <f t="shared" si="20"/>
        <v>3.5052631578947367E-5</v>
      </c>
      <c r="AA107" s="32">
        <f t="shared" si="21"/>
        <v>2.231578947368421E-4</v>
      </c>
      <c r="AB107" s="32">
        <f t="shared" si="22"/>
        <v>2.8105263157894735E-4</v>
      </c>
      <c r="AC107" s="33">
        <f t="shared" si="23"/>
        <v>5.3926315789473689E-4</v>
      </c>
    </row>
    <row r="108" spans="1:29" x14ac:dyDescent="0.25">
      <c r="A108">
        <v>60554</v>
      </c>
      <c r="B108" s="24" t="s">
        <v>544</v>
      </c>
      <c r="C108" s="25" t="s">
        <v>228</v>
      </c>
      <c r="D108" s="26" t="s">
        <v>229</v>
      </c>
      <c r="E108" s="26" t="s">
        <v>401</v>
      </c>
      <c r="F108" s="27" t="s">
        <v>439</v>
      </c>
      <c r="G108" s="27">
        <v>8.51</v>
      </c>
      <c r="H108" s="27">
        <v>1.3</v>
      </c>
      <c r="I108" s="27">
        <v>8.19</v>
      </c>
      <c r="J108" s="27">
        <v>10.31</v>
      </c>
      <c r="K108" s="27">
        <v>28.31</v>
      </c>
      <c r="L108" s="28">
        <f t="shared" si="13"/>
        <v>19.8</v>
      </c>
      <c r="M108" s="28"/>
      <c r="N108" s="1" t="s">
        <v>228</v>
      </c>
      <c r="O108" s="1" t="s">
        <v>229</v>
      </c>
      <c r="P108" s="3" t="e">
        <f>VLOOKUP(A108,'Exhibit 10-2'!$A$8:$B$164,7,FALSE)</f>
        <v>#N/A</v>
      </c>
      <c r="Q108" s="3" t="e">
        <f t="shared" si="24"/>
        <v>#N/A</v>
      </c>
      <c r="R108" s="2" t="e">
        <f t="shared" si="14"/>
        <v>#N/A</v>
      </c>
      <c r="S108" s="29" t="e">
        <f t="shared" si="15"/>
        <v>#N/A</v>
      </c>
      <c r="T108" s="29" t="e">
        <f t="shared" si="16"/>
        <v>#N/A</v>
      </c>
      <c r="U108" s="29" t="e">
        <f t="shared" si="17"/>
        <v>#N/A</v>
      </c>
      <c r="V108" s="29" t="e">
        <f t="shared" si="18"/>
        <v>#N/A</v>
      </c>
      <c r="W108" s="8"/>
      <c r="X108" s="30" t="s">
        <v>439</v>
      </c>
      <c r="Y108" s="31">
        <f t="shared" si="19"/>
        <v>2.3000000000000001E-4</v>
      </c>
      <c r="Z108" s="32">
        <f t="shared" si="20"/>
        <v>3.5135135135135139E-5</v>
      </c>
      <c r="AA108" s="32">
        <f t="shared" si="21"/>
        <v>2.2135135135135134E-4</v>
      </c>
      <c r="AB108" s="32">
        <f t="shared" si="22"/>
        <v>2.7864864864864867E-4</v>
      </c>
      <c r="AC108" s="33">
        <f t="shared" si="23"/>
        <v>5.3513513513513513E-4</v>
      </c>
    </row>
    <row r="109" spans="1:29" x14ac:dyDescent="0.25">
      <c r="A109">
        <v>60592</v>
      </c>
      <c r="B109" s="35" t="s">
        <v>545</v>
      </c>
      <c r="C109" s="36" t="s">
        <v>230</v>
      </c>
      <c r="D109" s="26" t="s">
        <v>231</v>
      </c>
      <c r="E109" s="26" t="s">
        <v>382</v>
      </c>
      <c r="F109" s="37" t="s">
        <v>377</v>
      </c>
      <c r="G109" s="37">
        <v>8.0500000000000007</v>
      </c>
      <c r="H109" s="37">
        <v>1.23</v>
      </c>
      <c r="I109" s="37">
        <v>7.66</v>
      </c>
      <c r="J109" s="37">
        <v>9.65</v>
      </c>
      <c r="K109" s="37">
        <v>26.59</v>
      </c>
      <c r="L109" s="28">
        <f t="shared" si="13"/>
        <v>18.54</v>
      </c>
      <c r="M109" s="28"/>
      <c r="N109" s="1" t="s">
        <v>230</v>
      </c>
      <c r="O109" s="1" t="s">
        <v>231</v>
      </c>
      <c r="P109" s="3" t="e">
        <f>VLOOKUP(A109,'Exhibit 10-2'!$A$8:$B$164,7,FALSE)</f>
        <v>#N/A</v>
      </c>
      <c r="Q109" s="3" t="e">
        <f t="shared" si="24"/>
        <v>#N/A</v>
      </c>
      <c r="R109" s="2" t="e">
        <f t="shared" si="14"/>
        <v>#N/A</v>
      </c>
      <c r="S109" s="29" t="e">
        <f t="shared" si="15"/>
        <v>#N/A</v>
      </c>
      <c r="T109" s="29" t="e">
        <f t="shared" si="16"/>
        <v>#N/A</v>
      </c>
      <c r="U109" s="29" t="e">
        <f t="shared" si="17"/>
        <v>#N/A</v>
      </c>
      <c r="V109" s="29" t="e">
        <f t="shared" si="18"/>
        <v>#N/A</v>
      </c>
      <c r="W109" s="8"/>
      <c r="X109" s="38" t="s">
        <v>377</v>
      </c>
      <c r="Y109" s="31">
        <f t="shared" si="19"/>
        <v>2.3000000000000001E-4</v>
      </c>
      <c r="Z109" s="32">
        <f t="shared" si="20"/>
        <v>3.5142857142857142E-5</v>
      </c>
      <c r="AA109" s="32">
        <f t="shared" si="21"/>
        <v>2.1885714285714287E-4</v>
      </c>
      <c r="AB109" s="32">
        <f t="shared" si="22"/>
        <v>2.7571428571428571E-4</v>
      </c>
      <c r="AC109" s="33">
        <f t="shared" si="23"/>
        <v>5.297142857142857E-4</v>
      </c>
    </row>
    <row r="110" spans="1:29" x14ac:dyDescent="0.25">
      <c r="A110">
        <v>21200</v>
      </c>
      <c r="B110" s="24" t="s">
        <v>546</v>
      </c>
      <c r="C110" s="25" t="s">
        <v>232</v>
      </c>
      <c r="D110" s="26" t="s">
        <v>105</v>
      </c>
      <c r="E110" s="26"/>
      <c r="F110" s="27" t="s">
        <v>547</v>
      </c>
      <c r="G110" s="27">
        <v>13.8</v>
      </c>
      <c r="H110" s="27">
        <v>2.1</v>
      </c>
      <c r="I110" s="27">
        <v>13.49</v>
      </c>
      <c r="J110" s="27">
        <v>17</v>
      </c>
      <c r="K110" s="27">
        <v>46.39</v>
      </c>
      <c r="L110" s="28">
        <f t="shared" si="13"/>
        <v>32.590000000000003</v>
      </c>
      <c r="M110" s="28"/>
      <c r="N110" s="1" t="s">
        <v>232</v>
      </c>
      <c r="O110" s="1" t="s">
        <v>105</v>
      </c>
      <c r="P110" s="3" t="e">
        <f>VLOOKUP(A110,'Exhibit 10-2'!$A$8:$B$164,7,FALSE)</f>
        <v>#N/A</v>
      </c>
      <c r="Q110" s="3" t="e">
        <f t="shared" si="24"/>
        <v>#N/A</v>
      </c>
      <c r="R110" s="2" t="e">
        <f t="shared" si="14"/>
        <v>#N/A</v>
      </c>
      <c r="S110" s="29" t="e">
        <f t="shared" si="15"/>
        <v>#N/A</v>
      </c>
      <c r="T110" s="29" t="e">
        <f t="shared" si="16"/>
        <v>#N/A</v>
      </c>
      <c r="U110" s="29" t="e">
        <f t="shared" si="17"/>
        <v>#N/A</v>
      </c>
      <c r="V110" s="29" t="e">
        <f t="shared" si="18"/>
        <v>#N/A</v>
      </c>
      <c r="W110" s="8"/>
      <c r="X110" s="30" t="s">
        <v>547</v>
      </c>
      <c r="Y110" s="31">
        <f t="shared" si="19"/>
        <v>2.3000000000000001E-4</v>
      </c>
      <c r="Z110" s="32">
        <f t="shared" si="20"/>
        <v>3.5000000000000004E-5</v>
      </c>
      <c r="AA110" s="32">
        <f t="shared" si="21"/>
        <v>2.2483333333333334E-4</v>
      </c>
      <c r="AB110" s="32">
        <f t="shared" si="22"/>
        <v>2.8333333333333335E-4</v>
      </c>
      <c r="AC110" s="33">
        <f t="shared" si="23"/>
        <v>5.4316666666666673E-4</v>
      </c>
    </row>
    <row r="111" spans="1:29" x14ac:dyDescent="0.25">
      <c r="A111">
        <v>60503</v>
      </c>
      <c r="B111" s="35" t="s">
        <v>548</v>
      </c>
      <c r="C111" s="36" t="s">
        <v>301</v>
      </c>
      <c r="D111" s="26" t="s">
        <v>233</v>
      </c>
      <c r="E111" s="26" t="s">
        <v>401</v>
      </c>
      <c r="F111" s="37" t="s">
        <v>460</v>
      </c>
      <c r="G111" s="37">
        <v>12.42</v>
      </c>
      <c r="H111" s="37">
        <v>1.89</v>
      </c>
      <c r="I111" s="37">
        <v>12.07</v>
      </c>
      <c r="J111" s="37">
        <v>15.2</v>
      </c>
      <c r="K111" s="37">
        <v>41.58</v>
      </c>
      <c r="L111" s="28">
        <f t="shared" si="13"/>
        <v>29.16</v>
      </c>
      <c r="M111" s="28"/>
      <c r="N111" s="1" t="s">
        <v>301</v>
      </c>
      <c r="O111" s="1" t="s">
        <v>233</v>
      </c>
      <c r="P111" s="3" t="e">
        <f>VLOOKUP(A111,'Exhibit 10-2'!$A$8:$B$164,7,FALSE)</f>
        <v>#N/A</v>
      </c>
      <c r="Q111" s="3" t="e">
        <f t="shared" si="24"/>
        <v>#N/A</v>
      </c>
      <c r="R111" s="2" t="e">
        <f t="shared" si="14"/>
        <v>#N/A</v>
      </c>
      <c r="S111" s="29" t="e">
        <f t="shared" si="15"/>
        <v>#N/A</v>
      </c>
      <c r="T111" s="29" t="e">
        <f t="shared" si="16"/>
        <v>#N/A</v>
      </c>
      <c r="U111" s="29" t="e">
        <f t="shared" si="17"/>
        <v>#N/A</v>
      </c>
      <c r="V111" s="29" t="e">
        <f t="shared" si="18"/>
        <v>#N/A</v>
      </c>
      <c r="W111" s="8"/>
      <c r="X111" s="38" t="s">
        <v>460</v>
      </c>
      <c r="Y111" s="31">
        <f t="shared" si="19"/>
        <v>2.3000000000000001E-4</v>
      </c>
      <c r="Z111" s="32">
        <f t="shared" si="20"/>
        <v>3.4999999999999997E-5</v>
      </c>
      <c r="AA111" s="32">
        <f t="shared" si="21"/>
        <v>2.2351851851851851E-4</v>
      </c>
      <c r="AB111" s="32">
        <f t="shared" si="22"/>
        <v>2.8148148148148146E-4</v>
      </c>
      <c r="AC111" s="33">
        <f t="shared" si="23"/>
        <v>5.4000000000000001E-4</v>
      </c>
    </row>
    <row r="112" spans="1:29" x14ac:dyDescent="0.25">
      <c r="A112">
        <v>60455</v>
      </c>
      <c r="B112" s="24" t="s">
        <v>549</v>
      </c>
      <c r="C112" s="25" t="s">
        <v>234</v>
      </c>
      <c r="D112" s="26" t="s">
        <v>235</v>
      </c>
      <c r="E112" s="26" t="s">
        <v>427</v>
      </c>
      <c r="F112" s="27" t="s">
        <v>540</v>
      </c>
      <c r="G112" s="27">
        <v>20.93</v>
      </c>
      <c r="H112" s="27">
        <v>3.19</v>
      </c>
      <c r="I112" s="27">
        <v>20.239999999999998</v>
      </c>
      <c r="J112" s="27">
        <v>25.5</v>
      </c>
      <c r="K112" s="27">
        <v>69.86</v>
      </c>
      <c r="L112" s="28">
        <f t="shared" si="13"/>
        <v>48.93</v>
      </c>
      <c r="M112" s="28"/>
      <c r="N112" s="1" t="s">
        <v>234</v>
      </c>
      <c r="O112" s="1" t="s">
        <v>235</v>
      </c>
      <c r="P112" s="3" t="e">
        <f>VLOOKUP(A112,'Exhibit 10-2'!$A$8:$B$164,7,FALSE)</f>
        <v>#N/A</v>
      </c>
      <c r="Q112" s="3" t="e">
        <f t="shared" si="24"/>
        <v>#N/A</v>
      </c>
      <c r="R112" s="2" t="e">
        <f t="shared" si="14"/>
        <v>#N/A</v>
      </c>
      <c r="S112" s="29" t="e">
        <f t="shared" si="15"/>
        <v>#N/A</v>
      </c>
      <c r="T112" s="29" t="e">
        <f t="shared" si="16"/>
        <v>#N/A</v>
      </c>
      <c r="U112" s="29" t="e">
        <f t="shared" si="17"/>
        <v>#N/A</v>
      </c>
      <c r="V112" s="29" t="e">
        <f t="shared" si="18"/>
        <v>#N/A</v>
      </c>
      <c r="W112" s="8"/>
      <c r="X112" s="30" t="s">
        <v>540</v>
      </c>
      <c r="Y112" s="31">
        <f t="shared" si="19"/>
        <v>2.3000000000000001E-4</v>
      </c>
      <c r="Z112" s="32">
        <f t="shared" si="20"/>
        <v>3.5054945054945054E-5</v>
      </c>
      <c r="AA112" s="32">
        <f t="shared" si="21"/>
        <v>2.2241758241758241E-4</v>
      </c>
      <c r="AB112" s="32">
        <f t="shared" si="22"/>
        <v>2.8021978021978023E-4</v>
      </c>
      <c r="AC112" s="33">
        <f t="shared" si="23"/>
        <v>5.3769230769230771E-4</v>
      </c>
    </row>
    <row r="113" spans="1:29" x14ac:dyDescent="0.25">
      <c r="A113">
        <v>60453</v>
      </c>
      <c r="B113" s="35" t="s">
        <v>550</v>
      </c>
      <c r="C113" s="36" t="s">
        <v>236</v>
      </c>
      <c r="D113" s="26" t="s">
        <v>141</v>
      </c>
      <c r="E113" s="26" t="s">
        <v>376</v>
      </c>
      <c r="F113" s="37" t="s">
        <v>469</v>
      </c>
      <c r="G113" s="37">
        <v>12.19</v>
      </c>
      <c r="H113" s="37">
        <v>1.86</v>
      </c>
      <c r="I113" s="37">
        <v>11.93</v>
      </c>
      <c r="J113" s="37">
        <v>15.02</v>
      </c>
      <c r="K113" s="37">
        <v>41</v>
      </c>
      <c r="L113" s="28">
        <f t="shared" si="13"/>
        <v>28.81</v>
      </c>
      <c r="M113" s="28"/>
      <c r="N113" s="1" t="s">
        <v>236</v>
      </c>
      <c r="O113" s="1" t="s">
        <v>141</v>
      </c>
      <c r="P113" s="3" t="e">
        <f>VLOOKUP(A113,'Exhibit 10-2'!$A$8:$B$164,7,FALSE)</f>
        <v>#N/A</v>
      </c>
      <c r="Q113" s="3" t="e">
        <f t="shared" si="24"/>
        <v>#N/A</v>
      </c>
      <c r="R113" s="2" t="e">
        <f t="shared" si="14"/>
        <v>#N/A</v>
      </c>
      <c r="S113" s="29" t="e">
        <f t="shared" si="15"/>
        <v>#N/A</v>
      </c>
      <c r="T113" s="29" t="e">
        <f t="shared" si="16"/>
        <v>#N/A</v>
      </c>
      <c r="U113" s="29" t="e">
        <f t="shared" si="17"/>
        <v>#N/A</v>
      </c>
      <c r="V113" s="29" t="e">
        <f t="shared" si="18"/>
        <v>#N/A</v>
      </c>
      <c r="W113" s="8"/>
      <c r="X113" s="38" t="s">
        <v>469</v>
      </c>
      <c r="Y113" s="31">
        <f t="shared" si="19"/>
        <v>2.2999999999999998E-4</v>
      </c>
      <c r="Z113" s="32">
        <f t="shared" si="20"/>
        <v>3.5094339622641513E-5</v>
      </c>
      <c r="AA113" s="32">
        <f t="shared" si="21"/>
        <v>2.2509433962264152E-4</v>
      </c>
      <c r="AB113" s="32">
        <f t="shared" si="22"/>
        <v>2.8339622641509435E-4</v>
      </c>
      <c r="AC113" s="33">
        <f t="shared" si="23"/>
        <v>5.4358490566037737E-4</v>
      </c>
    </row>
    <row r="114" spans="1:29" x14ac:dyDescent="0.25">
      <c r="A114">
        <v>20760</v>
      </c>
      <c r="B114" s="24" t="s">
        <v>551</v>
      </c>
      <c r="C114" s="25" t="s">
        <v>237</v>
      </c>
      <c r="D114" s="26" t="s">
        <v>238</v>
      </c>
      <c r="E114" s="26" t="s">
        <v>396</v>
      </c>
      <c r="F114" s="27" t="s">
        <v>460</v>
      </c>
      <c r="G114" s="27">
        <v>12.42</v>
      </c>
      <c r="H114" s="27">
        <v>1.89</v>
      </c>
      <c r="I114" s="27">
        <v>12.15</v>
      </c>
      <c r="J114" s="27">
        <v>15.3</v>
      </c>
      <c r="K114" s="27">
        <v>41.76</v>
      </c>
      <c r="L114" s="28">
        <f t="shared" si="13"/>
        <v>29.340000000000003</v>
      </c>
      <c r="M114" s="28"/>
      <c r="N114" s="1" t="s">
        <v>237</v>
      </c>
      <c r="O114" s="1" t="s">
        <v>238</v>
      </c>
      <c r="P114" s="3" t="e">
        <f>VLOOKUP(A114,'Exhibit 10-2'!$A$8:$B$164,7,FALSE)</f>
        <v>#N/A</v>
      </c>
      <c r="Q114" s="3" t="e">
        <f t="shared" si="24"/>
        <v>#N/A</v>
      </c>
      <c r="R114" s="2" t="e">
        <f t="shared" si="14"/>
        <v>#N/A</v>
      </c>
      <c r="S114" s="29" t="e">
        <f t="shared" si="15"/>
        <v>#N/A</v>
      </c>
      <c r="T114" s="29" t="e">
        <f t="shared" si="16"/>
        <v>#N/A</v>
      </c>
      <c r="U114" s="29" t="e">
        <f t="shared" si="17"/>
        <v>#N/A</v>
      </c>
      <c r="V114" s="29" t="e">
        <f t="shared" si="18"/>
        <v>#N/A</v>
      </c>
      <c r="W114" s="8"/>
      <c r="X114" s="30" t="s">
        <v>460</v>
      </c>
      <c r="Y114" s="31">
        <f t="shared" si="19"/>
        <v>2.3000000000000001E-4</v>
      </c>
      <c r="Z114" s="32">
        <f t="shared" si="20"/>
        <v>3.4999999999999997E-5</v>
      </c>
      <c r="AA114" s="32">
        <f t="shared" si="21"/>
        <v>2.2499999999999999E-4</v>
      </c>
      <c r="AB114" s="32">
        <f t="shared" si="22"/>
        <v>2.8333333333333335E-4</v>
      </c>
      <c r="AC114" s="33">
        <f t="shared" si="23"/>
        <v>5.4333333333333339E-4</v>
      </c>
    </row>
    <row r="115" spans="1:29" x14ac:dyDescent="0.25">
      <c r="A115">
        <v>60550</v>
      </c>
      <c r="B115" s="35" t="s">
        <v>552</v>
      </c>
      <c r="C115" s="36" t="s">
        <v>239</v>
      </c>
      <c r="D115" s="26" t="s">
        <v>240</v>
      </c>
      <c r="E115" s="26" t="s">
        <v>382</v>
      </c>
      <c r="F115" s="37" t="s">
        <v>439</v>
      </c>
      <c r="G115" s="37">
        <v>8.51</v>
      </c>
      <c r="H115" s="37">
        <v>1.3</v>
      </c>
      <c r="I115" s="37">
        <v>8.25</v>
      </c>
      <c r="J115" s="37">
        <v>10.38</v>
      </c>
      <c r="K115" s="37">
        <v>28.44</v>
      </c>
      <c r="L115" s="28">
        <f t="shared" si="13"/>
        <v>19.93</v>
      </c>
      <c r="M115" s="28"/>
      <c r="N115" s="1" t="s">
        <v>239</v>
      </c>
      <c r="O115" s="1" t="s">
        <v>240</v>
      </c>
      <c r="P115" s="3" t="e">
        <f>VLOOKUP(A115,'Exhibit 10-2'!$A$8:$B$164,7,FALSE)</f>
        <v>#N/A</v>
      </c>
      <c r="Q115" s="3" t="e">
        <f t="shared" si="24"/>
        <v>#N/A</v>
      </c>
      <c r="R115" s="2" t="e">
        <f t="shared" si="14"/>
        <v>#N/A</v>
      </c>
      <c r="S115" s="29" t="e">
        <f t="shared" si="15"/>
        <v>#N/A</v>
      </c>
      <c r="T115" s="29" t="e">
        <f t="shared" si="16"/>
        <v>#N/A</v>
      </c>
      <c r="U115" s="29" t="e">
        <f t="shared" si="17"/>
        <v>#N/A</v>
      </c>
      <c r="V115" s="29" t="e">
        <f t="shared" si="18"/>
        <v>#N/A</v>
      </c>
      <c r="W115" s="8"/>
      <c r="X115" s="38" t="s">
        <v>439</v>
      </c>
      <c r="Y115" s="31">
        <f t="shared" si="19"/>
        <v>2.3000000000000001E-4</v>
      </c>
      <c r="Z115" s="32">
        <f t="shared" si="20"/>
        <v>3.5135135135135139E-5</v>
      </c>
      <c r="AA115" s="32">
        <f t="shared" si="21"/>
        <v>2.2297297297297296E-4</v>
      </c>
      <c r="AB115" s="32">
        <f t="shared" si="22"/>
        <v>2.8054054054054057E-4</v>
      </c>
      <c r="AC115" s="33">
        <f t="shared" si="23"/>
        <v>5.3864864864864865E-4</v>
      </c>
    </row>
    <row r="116" spans="1:29" x14ac:dyDescent="0.25">
      <c r="A116">
        <v>60461</v>
      </c>
      <c r="B116" s="24" t="s">
        <v>553</v>
      </c>
      <c r="C116" s="25" t="s">
        <v>241</v>
      </c>
      <c r="D116" s="26" t="s">
        <v>242</v>
      </c>
      <c r="E116" s="26" t="s">
        <v>427</v>
      </c>
      <c r="F116" s="27" t="s">
        <v>394</v>
      </c>
      <c r="G116" s="27">
        <v>10.35</v>
      </c>
      <c r="H116" s="27">
        <v>1.58</v>
      </c>
      <c r="I116" s="27">
        <v>9.98</v>
      </c>
      <c r="J116" s="27">
        <v>12.56</v>
      </c>
      <c r="K116" s="27">
        <v>34.47</v>
      </c>
      <c r="L116" s="28">
        <f t="shared" si="13"/>
        <v>24.12</v>
      </c>
      <c r="M116" s="28"/>
      <c r="N116" s="1" t="s">
        <v>241</v>
      </c>
      <c r="O116" s="1" t="s">
        <v>242</v>
      </c>
      <c r="P116" s="3" t="e">
        <f>VLOOKUP(A116,'Exhibit 10-2'!$A$8:$B$164,7,FALSE)</f>
        <v>#N/A</v>
      </c>
      <c r="Q116" s="3" t="e">
        <f t="shared" si="24"/>
        <v>#N/A</v>
      </c>
      <c r="R116" s="2" t="e">
        <f t="shared" si="14"/>
        <v>#N/A</v>
      </c>
      <c r="S116" s="29" t="e">
        <f t="shared" si="15"/>
        <v>#N/A</v>
      </c>
      <c r="T116" s="29" t="e">
        <f t="shared" si="16"/>
        <v>#N/A</v>
      </c>
      <c r="U116" s="29" t="e">
        <f t="shared" si="17"/>
        <v>#N/A</v>
      </c>
      <c r="V116" s="29" t="e">
        <f t="shared" si="18"/>
        <v>#N/A</v>
      </c>
      <c r="W116" s="8"/>
      <c r="X116" s="30" t="s">
        <v>394</v>
      </c>
      <c r="Y116" s="31">
        <f t="shared" si="19"/>
        <v>2.2999999999999998E-4</v>
      </c>
      <c r="Z116" s="32">
        <f t="shared" si="20"/>
        <v>3.5111111111111112E-5</v>
      </c>
      <c r="AA116" s="32">
        <f t="shared" si="21"/>
        <v>2.217777777777778E-4</v>
      </c>
      <c r="AB116" s="32">
        <f t="shared" si="22"/>
        <v>2.7911111111111111E-4</v>
      </c>
      <c r="AC116" s="33">
        <f t="shared" si="23"/>
        <v>5.3600000000000002E-4</v>
      </c>
    </row>
    <row r="117" spans="1:29" x14ac:dyDescent="0.25">
      <c r="A117">
        <v>60473</v>
      </c>
      <c r="B117" s="35" t="s">
        <v>554</v>
      </c>
      <c r="C117" s="36" t="s">
        <v>241</v>
      </c>
      <c r="D117" s="26" t="s">
        <v>243</v>
      </c>
      <c r="E117" s="26" t="s">
        <v>396</v>
      </c>
      <c r="F117" s="37" t="s">
        <v>460</v>
      </c>
      <c r="G117" s="37">
        <v>12.42</v>
      </c>
      <c r="H117" s="37">
        <v>1.89</v>
      </c>
      <c r="I117" s="37">
        <v>12.07</v>
      </c>
      <c r="J117" s="37">
        <v>15.2</v>
      </c>
      <c r="K117" s="37">
        <v>41.58</v>
      </c>
      <c r="L117" s="28">
        <f t="shared" si="13"/>
        <v>29.16</v>
      </c>
      <c r="M117" s="28"/>
      <c r="N117" s="1" t="s">
        <v>241</v>
      </c>
      <c r="O117" s="1" t="s">
        <v>243</v>
      </c>
      <c r="P117" s="3" t="e">
        <f>VLOOKUP(A117,'Exhibit 10-2'!$A$8:$B$164,7,FALSE)</f>
        <v>#N/A</v>
      </c>
      <c r="Q117" s="3" t="e">
        <f t="shared" si="24"/>
        <v>#N/A</v>
      </c>
      <c r="R117" s="2" t="e">
        <f t="shared" si="14"/>
        <v>#N/A</v>
      </c>
      <c r="S117" s="29" t="e">
        <f t="shared" si="15"/>
        <v>#N/A</v>
      </c>
      <c r="T117" s="29" t="e">
        <f t="shared" si="16"/>
        <v>#N/A</v>
      </c>
      <c r="U117" s="29" t="e">
        <f t="shared" si="17"/>
        <v>#N/A</v>
      </c>
      <c r="V117" s="29" t="e">
        <f t="shared" si="18"/>
        <v>#N/A</v>
      </c>
      <c r="W117" s="8"/>
      <c r="X117" s="38" t="s">
        <v>460</v>
      </c>
      <c r="Y117" s="31">
        <f t="shared" si="19"/>
        <v>2.3000000000000001E-4</v>
      </c>
      <c r="Z117" s="32">
        <f t="shared" si="20"/>
        <v>3.4999999999999997E-5</v>
      </c>
      <c r="AA117" s="32">
        <f t="shared" si="21"/>
        <v>2.2351851851851851E-4</v>
      </c>
      <c r="AB117" s="32">
        <f t="shared" si="22"/>
        <v>2.8148148148148146E-4</v>
      </c>
      <c r="AC117" s="33">
        <f t="shared" si="23"/>
        <v>5.4000000000000001E-4</v>
      </c>
    </row>
    <row r="118" spans="1:29" x14ac:dyDescent="0.25">
      <c r="A118">
        <v>60593</v>
      </c>
      <c r="B118" s="24" t="s">
        <v>555</v>
      </c>
      <c r="C118" s="25" t="s">
        <v>241</v>
      </c>
      <c r="D118" s="26" t="s">
        <v>244</v>
      </c>
      <c r="E118" s="26" t="s">
        <v>419</v>
      </c>
      <c r="F118" s="27" t="s">
        <v>556</v>
      </c>
      <c r="G118" s="27">
        <v>7.13</v>
      </c>
      <c r="H118" s="27">
        <v>1.0900000000000001</v>
      </c>
      <c r="I118" s="27">
        <v>6.92</v>
      </c>
      <c r="J118" s="27">
        <v>8.7200000000000006</v>
      </c>
      <c r="K118" s="27">
        <v>23.86</v>
      </c>
      <c r="L118" s="28">
        <f t="shared" si="13"/>
        <v>16.73</v>
      </c>
      <c r="M118" s="28"/>
      <c r="N118" s="1" t="s">
        <v>241</v>
      </c>
      <c r="O118" s="1" t="s">
        <v>244</v>
      </c>
      <c r="P118" s="3" t="e">
        <f>VLOOKUP(A118,'Exhibit 10-2'!$A$8:$B$164,7,FALSE)</f>
        <v>#N/A</v>
      </c>
      <c r="Q118" s="3" t="e">
        <f t="shared" si="24"/>
        <v>#N/A</v>
      </c>
      <c r="R118" s="2" t="e">
        <f t="shared" si="14"/>
        <v>#N/A</v>
      </c>
      <c r="S118" s="29" t="e">
        <f t="shared" si="15"/>
        <v>#N/A</v>
      </c>
      <c r="T118" s="29" t="e">
        <f t="shared" si="16"/>
        <v>#N/A</v>
      </c>
      <c r="U118" s="29" t="e">
        <f t="shared" si="17"/>
        <v>#N/A</v>
      </c>
      <c r="V118" s="29" t="e">
        <f t="shared" si="18"/>
        <v>#N/A</v>
      </c>
      <c r="W118" s="8"/>
      <c r="X118" s="30" t="s">
        <v>556</v>
      </c>
      <c r="Y118" s="31">
        <f t="shared" si="19"/>
        <v>2.3000000000000001E-4</v>
      </c>
      <c r="Z118" s="32">
        <f t="shared" si="20"/>
        <v>3.5161290322580651E-5</v>
      </c>
      <c r="AA118" s="32">
        <f t="shared" si="21"/>
        <v>2.2322580645161289E-4</v>
      </c>
      <c r="AB118" s="32">
        <f t="shared" si="22"/>
        <v>2.812903225806452E-4</v>
      </c>
      <c r="AC118" s="33">
        <f t="shared" si="23"/>
        <v>5.3967741935483874E-4</v>
      </c>
    </row>
    <row r="119" spans="1:29" x14ac:dyDescent="0.25">
      <c r="A119">
        <v>60567</v>
      </c>
      <c r="B119" s="35" t="s">
        <v>557</v>
      </c>
      <c r="C119" s="36" t="s">
        <v>241</v>
      </c>
      <c r="D119" s="26" t="s">
        <v>245</v>
      </c>
      <c r="E119" s="26" t="s">
        <v>419</v>
      </c>
      <c r="F119" s="37" t="s">
        <v>556</v>
      </c>
      <c r="G119" s="37">
        <v>7.13</v>
      </c>
      <c r="H119" s="37">
        <v>1.0900000000000001</v>
      </c>
      <c r="I119" s="37">
        <v>6.94</v>
      </c>
      <c r="J119" s="37">
        <v>8.73</v>
      </c>
      <c r="K119" s="37">
        <v>23.89</v>
      </c>
      <c r="L119" s="28">
        <f t="shared" si="13"/>
        <v>16.760000000000002</v>
      </c>
      <c r="M119" s="28"/>
      <c r="N119" s="1" t="s">
        <v>241</v>
      </c>
      <c r="O119" s="1" t="s">
        <v>245</v>
      </c>
      <c r="P119" s="3" t="e">
        <f>VLOOKUP(A119,'Exhibit 10-2'!$A$8:$B$164,7,FALSE)</f>
        <v>#N/A</v>
      </c>
      <c r="Q119" s="3" t="e">
        <f t="shared" si="24"/>
        <v>#N/A</v>
      </c>
      <c r="R119" s="2" t="e">
        <f t="shared" si="14"/>
        <v>#N/A</v>
      </c>
      <c r="S119" s="29" t="e">
        <f t="shared" si="15"/>
        <v>#N/A</v>
      </c>
      <c r="T119" s="29" t="e">
        <f t="shared" si="16"/>
        <v>#N/A</v>
      </c>
      <c r="U119" s="29" t="e">
        <f t="shared" si="17"/>
        <v>#N/A</v>
      </c>
      <c r="V119" s="29" t="e">
        <f t="shared" si="18"/>
        <v>#N/A</v>
      </c>
      <c r="W119" s="8"/>
      <c r="X119" s="38" t="s">
        <v>556</v>
      </c>
      <c r="Y119" s="31">
        <f t="shared" si="19"/>
        <v>2.3000000000000001E-4</v>
      </c>
      <c r="Z119" s="32">
        <f t="shared" si="20"/>
        <v>3.5161290322580651E-5</v>
      </c>
      <c r="AA119" s="32">
        <f t="shared" si="21"/>
        <v>2.2387096774193551E-4</v>
      </c>
      <c r="AB119" s="32">
        <f t="shared" si="22"/>
        <v>2.8161290322580647E-4</v>
      </c>
      <c r="AC119" s="33">
        <f t="shared" si="23"/>
        <v>5.4064516129032265E-4</v>
      </c>
    </row>
    <row r="120" spans="1:29" x14ac:dyDescent="0.25">
      <c r="A120">
        <v>30900</v>
      </c>
      <c r="B120" s="24" t="s">
        <v>558</v>
      </c>
      <c r="C120" s="25" t="s">
        <v>241</v>
      </c>
      <c r="D120" s="26" t="s">
        <v>246</v>
      </c>
      <c r="E120" s="26" t="s">
        <v>446</v>
      </c>
      <c r="F120" s="27" t="s">
        <v>469</v>
      </c>
      <c r="G120" s="27">
        <v>12.19</v>
      </c>
      <c r="H120" s="27">
        <v>1.86</v>
      </c>
      <c r="I120" s="27">
        <v>11.93</v>
      </c>
      <c r="J120" s="27">
        <v>15.02</v>
      </c>
      <c r="K120" s="27">
        <v>41</v>
      </c>
      <c r="L120" s="28">
        <f t="shared" si="13"/>
        <v>28.81</v>
      </c>
      <c r="M120" s="28"/>
      <c r="N120" s="1" t="s">
        <v>241</v>
      </c>
      <c r="O120" s="1" t="s">
        <v>246</v>
      </c>
      <c r="P120" s="3" t="e">
        <f>VLOOKUP(A120,'Exhibit 10-2'!$A$8:$B$164,7,FALSE)</f>
        <v>#N/A</v>
      </c>
      <c r="Q120" s="3" t="e">
        <f t="shared" si="24"/>
        <v>#N/A</v>
      </c>
      <c r="R120" s="2" t="e">
        <f t="shared" si="14"/>
        <v>#N/A</v>
      </c>
      <c r="S120" s="29" t="e">
        <f t="shared" si="15"/>
        <v>#N/A</v>
      </c>
      <c r="T120" s="29" t="e">
        <f t="shared" si="16"/>
        <v>#N/A</v>
      </c>
      <c r="U120" s="29" t="e">
        <f t="shared" si="17"/>
        <v>#N/A</v>
      </c>
      <c r="V120" s="29" t="e">
        <f t="shared" si="18"/>
        <v>#N/A</v>
      </c>
      <c r="W120" s="8"/>
      <c r="X120" s="30" t="s">
        <v>469</v>
      </c>
      <c r="Y120" s="31">
        <f t="shared" si="19"/>
        <v>2.2999999999999998E-4</v>
      </c>
      <c r="Z120" s="32">
        <f t="shared" si="20"/>
        <v>3.5094339622641513E-5</v>
      </c>
      <c r="AA120" s="32">
        <f t="shared" si="21"/>
        <v>2.2509433962264152E-4</v>
      </c>
      <c r="AB120" s="32">
        <f t="shared" si="22"/>
        <v>2.8339622641509435E-4</v>
      </c>
      <c r="AC120" s="33">
        <f t="shared" si="23"/>
        <v>5.4358490566037737E-4</v>
      </c>
    </row>
    <row r="121" spans="1:29" x14ac:dyDescent="0.25">
      <c r="A121">
        <v>60481</v>
      </c>
      <c r="B121" s="24" t="s">
        <v>559</v>
      </c>
      <c r="C121" s="25" t="s">
        <v>247</v>
      </c>
      <c r="D121" s="26" t="s">
        <v>180</v>
      </c>
      <c r="E121" s="26" t="s">
        <v>345</v>
      </c>
      <c r="F121" s="27" t="s">
        <v>380</v>
      </c>
      <c r="G121" s="27">
        <v>10.81</v>
      </c>
      <c r="H121" s="27">
        <v>1.65</v>
      </c>
      <c r="I121" s="27">
        <v>10.49</v>
      </c>
      <c r="J121" s="27">
        <v>13.21</v>
      </c>
      <c r="K121" s="27">
        <v>36.159999999999997</v>
      </c>
      <c r="L121" s="28">
        <f t="shared" si="13"/>
        <v>25.35</v>
      </c>
      <c r="M121" s="28"/>
      <c r="N121" s="1" t="s">
        <v>247</v>
      </c>
      <c r="O121" s="1" t="s">
        <v>180</v>
      </c>
      <c r="P121" s="3" t="e">
        <f>VLOOKUP(A121,'Exhibit 10-2'!$A$8:$B$164,7,FALSE)</f>
        <v>#N/A</v>
      </c>
      <c r="Q121" s="3" t="e">
        <f t="shared" si="24"/>
        <v>#N/A</v>
      </c>
      <c r="R121" s="2" t="e">
        <f t="shared" si="14"/>
        <v>#N/A</v>
      </c>
      <c r="S121" s="29" t="e">
        <f t="shared" si="15"/>
        <v>#N/A</v>
      </c>
      <c r="T121" s="29" t="e">
        <f t="shared" si="16"/>
        <v>#N/A</v>
      </c>
      <c r="U121" s="29" t="e">
        <f t="shared" si="17"/>
        <v>#N/A</v>
      </c>
      <c r="V121" s="29" t="e">
        <f t="shared" si="18"/>
        <v>#N/A</v>
      </c>
      <c r="W121" s="8"/>
      <c r="X121" s="30" t="s">
        <v>380</v>
      </c>
      <c r="Y121" s="31">
        <f t="shared" si="19"/>
        <v>2.3000000000000001E-4</v>
      </c>
      <c r="Z121" s="32">
        <f t="shared" si="20"/>
        <v>3.51063829787234E-5</v>
      </c>
      <c r="AA121" s="32">
        <f t="shared" si="21"/>
        <v>2.2319148936170212E-4</v>
      </c>
      <c r="AB121" s="32">
        <f t="shared" si="22"/>
        <v>2.8106382978723406E-4</v>
      </c>
      <c r="AC121" s="33">
        <f t="shared" si="23"/>
        <v>5.3936170212765964E-4</v>
      </c>
    </row>
    <row r="122" spans="1:29" x14ac:dyDescent="0.25">
      <c r="A122">
        <v>60478</v>
      </c>
      <c r="B122" s="35" t="s">
        <v>560</v>
      </c>
      <c r="C122" s="36" t="s">
        <v>248</v>
      </c>
      <c r="D122" s="26" t="s">
        <v>182</v>
      </c>
      <c r="E122" s="26" t="s">
        <v>396</v>
      </c>
      <c r="F122" s="37" t="s">
        <v>561</v>
      </c>
      <c r="G122" s="37">
        <v>15.41</v>
      </c>
      <c r="H122" s="37">
        <v>2.35</v>
      </c>
      <c r="I122" s="37">
        <v>15.07</v>
      </c>
      <c r="J122" s="37">
        <v>18.98</v>
      </c>
      <c r="K122" s="37">
        <v>51.81</v>
      </c>
      <c r="L122" s="28">
        <f t="shared" si="13"/>
        <v>36.400000000000006</v>
      </c>
      <c r="M122" s="28"/>
      <c r="N122" s="1" t="s">
        <v>248</v>
      </c>
      <c r="O122" s="1" t="s">
        <v>182</v>
      </c>
      <c r="P122" s="3" t="e">
        <f>VLOOKUP(A122,'Exhibit 10-2'!$A$8:$B$164,7,FALSE)</f>
        <v>#N/A</v>
      </c>
      <c r="Q122" s="3" t="e">
        <f t="shared" si="24"/>
        <v>#N/A</v>
      </c>
      <c r="R122" s="2" t="e">
        <f t="shared" si="14"/>
        <v>#N/A</v>
      </c>
      <c r="S122" s="29" t="e">
        <f t="shared" si="15"/>
        <v>#N/A</v>
      </c>
      <c r="T122" s="29" t="e">
        <f t="shared" si="16"/>
        <v>#N/A</v>
      </c>
      <c r="U122" s="29" t="e">
        <f t="shared" si="17"/>
        <v>#N/A</v>
      </c>
      <c r="V122" s="29" t="e">
        <f t="shared" si="18"/>
        <v>#N/A</v>
      </c>
      <c r="W122" s="8"/>
      <c r="X122" s="38" t="s">
        <v>561</v>
      </c>
      <c r="Y122" s="31">
        <f t="shared" si="19"/>
        <v>2.3000000000000001E-4</v>
      </c>
      <c r="Z122" s="32">
        <f t="shared" si="20"/>
        <v>3.5074626865671645E-5</v>
      </c>
      <c r="AA122" s="32">
        <f t="shared" si="21"/>
        <v>2.2492537313432837E-4</v>
      </c>
      <c r="AB122" s="32">
        <f t="shared" si="22"/>
        <v>2.8328358208955224E-4</v>
      </c>
      <c r="AC122" s="33">
        <f t="shared" si="23"/>
        <v>5.4328358208955232E-4</v>
      </c>
    </row>
    <row r="123" spans="1:29" x14ac:dyDescent="0.25">
      <c r="A123">
        <v>21375</v>
      </c>
      <c r="B123" s="24" t="s">
        <v>562</v>
      </c>
      <c r="C123" s="25" t="s">
        <v>249</v>
      </c>
      <c r="D123" s="26" t="s">
        <v>182</v>
      </c>
      <c r="E123" s="26" t="s">
        <v>435</v>
      </c>
      <c r="F123" s="27" t="s">
        <v>525</v>
      </c>
      <c r="G123" s="27">
        <v>15.18</v>
      </c>
      <c r="H123" s="27">
        <v>2.31</v>
      </c>
      <c r="I123" s="27">
        <v>14.86</v>
      </c>
      <c r="J123" s="27">
        <v>18.7</v>
      </c>
      <c r="K123" s="27">
        <v>51.05</v>
      </c>
      <c r="L123" s="28">
        <f t="shared" si="13"/>
        <v>35.869999999999997</v>
      </c>
      <c r="M123" s="28"/>
      <c r="N123" s="1" t="s">
        <v>249</v>
      </c>
      <c r="O123" s="1" t="s">
        <v>182</v>
      </c>
      <c r="P123" s="3" t="e">
        <f>VLOOKUP(A123,'Exhibit 10-2'!$A$8:$B$164,7,FALSE)</f>
        <v>#N/A</v>
      </c>
      <c r="Q123" s="3" t="e">
        <f t="shared" si="24"/>
        <v>#N/A</v>
      </c>
      <c r="R123" s="2" t="e">
        <f t="shared" si="14"/>
        <v>#N/A</v>
      </c>
      <c r="S123" s="29" t="e">
        <f t="shared" si="15"/>
        <v>#N/A</v>
      </c>
      <c r="T123" s="29" t="e">
        <f t="shared" si="16"/>
        <v>#N/A</v>
      </c>
      <c r="U123" s="29" t="e">
        <f t="shared" si="17"/>
        <v>#N/A</v>
      </c>
      <c r="V123" s="29" t="e">
        <f t="shared" si="18"/>
        <v>#N/A</v>
      </c>
      <c r="W123" s="8"/>
      <c r="X123" s="30" t="s">
        <v>525</v>
      </c>
      <c r="Y123" s="31">
        <f t="shared" si="19"/>
        <v>2.3000000000000001E-4</v>
      </c>
      <c r="Z123" s="32">
        <f t="shared" si="20"/>
        <v>3.5000000000000004E-5</v>
      </c>
      <c r="AA123" s="32">
        <f t="shared" si="21"/>
        <v>2.2515151515151515E-4</v>
      </c>
      <c r="AB123" s="32">
        <f t="shared" si="22"/>
        <v>2.833333333333333E-4</v>
      </c>
      <c r="AC123" s="33">
        <f t="shared" si="23"/>
        <v>5.4348484848484846E-4</v>
      </c>
    </row>
    <row r="124" spans="1:29" x14ac:dyDescent="0.25">
      <c r="A124">
        <v>60541</v>
      </c>
      <c r="B124" s="35" t="s">
        <v>563</v>
      </c>
      <c r="C124" s="36" t="s">
        <v>250</v>
      </c>
      <c r="D124" s="26" t="s">
        <v>183</v>
      </c>
      <c r="E124" s="26" t="s">
        <v>401</v>
      </c>
      <c r="F124" s="37" t="s">
        <v>488</v>
      </c>
      <c r="G124" s="37">
        <v>7.36</v>
      </c>
      <c r="H124" s="37">
        <v>1.1200000000000001</v>
      </c>
      <c r="I124" s="37">
        <v>7.2</v>
      </c>
      <c r="J124" s="37">
        <v>9.07</v>
      </c>
      <c r="K124" s="37">
        <v>24.75</v>
      </c>
      <c r="L124" s="28">
        <f t="shared" si="13"/>
        <v>17.39</v>
      </c>
      <c r="M124" s="28"/>
      <c r="N124" s="1" t="s">
        <v>250</v>
      </c>
      <c r="O124" s="1" t="s">
        <v>183</v>
      </c>
      <c r="P124" s="3" t="e">
        <f>VLOOKUP(A124,'Exhibit 10-2'!$A$8:$B$164,7,FALSE)</f>
        <v>#N/A</v>
      </c>
      <c r="Q124" s="3" t="e">
        <f t="shared" si="24"/>
        <v>#N/A</v>
      </c>
      <c r="R124" s="2" t="e">
        <f t="shared" si="14"/>
        <v>#N/A</v>
      </c>
      <c r="S124" s="29" t="e">
        <f t="shared" si="15"/>
        <v>#N/A</v>
      </c>
      <c r="T124" s="29" t="e">
        <f t="shared" si="16"/>
        <v>#N/A</v>
      </c>
      <c r="U124" s="29" t="e">
        <f t="shared" si="17"/>
        <v>#N/A</v>
      </c>
      <c r="V124" s="29" t="e">
        <f t="shared" si="18"/>
        <v>#N/A</v>
      </c>
      <c r="W124" s="8"/>
      <c r="X124" s="38" t="s">
        <v>488</v>
      </c>
      <c r="Y124" s="31">
        <f t="shared" si="19"/>
        <v>2.3000000000000001E-4</v>
      </c>
      <c r="Z124" s="32">
        <f t="shared" si="20"/>
        <v>3.5000000000000004E-5</v>
      </c>
      <c r="AA124" s="32">
        <f t="shared" si="21"/>
        <v>2.2499999999999999E-4</v>
      </c>
      <c r="AB124" s="32">
        <f t="shared" si="22"/>
        <v>2.834375E-4</v>
      </c>
      <c r="AC124" s="33">
        <f t="shared" si="23"/>
        <v>5.4343749999999998E-4</v>
      </c>
    </row>
    <row r="125" spans="1:29" x14ac:dyDescent="0.25">
      <c r="A125">
        <v>21380</v>
      </c>
      <c r="B125" s="24" t="s">
        <v>564</v>
      </c>
      <c r="C125" s="25" t="s">
        <v>250</v>
      </c>
      <c r="D125" s="26" t="s">
        <v>565</v>
      </c>
      <c r="E125" s="26" t="s">
        <v>450</v>
      </c>
      <c r="F125" s="27" t="s">
        <v>566</v>
      </c>
      <c r="G125" s="27">
        <v>13.57</v>
      </c>
      <c r="H125" s="27">
        <v>2.0699999999999998</v>
      </c>
      <c r="I125" s="27">
        <v>13.28</v>
      </c>
      <c r="J125" s="27">
        <v>16.72</v>
      </c>
      <c r="K125" s="27">
        <v>45.64</v>
      </c>
      <c r="L125" s="28">
        <f t="shared" si="13"/>
        <v>32.07</v>
      </c>
      <c r="M125" s="28"/>
      <c r="N125" s="1" t="s">
        <v>250</v>
      </c>
      <c r="O125" s="1" t="s">
        <v>251</v>
      </c>
      <c r="P125" s="3" t="e">
        <f>VLOOKUP(A125,'Exhibit 10-2'!$A$8:$B$164,7,FALSE)</f>
        <v>#N/A</v>
      </c>
      <c r="Q125" s="3" t="e">
        <f t="shared" si="24"/>
        <v>#N/A</v>
      </c>
      <c r="R125" s="2" t="e">
        <f t="shared" si="14"/>
        <v>#N/A</v>
      </c>
      <c r="S125" s="29" t="e">
        <f t="shared" si="15"/>
        <v>#N/A</v>
      </c>
      <c r="T125" s="29" t="e">
        <f t="shared" si="16"/>
        <v>#N/A</v>
      </c>
      <c r="U125" s="29" t="e">
        <f t="shared" si="17"/>
        <v>#N/A</v>
      </c>
      <c r="V125" s="29" t="e">
        <f t="shared" si="18"/>
        <v>#N/A</v>
      </c>
      <c r="W125" s="8"/>
      <c r="X125" s="30" t="s">
        <v>566</v>
      </c>
      <c r="Y125" s="31">
        <f t="shared" si="19"/>
        <v>2.3000000000000001E-4</v>
      </c>
      <c r="Z125" s="32">
        <f t="shared" si="20"/>
        <v>3.5084745762711864E-5</v>
      </c>
      <c r="AA125" s="32">
        <f t="shared" si="21"/>
        <v>2.2508474576271185E-4</v>
      </c>
      <c r="AB125" s="32">
        <f t="shared" si="22"/>
        <v>2.8338983050847454E-4</v>
      </c>
      <c r="AC125" s="33">
        <f t="shared" si="23"/>
        <v>5.4355932203389835E-4</v>
      </c>
    </row>
    <row r="126" spans="1:29" x14ac:dyDescent="0.25">
      <c r="A126">
        <v>30975</v>
      </c>
      <c r="B126" s="35" t="s">
        <v>567</v>
      </c>
      <c r="C126" s="36" t="s">
        <v>252</v>
      </c>
      <c r="D126" s="26" t="s">
        <v>149</v>
      </c>
      <c r="E126" s="26" t="s">
        <v>401</v>
      </c>
      <c r="F126" s="37" t="s">
        <v>380</v>
      </c>
      <c r="G126" s="37">
        <v>10.81</v>
      </c>
      <c r="H126" s="37">
        <v>1.65</v>
      </c>
      <c r="I126" s="37">
        <v>10.57</v>
      </c>
      <c r="J126" s="37">
        <v>13.32</v>
      </c>
      <c r="K126" s="37">
        <v>36.35</v>
      </c>
      <c r="L126" s="28">
        <f t="shared" si="13"/>
        <v>25.54</v>
      </c>
      <c r="M126" s="28"/>
      <c r="N126" s="1" t="s">
        <v>252</v>
      </c>
      <c r="O126" s="1" t="s">
        <v>149</v>
      </c>
      <c r="P126" s="3" t="e">
        <f>VLOOKUP(A126,'Exhibit 10-2'!$A$8:$B$164,7,FALSE)</f>
        <v>#N/A</v>
      </c>
      <c r="Q126" s="3" t="e">
        <f t="shared" si="24"/>
        <v>#N/A</v>
      </c>
      <c r="R126" s="2" t="e">
        <f t="shared" si="14"/>
        <v>#N/A</v>
      </c>
      <c r="S126" s="29" t="e">
        <f t="shared" si="15"/>
        <v>#N/A</v>
      </c>
      <c r="T126" s="29" t="e">
        <f t="shared" si="16"/>
        <v>#N/A</v>
      </c>
      <c r="U126" s="29" t="e">
        <f t="shared" si="17"/>
        <v>#N/A</v>
      </c>
      <c r="V126" s="29" t="e">
        <f t="shared" si="18"/>
        <v>#N/A</v>
      </c>
      <c r="W126" s="8"/>
      <c r="X126" s="38" t="s">
        <v>380</v>
      </c>
      <c r="Y126" s="31">
        <f t="shared" si="19"/>
        <v>2.3000000000000001E-4</v>
      </c>
      <c r="Z126" s="32">
        <f t="shared" si="20"/>
        <v>3.51063829787234E-5</v>
      </c>
      <c r="AA126" s="32">
        <f t="shared" si="21"/>
        <v>2.2489361702127659E-4</v>
      </c>
      <c r="AB126" s="32">
        <f t="shared" si="22"/>
        <v>2.8340425531914892E-4</v>
      </c>
      <c r="AC126" s="33">
        <f t="shared" si="23"/>
        <v>5.434042553191489E-4</v>
      </c>
    </row>
    <row r="127" spans="1:29" x14ac:dyDescent="0.25">
      <c r="A127">
        <v>41320</v>
      </c>
      <c r="B127" s="24" t="s">
        <v>568</v>
      </c>
      <c r="C127" s="25" t="s">
        <v>253</v>
      </c>
      <c r="D127" s="26" t="s">
        <v>240</v>
      </c>
      <c r="E127" s="26" t="s">
        <v>396</v>
      </c>
      <c r="F127" s="27" t="s">
        <v>383</v>
      </c>
      <c r="G127" s="27">
        <v>14.26</v>
      </c>
      <c r="H127" s="27">
        <v>2.17</v>
      </c>
      <c r="I127" s="27">
        <v>13.86</v>
      </c>
      <c r="J127" s="27">
        <v>17.47</v>
      </c>
      <c r="K127" s="27">
        <v>47.76</v>
      </c>
      <c r="L127" s="28">
        <f t="shared" si="13"/>
        <v>33.5</v>
      </c>
      <c r="M127" s="28"/>
      <c r="N127" s="1" t="s">
        <v>253</v>
      </c>
      <c r="O127" s="1" t="s">
        <v>240</v>
      </c>
      <c r="P127" s="3" t="e">
        <f>VLOOKUP(A127,'Exhibit 10-2'!$A$8:$B$164,7,FALSE)</f>
        <v>#N/A</v>
      </c>
      <c r="Q127" s="3" t="e">
        <f t="shared" si="24"/>
        <v>#N/A</v>
      </c>
      <c r="R127" s="2" t="e">
        <f t="shared" si="14"/>
        <v>#N/A</v>
      </c>
      <c r="S127" s="29" t="e">
        <f t="shared" si="15"/>
        <v>#N/A</v>
      </c>
      <c r="T127" s="29" t="e">
        <f t="shared" si="16"/>
        <v>#N/A</v>
      </c>
      <c r="U127" s="29" t="e">
        <f t="shared" si="17"/>
        <v>#N/A</v>
      </c>
      <c r="V127" s="29" t="e">
        <f t="shared" si="18"/>
        <v>#N/A</v>
      </c>
      <c r="W127" s="8"/>
      <c r="X127" s="30" t="s">
        <v>383</v>
      </c>
      <c r="Y127" s="31">
        <f t="shared" si="19"/>
        <v>2.3000000000000001E-4</v>
      </c>
      <c r="Z127" s="32">
        <f t="shared" si="20"/>
        <v>3.4999999999999997E-5</v>
      </c>
      <c r="AA127" s="32">
        <f t="shared" si="21"/>
        <v>2.2354838709677419E-4</v>
      </c>
      <c r="AB127" s="32">
        <f t="shared" si="22"/>
        <v>2.817741935483871E-4</v>
      </c>
      <c r="AC127" s="33">
        <f t="shared" si="23"/>
        <v>5.4032258064516127E-4</v>
      </c>
    </row>
    <row r="128" spans="1:29" x14ac:dyDescent="0.25">
      <c r="A128">
        <v>60490</v>
      </c>
      <c r="B128" s="35" t="s">
        <v>569</v>
      </c>
      <c r="C128" s="36" t="s">
        <v>254</v>
      </c>
      <c r="D128" s="26" t="s">
        <v>255</v>
      </c>
      <c r="E128" s="26" t="s">
        <v>427</v>
      </c>
      <c r="F128" s="37" t="s">
        <v>380</v>
      </c>
      <c r="G128" s="37">
        <v>10.81</v>
      </c>
      <c r="H128" s="37">
        <v>1.65</v>
      </c>
      <c r="I128" s="37">
        <v>10.49</v>
      </c>
      <c r="J128" s="37">
        <v>13.21</v>
      </c>
      <c r="K128" s="37">
        <v>36.159999999999997</v>
      </c>
      <c r="L128" s="28">
        <f t="shared" si="13"/>
        <v>25.35</v>
      </c>
      <c r="M128" s="28"/>
      <c r="N128" s="1" t="s">
        <v>254</v>
      </c>
      <c r="O128" s="1" t="s">
        <v>255</v>
      </c>
      <c r="P128" s="3" t="e">
        <f>VLOOKUP(A128,'Exhibit 10-2'!$A$8:$B$164,7,FALSE)</f>
        <v>#N/A</v>
      </c>
      <c r="Q128" s="3" t="e">
        <f t="shared" si="24"/>
        <v>#N/A</v>
      </c>
      <c r="R128" s="2" t="e">
        <f t="shared" si="14"/>
        <v>#N/A</v>
      </c>
      <c r="S128" s="29" t="e">
        <f t="shared" si="15"/>
        <v>#N/A</v>
      </c>
      <c r="T128" s="29" t="e">
        <f t="shared" si="16"/>
        <v>#N/A</v>
      </c>
      <c r="U128" s="29" t="e">
        <f t="shared" si="17"/>
        <v>#N/A</v>
      </c>
      <c r="V128" s="29" t="e">
        <f t="shared" si="18"/>
        <v>#N/A</v>
      </c>
      <c r="W128" s="8"/>
      <c r="X128" s="38" t="s">
        <v>380</v>
      </c>
      <c r="Y128" s="31">
        <f t="shared" si="19"/>
        <v>2.3000000000000001E-4</v>
      </c>
      <c r="Z128" s="32">
        <f t="shared" si="20"/>
        <v>3.51063829787234E-5</v>
      </c>
      <c r="AA128" s="32">
        <f t="shared" si="21"/>
        <v>2.2319148936170212E-4</v>
      </c>
      <c r="AB128" s="32">
        <f t="shared" si="22"/>
        <v>2.8106382978723406E-4</v>
      </c>
      <c r="AC128" s="33">
        <f t="shared" si="23"/>
        <v>5.3936170212765964E-4</v>
      </c>
    </row>
    <row r="129" spans="1:29" x14ac:dyDescent="0.25">
      <c r="A129">
        <v>21415</v>
      </c>
      <c r="B129" s="24" t="s">
        <v>570</v>
      </c>
      <c r="C129" s="25" t="s">
        <v>256</v>
      </c>
      <c r="D129" s="26" t="s">
        <v>257</v>
      </c>
      <c r="E129" s="26" t="s">
        <v>376</v>
      </c>
      <c r="F129" s="27" t="s">
        <v>462</v>
      </c>
      <c r="G129" s="27">
        <v>9.89</v>
      </c>
      <c r="H129" s="27">
        <v>1.51</v>
      </c>
      <c r="I129" s="27">
        <v>9.67</v>
      </c>
      <c r="J129" s="27">
        <v>12.18</v>
      </c>
      <c r="K129" s="27">
        <v>33.25</v>
      </c>
      <c r="L129" s="28">
        <f t="shared" si="13"/>
        <v>23.36</v>
      </c>
      <c r="M129" s="28"/>
      <c r="N129" s="1" t="s">
        <v>256</v>
      </c>
      <c r="O129" s="1" t="s">
        <v>257</v>
      </c>
      <c r="P129" s="3" t="e">
        <f>VLOOKUP(A129,'Exhibit 10-2'!$A$8:$B$164,7,FALSE)</f>
        <v>#N/A</v>
      </c>
      <c r="Q129" s="3" t="e">
        <f t="shared" si="24"/>
        <v>#N/A</v>
      </c>
      <c r="R129" s="2" t="e">
        <f t="shared" si="14"/>
        <v>#N/A</v>
      </c>
      <c r="S129" s="29" t="e">
        <f t="shared" si="15"/>
        <v>#N/A</v>
      </c>
      <c r="T129" s="29" t="e">
        <f t="shared" si="16"/>
        <v>#N/A</v>
      </c>
      <c r="U129" s="29" t="e">
        <f t="shared" si="17"/>
        <v>#N/A</v>
      </c>
      <c r="V129" s="29" t="e">
        <f t="shared" si="18"/>
        <v>#N/A</v>
      </c>
      <c r="W129" s="8"/>
      <c r="X129" s="30" t="s">
        <v>462</v>
      </c>
      <c r="Y129" s="31">
        <f t="shared" si="19"/>
        <v>2.3000000000000001E-4</v>
      </c>
      <c r="Z129" s="32">
        <f t="shared" si="20"/>
        <v>3.5116279069767445E-5</v>
      </c>
      <c r="AA129" s="32">
        <f t="shared" si="21"/>
        <v>2.2488372093023255E-4</v>
      </c>
      <c r="AB129" s="32">
        <f t="shared" si="22"/>
        <v>2.8325581395348838E-4</v>
      </c>
      <c r="AC129" s="33">
        <f t="shared" si="23"/>
        <v>5.4325581395348835E-4</v>
      </c>
    </row>
    <row r="130" spans="1:29" x14ac:dyDescent="0.25">
      <c r="A130">
        <v>21430</v>
      </c>
      <c r="B130" s="35" t="s">
        <v>571</v>
      </c>
      <c r="C130" s="36" t="s">
        <v>258</v>
      </c>
      <c r="D130" s="26" t="s">
        <v>259</v>
      </c>
      <c r="E130" s="26" t="s">
        <v>427</v>
      </c>
      <c r="F130" s="37" t="s">
        <v>572</v>
      </c>
      <c r="G130" s="37">
        <v>16.100000000000001</v>
      </c>
      <c r="H130" s="37">
        <v>2.4500000000000002</v>
      </c>
      <c r="I130" s="37">
        <v>15.76</v>
      </c>
      <c r="J130" s="37">
        <v>19.829999999999998</v>
      </c>
      <c r="K130" s="37">
        <v>54.14</v>
      </c>
      <c r="L130" s="28">
        <f t="shared" si="13"/>
        <v>38.04</v>
      </c>
      <c r="M130" s="28"/>
      <c r="N130" s="1" t="s">
        <v>258</v>
      </c>
      <c r="O130" s="1" t="s">
        <v>259</v>
      </c>
      <c r="P130" s="3" t="e">
        <f>VLOOKUP(A130,'Exhibit 10-2'!$A$8:$B$164,7,FALSE)</f>
        <v>#N/A</v>
      </c>
      <c r="Q130" s="3" t="e">
        <f t="shared" si="24"/>
        <v>#N/A</v>
      </c>
      <c r="R130" s="2" t="e">
        <f t="shared" si="14"/>
        <v>#N/A</v>
      </c>
      <c r="S130" s="29" t="e">
        <f t="shared" si="15"/>
        <v>#N/A</v>
      </c>
      <c r="T130" s="29" t="e">
        <f t="shared" si="16"/>
        <v>#N/A</v>
      </c>
      <c r="U130" s="29" t="e">
        <f t="shared" si="17"/>
        <v>#N/A</v>
      </c>
      <c r="V130" s="29" t="e">
        <f t="shared" si="18"/>
        <v>#N/A</v>
      </c>
      <c r="W130" s="8"/>
      <c r="X130" s="38" t="s">
        <v>572</v>
      </c>
      <c r="Y130" s="31">
        <f t="shared" si="19"/>
        <v>2.3000000000000001E-4</v>
      </c>
      <c r="Z130" s="32">
        <f t="shared" si="20"/>
        <v>3.5000000000000004E-5</v>
      </c>
      <c r="AA130" s="32">
        <f t="shared" si="21"/>
        <v>2.2514285714285713E-4</v>
      </c>
      <c r="AB130" s="32">
        <f t="shared" si="22"/>
        <v>2.8328571428571427E-4</v>
      </c>
      <c r="AC130" s="33">
        <f t="shared" si="23"/>
        <v>5.4342857142857144E-4</v>
      </c>
    </row>
    <row r="131" spans="1:29" x14ac:dyDescent="0.25">
      <c r="A131">
        <v>60464</v>
      </c>
      <c r="B131" s="24" t="s">
        <v>573</v>
      </c>
      <c r="C131" s="25" t="s">
        <v>302</v>
      </c>
      <c r="D131" s="26" t="s">
        <v>72</v>
      </c>
      <c r="E131" s="26" t="s">
        <v>419</v>
      </c>
      <c r="F131" s="27" t="s">
        <v>483</v>
      </c>
      <c r="G131" s="27">
        <v>10.58</v>
      </c>
      <c r="H131" s="27">
        <v>1.61</v>
      </c>
      <c r="I131" s="27">
        <v>10.32</v>
      </c>
      <c r="J131" s="27">
        <v>12.98</v>
      </c>
      <c r="K131" s="27">
        <v>35.49</v>
      </c>
      <c r="L131" s="28">
        <f t="shared" si="13"/>
        <v>24.91</v>
      </c>
      <c r="M131" s="28"/>
      <c r="N131" s="1" t="s">
        <v>302</v>
      </c>
      <c r="O131" s="1" t="s">
        <v>143</v>
      </c>
      <c r="P131" s="3" t="e">
        <f>VLOOKUP(A131,'Exhibit 10-2'!$A$8:$B$164,7,FALSE)</f>
        <v>#N/A</v>
      </c>
      <c r="Q131" s="3" t="e">
        <f t="shared" si="24"/>
        <v>#N/A</v>
      </c>
      <c r="R131" s="2" t="e">
        <f t="shared" si="14"/>
        <v>#N/A</v>
      </c>
      <c r="S131" s="29" t="e">
        <f t="shared" si="15"/>
        <v>#N/A</v>
      </c>
      <c r="T131" s="29" t="e">
        <f t="shared" si="16"/>
        <v>#N/A</v>
      </c>
      <c r="U131" s="29" t="e">
        <f t="shared" si="17"/>
        <v>#N/A</v>
      </c>
      <c r="V131" s="29" t="e">
        <f t="shared" si="18"/>
        <v>#N/A</v>
      </c>
      <c r="W131" s="8"/>
      <c r="X131" s="30" t="s">
        <v>483</v>
      </c>
      <c r="Y131" s="31">
        <f t="shared" si="19"/>
        <v>2.3000000000000001E-4</v>
      </c>
      <c r="Z131" s="32">
        <f t="shared" si="20"/>
        <v>3.5000000000000004E-5</v>
      </c>
      <c r="AA131" s="32">
        <f t="shared" si="21"/>
        <v>2.2434782608695653E-4</v>
      </c>
      <c r="AB131" s="32">
        <f t="shared" si="22"/>
        <v>2.8217391304347826E-4</v>
      </c>
      <c r="AC131" s="33">
        <f t="shared" si="23"/>
        <v>5.415217391304348E-4</v>
      </c>
    </row>
    <row r="132" spans="1:29" x14ac:dyDescent="0.25">
      <c r="A132">
        <v>60596</v>
      </c>
      <c r="B132" s="35" t="s">
        <v>574</v>
      </c>
      <c r="C132" s="36" t="s">
        <v>260</v>
      </c>
      <c r="D132" s="26" t="s">
        <v>70</v>
      </c>
      <c r="E132" s="26" t="s">
        <v>376</v>
      </c>
      <c r="F132" s="37" t="s">
        <v>377</v>
      </c>
      <c r="G132" s="37">
        <v>8.0500000000000007</v>
      </c>
      <c r="H132" s="37">
        <v>1.23</v>
      </c>
      <c r="I132" s="37">
        <v>7.82</v>
      </c>
      <c r="J132" s="37">
        <v>9.84</v>
      </c>
      <c r="K132" s="37">
        <v>26.94</v>
      </c>
      <c r="L132" s="28">
        <f t="shared" si="13"/>
        <v>18.89</v>
      </c>
      <c r="M132" s="28"/>
      <c r="N132" s="1" t="s">
        <v>260</v>
      </c>
      <c r="O132" s="1" t="s">
        <v>70</v>
      </c>
      <c r="P132" s="3" t="e">
        <f>VLOOKUP(A132,'Exhibit 10-2'!$A$8:$B$164,7,FALSE)</f>
        <v>#N/A</v>
      </c>
      <c r="Q132" s="3" t="e">
        <f t="shared" si="24"/>
        <v>#N/A</v>
      </c>
      <c r="R132" s="2" t="e">
        <f t="shared" si="14"/>
        <v>#N/A</v>
      </c>
      <c r="S132" s="29" t="e">
        <f t="shared" si="15"/>
        <v>#N/A</v>
      </c>
      <c r="T132" s="29" t="e">
        <f t="shared" si="16"/>
        <v>#N/A</v>
      </c>
      <c r="U132" s="29" t="e">
        <f t="shared" si="17"/>
        <v>#N/A</v>
      </c>
      <c r="V132" s="29" t="e">
        <f t="shared" si="18"/>
        <v>#N/A</v>
      </c>
      <c r="W132" s="8"/>
      <c r="X132" s="38" t="s">
        <v>377</v>
      </c>
      <c r="Y132" s="31">
        <f t="shared" si="19"/>
        <v>2.3000000000000001E-4</v>
      </c>
      <c r="Z132" s="32">
        <f t="shared" si="20"/>
        <v>3.5142857142857142E-5</v>
      </c>
      <c r="AA132" s="32">
        <f t="shared" si="21"/>
        <v>2.2342857142857144E-4</v>
      </c>
      <c r="AB132" s="32">
        <f t="shared" si="22"/>
        <v>2.8114285714285714E-4</v>
      </c>
      <c r="AC132" s="33">
        <f t="shared" si="23"/>
        <v>5.3971428571428573E-4</v>
      </c>
    </row>
    <row r="133" spans="1:29" x14ac:dyDescent="0.25">
      <c r="A133">
        <v>60544</v>
      </c>
      <c r="B133" s="24" t="s">
        <v>575</v>
      </c>
      <c r="C133" s="25" t="s">
        <v>261</v>
      </c>
      <c r="D133" s="26" t="s">
        <v>262</v>
      </c>
      <c r="E133" s="26" t="s">
        <v>401</v>
      </c>
      <c r="F133" s="27" t="s">
        <v>520</v>
      </c>
      <c r="G133" s="27">
        <v>7.59</v>
      </c>
      <c r="H133" s="27">
        <v>1.1599999999999999</v>
      </c>
      <c r="I133" s="27">
        <v>7.29</v>
      </c>
      <c r="J133" s="27">
        <v>9.19</v>
      </c>
      <c r="K133" s="27">
        <v>25.23</v>
      </c>
      <c r="L133" s="28">
        <f t="shared" ref="L133:L143" si="25">SUM(H133:J133)</f>
        <v>17.64</v>
      </c>
      <c r="M133" s="28"/>
      <c r="N133" s="1" t="s">
        <v>261</v>
      </c>
      <c r="O133" s="1" t="s">
        <v>262</v>
      </c>
      <c r="P133" s="3" t="e">
        <f>VLOOKUP(A133,'Exhibit 10-2'!$A$8:$B$164,7,FALSE)</f>
        <v>#N/A</v>
      </c>
      <c r="Q133" s="3" t="e">
        <f t="shared" si="24"/>
        <v>#N/A</v>
      </c>
      <c r="R133" s="2" t="e">
        <f t="shared" si="14"/>
        <v>#N/A</v>
      </c>
      <c r="S133" s="29" t="e">
        <f t="shared" si="15"/>
        <v>#N/A</v>
      </c>
      <c r="T133" s="29" t="e">
        <f t="shared" si="16"/>
        <v>#N/A</v>
      </c>
      <c r="U133" s="29" t="e">
        <f t="shared" si="17"/>
        <v>#N/A</v>
      </c>
      <c r="V133" s="29" t="e">
        <f t="shared" si="18"/>
        <v>#N/A</v>
      </c>
      <c r="W133" s="8"/>
      <c r="X133" s="30" t="s">
        <v>520</v>
      </c>
      <c r="Y133" s="31">
        <f t="shared" si="19"/>
        <v>2.3000000000000001E-4</v>
      </c>
      <c r="Z133" s="32">
        <f t="shared" si="20"/>
        <v>3.5151515151515151E-5</v>
      </c>
      <c r="AA133" s="32">
        <f t="shared" si="21"/>
        <v>2.2090909090909092E-4</v>
      </c>
      <c r="AB133" s="32">
        <f t="shared" si="22"/>
        <v>2.7848484848484847E-4</v>
      </c>
      <c r="AC133" s="33">
        <f t="shared" si="23"/>
        <v>5.3454545454545454E-4</v>
      </c>
    </row>
    <row r="134" spans="1:29" x14ac:dyDescent="0.25">
      <c r="A134">
        <v>21450</v>
      </c>
      <c r="B134" s="24" t="s">
        <v>576</v>
      </c>
      <c r="C134" s="25" t="s">
        <v>263</v>
      </c>
      <c r="D134" s="26" t="s">
        <v>57</v>
      </c>
      <c r="E134" s="26" t="s">
        <v>345</v>
      </c>
      <c r="F134" s="27" t="s">
        <v>577</v>
      </c>
      <c r="G134" s="27">
        <v>26.45</v>
      </c>
      <c r="H134" s="27">
        <v>4.03</v>
      </c>
      <c r="I134" s="27">
        <v>25.88</v>
      </c>
      <c r="J134" s="27">
        <v>32.58</v>
      </c>
      <c r="K134" s="27">
        <v>88.94</v>
      </c>
      <c r="L134" s="28">
        <f t="shared" si="25"/>
        <v>62.489999999999995</v>
      </c>
      <c r="M134" s="28"/>
      <c r="N134" s="1" t="s">
        <v>263</v>
      </c>
      <c r="O134" s="1" t="s">
        <v>57</v>
      </c>
      <c r="P134" s="3" t="e">
        <f>VLOOKUP(A134,'Exhibit 10-2'!$A$8:$B$164,7,FALSE)</f>
        <v>#N/A</v>
      </c>
      <c r="Q134" s="3" t="e">
        <f t="shared" si="24"/>
        <v>#N/A</v>
      </c>
      <c r="R134" s="2" t="e">
        <f t="shared" ref="R134:R143" si="26">ROUNDUP(Q134,-3)</f>
        <v>#N/A</v>
      </c>
      <c r="S134" s="29" t="e">
        <f t="shared" ref="S134:S143" si="27">H134/F134*R134</f>
        <v>#N/A</v>
      </c>
      <c r="T134" s="29" t="e">
        <f t="shared" ref="T134:T143" si="28">I134/F134*R134</f>
        <v>#N/A</v>
      </c>
      <c r="U134" s="29" t="e">
        <f t="shared" ref="U134:U143" si="29">J134/F134*R134</f>
        <v>#N/A</v>
      </c>
      <c r="V134" s="29" t="e">
        <f t="shared" ref="V134:V143" si="30">ROUND((SUM(S134:U134)),2)</f>
        <v>#N/A</v>
      </c>
      <c r="W134" s="8"/>
      <c r="X134" s="30" t="s">
        <v>577</v>
      </c>
      <c r="Y134" s="31">
        <f t="shared" ref="Y134:Y143" si="31">G134/F134</f>
        <v>2.3000000000000001E-4</v>
      </c>
      <c r="Z134" s="32">
        <f t="shared" ref="Z134:Z143" si="32">H134/F134</f>
        <v>3.504347826086957E-5</v>
      </c>
      <c r="AA134" s="32">
        <f t="shared" ref="AA134:AA143" si="33">I134/F134</f>
        <v>2.2504347826086957E-4</v>
      </c>
      <c r="AB134" s="32">
        <f t="shared" ref="AB134:AB143" si="34">J134/F134</f>
        <v>2.8330434782608695E-4</v>
      </c>
      <c r="AC134" s="33">
        <f t="shared" ref="AC134:AC143" si="35">L134/F134</f>
        <v>5.4339130434782608E-4</v>
      </c>
    </row>
    <row r="135" spans="1:29" x14ac:dyDescent="0.25">
      <c r="A135">
        <v>21475</v>
      </c>
      <c r="B135" s="35" t="s">
        <v>578</v>
      </c>
      <c r="C135" s="36" t="s">
        <v>264</v>
      </c>
      <c r="D135" s="26" t="s">
        <v>198</v>
      </c>
      <c r="E135" s="26" t="s">
        <v>401</v>
      </c>
      <c r="F135" s="37" t="s">
        <v>579</v>
      </c>
      <c r="G135" s="37">
        <v>13.34</v>
      </c>
      <c r="H135" s="37">
        <v>2.0299999999999998</v>
      </c>
      <c r="I135" s="37">
        <v>13.05</v>
      </c>
      <c r="J135" s="37">
        <v>16.43</v>
      </c>
      <c r="K135" s="37">
        <v>44.85</v>
      </c>
      <c r="L135" s="28">
        <f t="shared" si="25"/>
        <v>31.509999999999998</v>
      </c>
      <c r="M135" s="28"/>
      <c r="N135" s="1" t="s">
        <v>264</v>
      </c>
      <c r="O135" s="1" t="s">
        <v>198</v>
      </c>
      <c r="P135" s="3" t="e">
        <f>VLOOKUP(A135,'Exhibit 10-2'!$A$8:$B$164,7,FALSE)</f>
        <v>#N/A</v>
      </c>
      <c r="Q135" s="3" t="e">
        <f t="shared" ref="Q135:Q143" si="36">P135*2080</f>
        <v>#N/A</v>
      </c>
      <c r="R135" s="2" t="e">
        <f t="shared" si="26"/>
        <v>#N/A</v>
      </c>
      <c r="S135" s="29" t="e">
        <f t="shared" si="27"/>
        <v>#N/A</v>
      </c>
      <c r="T135" s="29" t="e">
        <f t="shared" si="28"/>
        <v>#N/A</v>
      </c>
      <c r="U135" s="29" t="e">
        <f t="shared" si="29"/>
        <v>#N/A</v>
      </c>
      <c r="V135" s="29" t="e">
        <f t="shared" si="30"/>
        <v>#N/A</v>
      </c>
      <c r="W135" s="8"/>
      <c r="X135" s="38" t="s">
        <v>579</v>
      </c>
      <c r="Y135" s="31">
        <f t="shared" si="31"/>
        <v>2.3000000000000001E-4</v>
      </c>
      <c r="Z135" s="32">
        <f t="shared" si="32"/>
        <v>3.4999999999999997E-5</v>
      </c>
      <c r="AA135" s="32">
        <f t="shared" si="33"/>
        <v>2.2500000000000002E-4</v>
      </c>
      <c r="AB135" s="32">
        <f t="shared" si="34"/>
        <v>2.8327586206896552E-4</v>
      </c>
      <c r="AC135" s="33">
        <f t="shared" si="35"/>
        <v>5.4327586206896544E-4</v>
      </c>
    </row>
    <row r="136" spans="1:29" x14ac:dyDescent="0.25">
      <c r="A136">
        <v>31025</v>
      </c>
      <c r="B136" s="24" t="s">
        <v>580</v>
      </c>
      <c r="C136" s="25" t="s">
        <v>265</v>
      </c>
      <c r="D136" s="26" t="s">
        <v>266</v>
      </c>
      <c r="E136" s="26" t="s">
        <v>435</v>
      </c>
      <c r="F136" s="27" t="s">
        <v>380</v>
      </c>
      <c r="G136" s="27">
        <v>10.81</v>
      </c>
      <c r="H136" s="27">
        <v>1.65</v>
      </c>
      <c r="I136" s="27">
        <v>10.57</v>
      </c>
      <c r="J136" s="27">
        <v>13.32</v>
      </c>
      <c r="K136" s="27">
        <v>36.35</v>
      </c>
      <c r="L136" s="28">
        <f t="shared" si="25"/>
        <v>25.54</v>
      </c>
      <c r="M136" s="28"/>
      <c r="N136" s="1" t="s">
        <v>265</v>
      </c>
      <c r="O136" s="1" t="s">
        <v>266</v>
      </c>
      <c r="P136" s="3" t="e">
        <f>VLOOKUP(A136,'Exhibit 10-2'!$A$8:$B$164,7,FALSE)</f>
        <v>#N/A</v>
      </c>
      <c r="Q136" s="3" t="e">
        <f t="shared" si="36"/>
        <v>#N/A</v>
      </c>
      <c r="R136" s="2" t="e">
        <f t="shared" si="26"/>
        <v>#N/A</v>
      </c>
      <c r="S136" s="29" t="e">
        <f t="shared" si="27"/>
        <v>#N/A</v>
      </c>
      <c r="T136" s="29" t="e">
        <f t="shared" si="28"/>
        <v>#N/A</v>
      </c>
      <c r="U136" s="29" t="e">
        <f t="shared" si="29"/>
        <v>#N/A</v>
      </c>
      <c r="V136" s="29" t="e">
        <f t="shared" si="30"/>
        <v>#N/A</v>
      </c>
      <c r="W136" s="8"/>
      <c r="X136" s="30" t="s">
        <v>380</v>
      </c>
      <c r="Y136" s="31">
        <f t="shared" si="31"/>
        <v>2.3000000000000001E-4</v>
      </c>
      <c r="Z136" s="32">
        <f t="shared" si="32"/>
        <v>3.51063829787234E-5</v>
      </c>
      <c r="AA136" s="32">
        <f t="shared" si="33"/>
        <v>2.2489361702127659E-4</v>
      </c>
      <c r="AB136" s="32">
        <f t="shared" si="34"/>
        <v>2.8340425531914892E-4</v>
      </c>
      <c r="AC136" s="33">
        <f t="shared" si="35"/>
        <v>5.434042553191489E-4</v>
      </c>
    </row>
    <row r="137" spans="1:29" x14ac:dyDescent="0.25">
      <c r="A137">
        <v>41560</v>
      </c>
      <c r="B137" s="35" t="s">
        <v>581</v>
      </c>
      <c r="C137" s="36" t="s">
        <v>267</v>
      </c>
      <c r="D137" s="26" t="s">
        <v>65</v>
      </c>
      <c r="E137" s="26" t="s">
        <v>401</v>
      </c>
      <c r="F137" s="37" t="s">
        <v>460</v>
      </c>
      <c r="G137" s="37">
        <v>12.42</v>
      </c>
      <c r="H137" s="37">
        <v>1.89</v>
      </c>
      <c r="I137" s="37">
        <v>12.15</v>
      </c>
      <c r="J137" s="37">
        <v>15.3</v>
      </c>
      <c r="K137" s="37">
        <v>41.76</v>
      </c>
      <c r="L137" s="28">
        <f t="shared" si="25"/>
        <v>29.340000000000003</v>
      </c>
      <c r="M137" s="28"/>
      <c r="N137" s="1" t="s">
        <v>267</v>
      </c>
      <c r="O137" s="1" t="s">
        <v>65</v>
      </c>
      <c r="P137" s="3" t="e">
        <f>VLOOKUP(A137,'Exhibit 10-2'!$A$8:$B$164,7,FALSE)</f>
        <v>#N/A</v>
      </c>
      <c r="Q137" s="3" t="e">
        <f t="shared" si="36"/>
        <v>#N/A</v>
      </c>
      <c r="R137" s="2" t="e">
        <f t="shared" si="26"/>
        <v>#N/A</v>
      </c>
      <c r="S137" s="29" t="e">
        <f t="shared" si="27"/>
        <v>#N/A</v>
      </c>
      <c r="T137" s="29" t="e">
        <f t="shared" si="28"/>
        <v>#N/A</v>
      </c>
      <c r="U137" s="29" t="e">
        <f t="shared" si="29"/>
        <v>#N/A</v>
      </c>
      <c r="V137" s="29" t="e">
        <f t="shared" si="30"/>
        <v>#N/A</v>
      </c>
      <c r="W137" s="8"/>
      <c r="X137" s="38" t="s">
        <v>460</v>
      </c>
      <c r="Y137" s="31">
        <f t="shared" si="31"/>
        <v>2.3000000000000001E-4</v>
      </c>
      <c r="Z137" s="32">
        <f t="shared" si="32"/>
        <v>3.4999999999999997E-5</v>
      </c>
      <c r="AA137" s="32">
        <f t="shared" si="33"/>
        <v>2.2499999999999999E-4</v>
      </c>
      <c r="AB137" s="32">
        <f t="shared" si="34"/>
        <v>2.8333333333333335E-4</v>
      </c>
      <c r="AC137" s="33">
        <f t="shared" si="35"/>
        <v>5.4333333333333339E-4</v>
      </c>
    </row>
    <row r="138" spans="1:29" x14ac:dyDescent="0.25">
      <c r="A138">
        <v>60570</v>
      </c>
      <c r="B138" s="24" t="s">
        <v>582</v>
      </c>
      <c r="C138" s="25" t="s">
        <v>268</v>
      </c>
      <c r="D138" s="26" t="s">
        <v>269</v>
      </c>
      <c r="E138" s="26" t="s">
        <v>376</v>
      </c>
      <c r="F138" s="27" t="s">
        <v>403</v>
      </c>
      <c r="G138" s="27">
        <v>8.2799999999999994</v>
      </c>
      <c r="H138" s="27">
        <v>1.26</v>
      </c>
      <c r="I138" s="27">
        <v>7.98</v>
      </c>
      <c r="J138" s="27">
        <v>10.050000000000001</v>
      </c>
      <c r="K138" s="27">
        <v>27.57</v>
      </c>
      <c r="L138" s="28">
        <f t="shared" si="25"/>
        <v>19.29</v>
      </c>
      <c r="M138" s="28"/>
      <c r="N138" s="1" t="s">
        <v>268</v>
      </c>
      <c r="O138" s="1" t="s">
        <v>269</v>
      </c>
      <c r="P138" s="3" t="e">
        <f>VLOOKUP(A138,'Exhibit 10-2'!$A$8:$B$164,7,FALSE)</f>
        <v>#N/A</v>
      </c>
      <c r="Q138" s="3" t="e">
        <f t="shared" si="36"/>
        <v>#N/A</v>
      </c>
      <c r="R138" s="2" t="e">
        <f t="shared" si="26"/>
        <v>#N/A</v>
      </c>
      <c r="S138" s="29" t="e">
        <f t="shared" si="27"/>
        <v>#N/A</v>
      </c>
      <c r="T138" s="29" t="e">
        <f t="shared" si="28"/>
        <v>#N/A</v>
      </c>
      <c r="U138" s="29" t="e">
        <f t="shared" si="29"/>
        <v>#N/A</v>
      </c>
      <c r="V138" s="29" t="e">
        <f t="shared" si="30"/>
        <v>#N/A</v>
      </c>
      <c r="W138" s="8"/>
      <c r="X138" s="30" t="s">
        <v>403</v>
      </c>
      <c r="Y138" s="31">
        <f t="shared" si="31"/>
        <v>2.2999999999999998E-4</v>
      </c>
      <c r="Z138" s="32">
        <f t="shared" si="32"/>
        <v>3.4999999999999997E-5</v>
      </c>
      <c r="AA138" s="32">
        <f t="shared" si="33"/>
        <v>2.2166666666666667E-4</v>
      </c>
      <c r="AB138" s="32">
        <f t="shared" si="34"/>
        <v>2.7916666666666671E-4</v>
      </c>
      <c r="AC138" s="33">
        <f t="shared" si="35"/>
        <v>5.3583333333333326E-4</v>
      </c>
    </row>
    <row r="139" spans="1:29" x14ac:dyDescent="0.25">
      <c r="A139">
        <v>60575</v>
      </c>
      <c r="B139" s="35" t="s">
        <v>583</v>
      </c>
      <c r="C139" s="36" t="s">
        <v>270</v>
      </c>
      <c r="D139" s="26" t="s">
        <v>269</v>
      </c>
      <c r="E139" s="26" t="s">
        <v>427</v>
      </c>
      <c r="F139" s="37" t="s">
        <v>377</v>
      </c>
      <c r="G139" s="37">
        <v>8.0500000000000007</v>
      </c>
      <c r="H139" s="37">
        <v>1.23</v>
      </c>
      <c r="I139" s="37">
        <v>7.78</v>
      </c>
      <c r="J139" s="37">
        <v>9.7899999999999991</v>
      </c>
      <c r="K139" s="37">
        <v>26.85</v>
      </c>
      <c r="L139" s="28">
        <f t="shared" si="25"/>
        <v>18.799999999999997</v>
      </c>
      <c r="M139" s="28"/>
      <c r="N139" s="1" t="s">
        <v>270</v>
      </c>
      <c r="O139" s="1" t="s">
        <v>269</v>
      </c>
      <c r="P139" s="3" t="e">
        <f>VLOOKUP(A139,'Exhibit 10-2'!$A$8:$B$164,7,FALSE)</f>
        <v>#N/A</v>
      </c>
      <c r="Q139" s="3" t="e">
        <f t="shared" si="36"/>
        <v>#N/A</v>
      </c>
      <c r="R139" s="2" t="e">
        <f t="shared" si="26"/>
        <v>#N/A</v>
      </c>
      <c r="S139" s="29" t="e">
        <f t="shared" si="27"/>
        <v>#N/A</v>
      </c>
      <c r="T139" s="29" t="e">
        <f t="shared" si="28"/>
        <v>#N/A</v>
      </c>
      <c r="U139" s="29" t="e">
        <f t="shared" si="29"/>
        <v>#N/A</v>
      </c>
      <c r="V139" s="29" t="e">
        <f t="shared" si="30"/>
        <v>#N/A</v>
      </c>
      <c r="W139" s="8"/>
      <c r="X139" s="38" t="s">
        <v>377</v>
      </c>
      <c r="Y139" s="31">
        <f t="shared" si="31"/>
        <v>2.3000000000000001E-4</v>
      </c>
      <c r="Z139" s="32">
        <f t="shared" si="32"/>
        <v>3.5142857142857142E-5</v>
      </c>
      <c r="AA139" s="32">
        <f t="shared" si="33"/>
        <v>2.2228571428571428E-4</v>
      </c>
      <c r="AB139" s="32">
        <f t="shared" si="34"/>
        <v>2.797142857142857E-4</v>
      </c>
      <c r="AC139" s="33">
        <f t="shared" si="35"/>
        <v>5.3714285714285702E-4</v>
      </c>
    </row>
    <row r="140" spans="1:29" x14ac:dyDescent="0.25">
      <c r="A140">
        <v>60589</v>
      </c>
      <c r="B140" s="24" t="s">
        <v>584</v>
      </c>
      <c r="C140" s="25" t="s">
        <v>271</v>
      </c>
      <c r="D140" s="26" t="s">
        <v>272</v>
      </c>
      <c r="E140" s="26" t="s">
        <v>382</v>
      </c>
      <c r="F140" s="27" t="s">
        <v>377</v>
      </c>
      <c r="G140" s="27">
        <v>8.0500000000000007</v>
      </c>
      <c r="H140" s="27">
        <v>1.23</v>
      </c>
      <c r="I140" s="27">
        <v>7.78</v>
      </c>
      <c r="J140" s="27">
        <v>9.7899999999999991</v>
      </c>
      <c r="K140" s="27">
        <v>26.85</v>
      </c>
      <c r="L140" s="28">
        <f t="shared" si="25"/>
        <v>18.799999999999997</v>
      </c>
      <c r="M140" s="28"/>
      <c r="N140" s="1" t="s">
        <v>271</v>
      </c>
      <c r="O140" s="1" t="s">
        <v>272</v>
      </c>
      <c r="P140" s="3" t="e">
        <f>VLOOKUP(A140,'Exhibit 10-2'!$A$8:$B$164,7,FALSE)</f>
        <v>#N/A</v>
      </c>
      <c r="Q140" s="3" t="e">
        <f t="shared" si="36"/>
        <v>#N/A</v>
      </c>
      <c r="R140" s="2" t="e">
        <f t="shared" si="26"/>
        <v>#N/A</v>
      </c>
      <c r="S140" s="29" t="e">
        <f t="shared" si="27"/>
        <v>#N/A</v>
      </c>
      <c r="T140" s="29" t="e">
        <f t="shared" si="28"/>
        <v>#N/A</v>
      </c>
      <c r="U140" s="29" t="e">
        <f t="shared" si="29"/>
        <v>#N/A</v>
      </c>
      <c r="V140" s="29" t="e">
        <f t="shared" si="30"/>
        <v>#N/A</v>
      </c>
      <c r="W140" s="8"/>
      <c r="X140" s="30" t="s">
        <v>377</v>
      </c>
      <c r="Y140" s="31">
        <f t="shared" si="31"/>
        <v>2.3000000000000001E-4</v>
      </c>
      <c r="Z140" s="32">
        <f t="shared" si="32"/>
        <v>3.5142857142857142E-5</v>
      </c>
      <c r="AA140" s="32">
        <f t="shared" si="33"/>
        <v>2.2228571428571428E-4</v>
      </c>
      <c r="AB140" s="32">
        <f t="shared" si="34"/>
        <v>2.797142857142857E-4</v>
      </c>
      <c r="AC140" s="33">
        <f t="shared" si="35"/>
        <v>5.3714285714285702E-4</v>
      </c>
    </row>
    <row r="141" spans="1:29" x14ac:dyDescent="0.25">
      <c r="A141">
        <v>60590</v>
      </c>
      <c r="B141" s="35" t="s">
        <v>585</v>
      </c>
      <c r="C141" s="36" t="s">
        <v>273</v>
      </c>
      <c r="D141" s="26" t="s">
        <v>87</v>
      </c>
      <c r="E141" s="26" t="s">
        <v>385</v>
      </c>
      <c r="F141" s="37" t="s">
        <v>377</v>
      </c>
      <c r="G141" s="37">
        <v>8.0500000000000007</v>
      </c>
      <c r="H141" s="37">
        <v>1.23</v>
      </c>
      <c r="I141" s="37">
        <v>7.82</v>
      </c>
      <c r="J141" s="37">
        <v>9.84</v>
      </c>
      <c r="K141" s="37">
        <v>26.94</v>
      </c>
      <c r="L141" s="28">
        <f t="shared" si="25"/>
        <v>18.89</v>
      </c>
      <c r="M141" s="28"/>
      <c r="N141" s="1" t="s">
        <v>273</v>
      </c>
      <c r="O141" s="1" t="s">
        <v>87</v>
      </c>
      <c r="P141" s="3" t="e">
        <f>VLOOKUP(A141,'Exhibit 10-2'!$A$8:$B$164,7,FALSE)</f>
        <v>#N/A</v>
      </c>
      <c r="Q141" s="3" t="e">
        <f t="shared" si="36"/>
        <v>#N/A</v>
      </c>
      <c r="R141" s="2" t="e">
        <f t="shared" si="26"/>
        <v>#N/A</v>
      </c>
      <c r="S141" s="29" t="e">
        <f t="shared" si="27"/>
        <v>#N/A</v>
      </c>
      <c r="T141" s="29" t="e">
        <f t="shared" si="28"/>
        <v>#N/A</v>
      </c>
      <c r="U141" s="29" t="e">
        <f t="shared" si="29"/>
        <v>#N/A</v>
      </c>
      <c r="V141" s="29" t="e">
        <f t="shared" si="30"/>
        <v>#N/A</v>
      </c>
      <c r="W141" s="8"/>
      <c r="X141" s="38" t="s">
        <v>377</v>
      </c>
      <c r="Y141" s="31">
        <f t="shared" si="31"/>
        <v>2.3000000000000001E-4</v>
      </c>
      <c r="Z141" s="32">
        <f t="shared" si="32"/>
        <v>3.5142857142857142E-5</v>
      </c>
      <c r="AA141" s="32">
        <f t="shared" si="33"/>
        <v>2.2342857142857144E-4</v>
      </c>
      <c r="AB141" s="32">
        <f t="shared" si="34"/>
        <v>2.8114285714285714E-4</v>
      </c>
      <c r="AC141" s="33">
        <f t="shared" si="35"/>
        <v>5.3971428571428573E-4</v>
      </c>
    </row>
    <row r="142" spans="1:29" x14ac:dyDescent="0.25">
      <c r="A142">
        <v>60530</v>
      </c>
      <c r="B142" s="24" t="s">
        <v>586</v>
      </c>
      <c r="C142" s="25" t="s">
        <v>274</v>
      </c>
      <c r="D142" s="26" t="s">
        <v>188</v>
      </c>
      <c r="E142" s="26" t="s">
        <v>401</v>
      </c>
      <c r="F142" s="27" t="s">
        <v>388</v>
      </c>
      <c r="G142" s="27">
        <v>9.1999999999999993</v>
      </c>
      <c r="H142" s="27">
        <v>1.4</v>
      </c>
      <c r="I142" s="27">
        <v>8.81</v>
      </c>
      <c r="J142" s="27">
        <v>11.1</v>
      </c>
      <c r="K142" s="27">
        <v>30.51</v>
      </c>
      <c r="L142" s="28">
        <f t="shared" si="25"/>
        <v>21.310000000000002</v>
      </c>
      <c r="M142" s="28"/>
      <c r="N142" s="1" t="s">
        <v>274</v>
      </c>
      <c r="O142" s="1" t="s">
        <v>188</v>
      </c>
      <c r="P142" s="3" t="e">
        <f>VLOOKUP(A142,'Exhibit 10-2'!$A$8:$B$164,7,FALSE)</f>
        <v>#N/A</v>
      </c>
      <c r="Q142" s="3" t="e">
        <f t="shared" si="36"/>
        <v>#N/A</v>
      </c>
      <c r="R142" s="2" t="e">
        <f t="shared" si="26"/>
        <v>#N/A</v>
      </c>
      <c r="S142" s="29" t="e">
        <f t="shared" si="27"/>
        <v>#N/A</v>
      </c>
      <c r="T142" s="29" t="e">
        <f t="shared" si="28"/>
        <v>#N/A</v>
      </c>
      <c r="U142" s="29" t="e">
        <f t="shared" si="29"/>
        <v>#N/A</v>
      </c>
      <c r="V142" s="29" t="e">
        <f t="shared" si="30"/>
        <v>#N/A</v>
      </c>
      <c r="W142" s="8"/>
      <c r="X142" s="30" t="s">
        <v>388</v>
      </c>
      <c r="Y142" s="31">
        <f t="shared" si="31"/>
        <v>2.2999999999999998E-4</v>
      </c>
      <c r="Z142" s="32">
        <f t="shared" si="32"/>
        <v>3.4999999999999997E-5</v>
      </c>
      <c r="AA142" s="32">
        <f t="shared" si="33"/>
        <v>2.2025000000000001E-4</v>
      </c>
      <c r="AB142" s="32">
        <f t="shared" si="34"/>
        <v>2.7749999999999997E-4</v>
      </c>
      <c r="AC142" s="33">
        <f t="shared" si="35"/>
        <v>5.3275000000000002E-4</v>
      </c>
    </row>
    <row r="143" spans="1:29" x14ac:dyDescent="0.25">
      <c r="A143">
        <v>60571</v>
      </c>
      <c r="B143" s="35" t="s">
        <v>587</v>
      </c>
      <c r="C143" s="36" t="s">
        <v>275</v>
      </c>
      <c r="D143" s="26" t="s">
        <v>125</v>
      </c>
      <c r="E143" s="26" t="s">
        <v>376</v>
      </c>
      <c r="F143" s="37" t="s">
        <v>403</v>
      </c>
      <c r="G143" s="37">
        <v>8.2799999999999994</v>
      </c>
      <c r="H143" s="37">
        <v>1.26</v>
      </c>
      <c r="I143" s="37">
        <v>7.96</v>
      </c>
      <c r="J143" s="37">
        <v>10.02</v>
      </c>
      <c r="K143" s="37">
        <v>27.52</v>
      </c>
      <c r="L143" s="28">
        <f t="shared" si="25"/>
        <v>19.240000000000002</v>
      </c>
      <c r="M143" s="28"/>
      <c r="N143" s="1" t="s">
        <v>275</v>
      </c>
      <c r="O143" s="1" t="s">
        <v>125</v>
      </c>
      <c r="P143" s="3" t="e">
        <f>VLOOKUP(A143,'Exhibit 10-2'!$A$8:$B$164,7,FALSE)</f>
        <v>#N/A</v>
      </c>
      <c r="Q143" s="3" t="e">
        <f t="shared" si="36"/>
        <v>#N/A</v>
      </c>
      <c r="R143" s="2" t="e">
        <f t="shared" si="26"/>
        <v>#N/A</v>
      </c>
      <c r="S143" s="29" t="e">
        <f t="shared" si="27"/>
        <v>#N/A</v>
      </c>
      <c r="T143" s="29" t="e">
        <f t="shared" si="28"/>
        <v>#N/A</v>
      </c>
      <c r="U143" s="29" t="e">
        <f t="shared" si="29"/>
        <v>#N/A</v>
      </c>
      <c r="V143" s="29" t="e">
        <f t="shared" si="30"/>
        <v>#N/A</v>
      </c>
      <c r="W143" s="8"/>
      <c r="X143" s="38" t="s">
        <v>403</v>
      </c>
      <c r="Y143" s="31">
        <f t="shared" si="31"/>
        <v>2.2999999999999998E-4</v>
      </c>
      <c r="Z143" s="32">
        <f t="shared" si="32"/>
        <v>3.4999999999999997E-5</v>
      </c>
      <c r="AA143" s="32">
        <f t="shared" si="33"/>
        <v>2.2111111111111111E-4</v>
      </c>
      <c r="AB143" s="32">
        <f t="shared" si="34"/>
        <v>2.7833333333333334E-4</v>
      </c>
      <c r="AC143" s="33">
        <f t="shared" si="35"/>
        <v>5.3444444444444448E-4</v>
      </c>
    </row>
    <row r="144" spans="1:29" x14ac:dyDescent="0.25">
      <c r="B144" s="188" t="s">
        <v>588</v>
      </c>
      <c r="C144" s="188"/>
      <c r="D144" s="46"/>
      <c r="E144" s="46"/>
      <c r="F144" s="47">
        <f>SUM(F5:F143)</f>
        <v>0</v>
      </c>
      <c r="G144" s="47">
        <f t="shared" ref="G144:L144" si="37">SUM(G5:G143)</f>
        <v>1684.0399999999997</v>
      </c>
      <c r="H144" s="47">
        <f t="shared" si="37"/>
        <v>256.62</v>
      </c>
      <c r="I144" s="47">
        <f t="shared" si="37"/>
        <v>1650.27</v>
      </c>
      <c r="J144" s="47">
        <f t="shared" si="37"/>
        <v>2081.2499999999995</v>
      </c>
      <c r="K144" s="47">
        <f t="shared" si="37"/>
        <v>5672.1800000000039</v>
      </c>
      <c r="L144" s="47">
        <f t="shared" si="37"/>
        <v>3988.1399999999981</v>
      </c>
      <c r="M144" s="47"/>
      <c r="O144" s="7"/>
      <c r="P144" s="48"/>
      <c r="S144" s="17" t="e">
        <f>SUM(S5:S143)</f>
        <v>#N/A</v>
      </c>
      <c r="T144" s="17" t="e">
        <f>SUM(T5:T143)</f>
        <v>#N/A</v>
      </c>
      <c r="U144" s="17" t="e">
        <f>SUM(U5:U143)</f>
        <v>#N/A</v>
      </c>
      <c r="V144" s="17" t="e">
        <f>SUM(V5:V143)</f>
        <v>#N/A</v>
      </c>
    </row>
    <row r="145" spans="1:29" s="14" customFormat="1" x14ac:dyDescent="0.25">
      <c r="B145" s="46"/>
      <c r="C145" s="46"/>
      <c r="D145" s="46"/>
      <c r="E145" s="46"/>
      <c r="F145" s="49"/>
      <c r="G145" s="49"/>
      <c r="H145" s="49"/>
      <c r="I145" s="49"/>
      <c r="J145" s="49"/>
      <c r="K145" s="49"/>
      <c r="L145" s="49"/>
      <c r="M145" s="49"/>
      <c r="O145" s="50"/>
      <c r="P145" s="13"/>
      <c r="S145" s="51"/>
    </row>
    <row r="146" spans="1:29" x14ac:dyDescent="0.25">
      <c r="A146" t="e">
        <v>#N/A</v>
      </c>
      <c r="B146" s="24" t="s">
        <v>589</v>
      </c>
      <c r="C146" s="25" t="s">
        <v>590</v>
      </c>
      <c r="D146" s="26" t="s">
        <v>175</v>
      </c>
      <c r="E146" s="26" t="s">
        <v>401</v>
      </c>
      <c r="F146" s="30" t="s">
        <v>591</v>
      </c>
      <c r="G146" s="52">
        <v>11.5</v>
      </c>
      <c r="H146" s="52">
        <v>1.75</v>
      </c>
      <c r="I146" s="52"/>
      <c r="J146" s="52"/>
      <c r="K146" s="52">
        <v>13.25</v>
      </c>
      <c r="L146" s="28">
        <f>SUM(H146:J146)</f>
        <v>1.75</v>
      </c>
      <c r="M146" s="28"/>
      <c r="N146" s="53"/>
      <c r="O146" s="53"/>
      <c r="P146" s="9"/>
      <c r="Q146" s="9"/>
      <c r="R146" s="54"/>
      <c r="S146" s="55"/>
      <c r="T146" s="53"/>
      <c r="U146" s="53" t="s">
        <v>592</v>
      </c>
      <c r="V146" s="9" t="e">
        <f>V144*12</f>
        <v>#N/A</v>
      </c>
      <c r="W146" s="53"/>
      <c r="X146" s="56"/>
      <c r="Y146" s="57"/>
      <c r="Z146" s="58"/>
      <c r="AA146" s="58"/>
      <c r="AB146" s="58"/>
      <c r="AC146" s="31"/>
    </row>
    <row r="147" spans="1:29" x14ac:dyDescent="0.25">
      <c r="A147" t="e">
        <v>#N/A</v>
      </c>
      <c r="B147" s="35" t="s">
        <v>593</v>
      </c>
      <c r="C147" s="36" t="s">
        <v>594</v>
      </c>
      <c r="D147" s="26" t="s">
        <v>595</v>
      </c>
      <c r="E147" s="26" t="s">
        <v>396</v>
      </c>
      <c r="F147" s="38" t="s">
        <v>596</v>
      </c>
      <c r="G147" s="59">
        <v>4.03</v>
      </c>
      <c r="H147" s="59">
        <v>0.61</v>
      </c>
      <c r="I147" s="59"/>
      <c r="J147" s="59"/>
      <c r="K147" s="59">
        <v>4.6399999999999997</v>
      </c>
      <c r="L147" s="28">
        <f>SUM(H147:J147)</f>
        <v>0.61</v>
      </c>
      <c r="M147" s="28"/>
      <c r="N147" s="53"/>
      <c r="O147" s="53"/>
      <c r="P147" s="9"/>
      <c r="Q147" s="9"/>
      <c r="R147" s="54"/>
      <c r="S147" s="55"/>
      <c r="T147" s="53"/>
      <c r="U147" s="53"/>
      <c r="V147" s="53"/>
      <c r="W147" s="53"/>
      <c r="X147" s="56"/>
      <c r="Y147" s="57"/>
      <c r="Z147" s="58"/>
      <c r="AA147" s="58"/>
      <c r="AB147" s="58"/>
      <c r="AC147" s="31"/>
    </row>
    <row r="148" spans="1:29" x14ac:dyDescent="0.25">
      <c r="B148" s="35" t="s">
        <v>597</v>
      </c>
      <c r="C148" s="36" t="s">
        <v>263</v>
      </c>
      <c r="D148" s="26" t="s">
        <v>266</v>
      </c>
      <c r="E148" s="26" t="s">
        <v>345</v>
      </c>
      <c r="F148" s="38" t="s">
        <v>591</v>
      </c>
      <c r="G148" s="59">
        <v>11.5</v>
      </c>
      <c r="H148" s="59">
        <v>1.75</v>
      </c>
      <c r="I148" s="59"/>
      <c r="J148" s="59"/>
      <c r="K148" s="59">
        <v>13.25</v>
      </c>
      <c r="L148" s="28">
        <f>SUM(H148:J148)</f>
        <v>1.75</v>
      </c>
      <c r="M148" s="28"/>
      <c r="N148" s="53"/>
      <c r="O148" s="53"/>
      <c r="P148" s="9"/>
      <c r="Q148" s="9"/>
      <c r="R148" s="54"/>
      <c r="S148" s="55"/>
      <c r="T148" s="53"/>
      <c r="U148" s="53"/>
      <c r="V148" s="53"/>
      <c r="W148" s="53"/>
      <c r="X148" s="56"/>
      <c r="Y148" s="57"/>
      <c r="Z148" s="58"/>
      <c r="AA148" s="58"/>
      <c r="AB148" s="58"/>
      <c r="AC148" s="31"/>
    </row>
    <row r="149" spans="1:29" x14ac:dyDescent="0.25">
      <c r="B149" s="192"/>
      <c r="C149" s="192"/>
      <c r="D149" s="192"/>
      <c r="E149" s="192"/>
      <c r="F149" s="192"/>
      <c r="G149" s="192"/>
      <c r="H149" s="192"/>
      <c r="I149" s="192"/>
      <c r="J149" s="192"/>
    </row>
    <row r="150" spans="1:29" x14ac:dyDescent="0.25">
      <c r="B150" s="193" t="s">
        <v>598</v>
      </c>
      <c r="C150" s="193"/>
      <c r="D150" s="60"/>
      <c r="E150" s="60"/>
      <c r="F150" s="192"/>
      <c r="G150" s="192"/>
      <c r="H150" s="192"/>
      <c r="I150" s="192"/>
      <c r="J150" s="192"/>
    </row>
    <row r="151" spans="1:29" x14ac:dyDescent="0.25">
      <c r="B151" s="22" t="s">
        <v>356</v>
      </c>
      <c r="C151" s="22" t="s">
        <v>357</v>
      </c>
      <c r="D151" s="23"/>
      <c r="E151" s="23"/>
      <c r="F151" s="22" t="s">
        <v>599</v>
      </c>
      <c r="G151" s="22" t="s">
        <v>359</v>
      </c>
      <c r="H151" s="22" t="s">
        <v>360</v>
      </c>
      <c r="I151" s="22" t="s">
        <v>361</v>
      </c>
      <c r="J151" s="22" t="s">
        <v>362</v>
      </c>
      <c r="K151" s="22" t="s">
        <v>363</v>
      </c>
      <c r="L151" s="23"/>
      <c r="M151" s="23"/>
    </row>
    <row r="152" spans="1:29" x14ac:dyDescent="0.25">
      <c r="B152" s="24" t="s">
        <v>375</v>
      </c>
      <c r="C152" s="25" t="s">
        <v>600</v>
      </c>
      <c r="D152" s="26"/>
      <c r="E152" s="26"/>
      <c r="F152" s="61" t="s">
        <v>601</v>
      </c>
      <c r="G152" s="52">
        <v>0.23</v>
      </c>
      <c r="H152" s="52">
        <v>0.04</v>
      </c>
      <c r="I152" s="52">
        <v>0.23</v>
      </c>
      <c r="J152" s="52">
        <v>0.28999999999999998</v>
      </c>
      <c r="K152" s="52">
        <v>0.79</v>
      </c>
      <c r="L152" s="28"/>
      <c r="M152" s="28"/>
    </row>
    <row r="153" spans="1:29" x14ac:dyDescent="0.25">
      <c r="B153" s="35" t="s">
        <v>387</v>
      </c>
      <c r="C153" s="36" t="s">
        <v>602</v>
      </c>
      <c r="D153" s="26"/>
      <c r="E153" s="26"/>
      <c r="F153" s="62" t="s">
        <v>601</v>
      </c>
      <c r="G153" s="59">
        <v>0.69</v>
      </c>
      <c r="H153" s="59">
        <v>0.1</v>
      </c>
      <c r="I153" s="59">
        <v>0.57999999999999996</v>
      </c>
      <c r="J153" s="59">
        <v>0.76</v>
      </c>
      <c r="K153" s="59">
        <v>2.13</v>
      </c>
      <c r="L153" s="28"/>
      <c r="M153" s="28"/>
    </row>
    <row r="154" spans="1:29" x14ac:dyDescent="0.25">
      <c r="B154" s="24" t="s">
        <v>389</v>
      </c>
      <c r="C154" s="25" t="s">
        <v>603</v>
      </c>
      <c r="D154" s="26"/>
      <c r="E154" s="26"/>
      <c r="F154" s="61" t="s">
        <v>601</v>
      </c>
      <c r="G154" s="52">
        <v>0.23</v>
      </c>
      <c r="H154" s="52">
        <v>0.03</v>
      </c>
      <c r="I154" s="52">
        <v>0.25</v>
      </c>
      <c r="J154" s="52">
        <v>0.31</v>
      </c>
      <c r="K154" s="52">
        <v>0.82</v>
      </c>
      <c r="L154" s="28"/>
      <c r="M154" s="28"/>
    </row>
    <row r="155" spans="1:29" x14ac:dyDescent="0.25">
      <c r="B155" s="35" t="s">
        <v>391</v>
      </c>
      <c r="C155" s="36" t="s">
        <v>604</v>
      </c>
      <c r="D155" s="26"/>
      <c r="E155" s="26"/>
      <c r="F155" s="62" t="s">
        <v>601</v>
      </c>
      <c r="G155" s="59">
        <v>0.69</v>
      </c>
      <c r="H155" s="59">
        <v>0.1</v>
      </c>
      <c r="I155" s="59">
        <v>0.48</v>
      </c>
      <c r="J155" s="59">
        <v>0.63</v>
      </c>
      <c r="K155" s="59">
        <v>1.9</v>
      </c>
      <c r="L155" s="28"/>
      <c r="M155" s="28"/>
    </row>
    <row r="156" spans="1:29" x14ac:dyDescent="0.25">
      <c r="B156" s="24" t="s">
        <v>392</v>
      </c>
      <c r="C156" s="25" t="s">
        <v>605</v>
      </c>
      <c r="D156" s="26"/>
      <c r="E156" s="26"/>
      <c r="F156" s="61" t="s">
        <v>601</v>
      </c>
      <c r="G156" s="52">
        <v>1.38</v>
      </c>
      <c r="H156" s="52">
        <v>0.21</v>
      </c>
      <c r="I156" s="52">
        <v>1.46</v>
      </c>
      <c r="J156" s="52">
        <v>1.86</v>
      </c>
      <c r="K156" s="52">
        <v>4.91</v>
      </c>
      <c r="L156" s="28"/>
      <c r="M156" s="28"/>
    </row>
    <row r="157" spans="1:29" x14ac:dyDescent="0.25">
      <c r="B157" s="35" t="s">
        <v>402</v>
      </c>
      <c r="C157" s="36" t="s">
        <v>606</v>
      </c>
      <c r="D157" s="26"/>
      <c r="E157" s="26"/>
      <c r="F157" s="62" t="s">
        <v>601</v>
      </c>
      <c r="G157" s="59">
        <v>0.46</v>
      </c>
      <c r="H157" s="59">
        <v>7.0000000000000007E-2</v>
      </c>
      <c r="I157" s="59">
        <v>0.39</v>
      </c>
      <c r="J157" s="59">
        <v>0.48</v>
      </c>
      <c r="K157" s="59">
        <v>1.4</v>
      </c>
      <c r="L157" s="28"/>
      <c r="M157" s="28"/>
    </row>
    <row r="158" spans="1:29" x14ac:dyDescent="0.25">
      <c r="B158" s="24" t="s">
        <v>404</v>
      </c>
      <c r="C158" s="25" t="s">
        <v>607</v>
      </c>
      <c r="D158" s="26"/>
      <c r="E158" s="26"/>
      <c r="F158" s="61" t="s">
        <v>601</v>
      </c>
      <c r="G158" s="52">
        <v>1.1499999999999999</v>
      </c>
      <c r="H158" s="52">
        <v>0.18</v>
      </c>
      <c r="I158" s="52">
        <v>1.1000000000000001</v>
      </c>
      <c r="J158" s="52">
        <v>1.38</v>
      </c>
      <c r="K158" s="52">
        <v>3.81</v>
      </c>
      <c r="L158" s="28"/>
      <c r="M158" s="28"/>
    </row>
    <row r="159" spans="1:29" x14ac:dyDescent="0.25">
      <c r="B159" s="35" t="s">
        <v>406</v>
      </c>
      <c r="C159" s="36" t="s">
        <v>608</v>
      </c>
      <c r="D159" s="26"/>
      <c r="E159" s="26"/>
      <c r="F159" s="62" t="s">
        <v>601</v>
      </c>
      <c r="G159" s="59">
        <v>0.46</v>
      </c>
      <c r="H159" s="59">
        <v>7.0000000000000007E-2</v>
      </c>
      <c r="I159" s="59">
        <v>0.23</v>
      </c>
      <c r="J159" s="59">
        <v>0.3</v>
      </c>
      <c r="K159" s="59">
        <v>1.06</v>
      </c>
      <c r="L159" s="28"/>
      <c r="M159" s="28"/>
    </row>
    <row r="160" spans="1:29" x14ac:dyDescent="0.25">
      <c r="B160" s="24" t="s">
        <v>408</v>
      </c>
      <c r="C160" s="25" t="s">
        <v>609</v>
      </c>
      <c r="D160" s="26"/>
      <c r="E160" s="26"/>
      <c r="F160" s="61" t="s">
        <v>601</v>
      </c>
      <c r="G160" s="52">
        <v>0.69</v>
      </c>
      <c r="H160" s="52">
        <v>0.11</v>
      </c>
      <c r="I160" s="52">
        <v>0.63</v>
      </c>
      <c r="J160" s="52">
        <v>0.77</v>
      </c>
      <c r="K160" s="52">
        <v>2.2000000000000002</v>
      </c>
      <c r="L160" s="28"/>
      <c r="M160" s="28"/>
    </row>
    <row r="161" spans="2:13" x14ac:dyDescent="0.25">
      <c r="B161" s="35" t="s">
        <v>410</v>
      </c>
      <c r="C161" s="36" t="s">
        <v>610</v>
      </c>
      <c r="D161" s="26"/>
      <c r="E161" s="26"/>
      <c r="F161" s="62" t="s">
        <v>601</v>
      </c>
      <c r="G161" s="59">
        <v>2.0699999999999998</v>
      </c>
      <c r="H161" s="59">
        <v>0.32</v>
      </c>
      <c r="I161" s="59">
        <v>1.89</v>
      </c>
      <c r="J161" s="59">
        <v>2.37</v>
      </c>
      <c r="K161" s="59">
        <v>6.65</v>
      </c>
      <c r="L161" s="28"/>
      <c r="M161" s="28"/>
    </row>
    <row r="162" spans="2:13" x14ac:dyDescent="0.25">
      <c r="B162" s="24" t="s">
        <v>611</v>
      </c>
      <c r="C162" s="25" t="s">
        <v>612</v>
      </c>
      <c r="D162" s="26"/>
      <c r="E162" s="26"/>
      <c r="F162" s="61" t="s">
        <v>601</v>
      </c>
      <c r="G162" s="52">
        <v>-7.82</v>
      </c>
      <c r="H162" s="52">
        <v>-1.19</v>
      </c>
      <c r="I162" s="52">
        <v>-7.64</v>
      </c>
      <c r="J162" s="52">
        <v>-9.6300000000000008</v>
      </c>
      <c r="K162" s="52">
        <v>-26.28</v>
      </c>
      <c r="L162" s="28"/>
      <c r="M162" s="28"/>
    </row>
    <row r="163" spans="2:13" ht="23.25" x14ac:dyDescent="0.25">
      <c r="B163" s="35" t="s">
        <v>412</v>
      </c>
      <c r="C163" s="36" t="s">
        <v>613</v>
      </c>
      <c r="D163" s="26"/>
      <c r="E163" s="26"/>
      <c r="F163" s="62" t="s">
        <v>601</v>
      </c>
      <c r="G163" s="59">
        <v>0.69</v>
      </c>
      <c r="H163" s="59">
        <v>0.1</v>
      </c>
      <c r="I163" s="59">
        <v>0.59</v>
      </c>
      <c r="J163" s="59">
        <v>0.73</v>
      </c>
      <c r="K163" s="59">
        <v>2.11</v>
      </c>
      <c r="L163" s="28"/>
      <c r="M163" s="28"/>
    </row>
    <row r="164" spans="2:13" x14ac:dyDescent="0.25">
      <c r="B164" s="24" t="s">
        <v>414</v>
      </c>
      <c r="C164" s="25" t="s">
        <v>614</v>
      </c>
      <c r="D164" s="26"/>
      <c r="E164" s="26"/>
      <c r="F164" s="61" t="s">
        <v>601</v>
      </c>
      <c r="G164" s="52">
        <v>0.23</v>
      </c>
      <c r="H164" s="52">
        <v>0.04</v>
      </c>
      <c r="I164" s="52">
        <v>0.17</v>
      </c>
      <c r="J164" s="52">
        <v>0.23</v>
      </c>
      <c r="K164" s="52">
        <v>0.67</v>
      </c>
      <c r="L164" s="28"/>
      <c r="M164" s="28"/>
    </row>
    <row r="165" spans="2:13" x14ac:dyDescent="0.25">
      <c r="B165" s="35" t="s">
        <v>418</v>
      </c>
      <c r="C165" s="36" t="s">
        <v>615</v>
      </c>
      <c r="D165" s="26"/>
      <c r="E165" s="26"/>
      <c r="F165" s="62" t="s">
        <v>601</v>
      </c>
      <c r="G165" s="59">
        <v>0.23</v>
      </c>
      <c r="H165" s="59">
        <v>0.03</v>
      </c>
      <c r="I165" s="59">
        <v>0.12</v>
      </c>
      <c r="J165" s="59">
        <v>0.15</v>
      </c>
      <c r="K165" s="59">
        <v>0.53</v>
      </c>
      <c r="L165" s="28"/>
      <c r="M165" s="28"/>
    </row>
    <row r="166" spans="2:13" x14ac:dyDescent="0.25">
      <c r="B166" s="24" t="s">
        <v>422</v>
      </c>
      <c r="C166" s="25" t="s">
        <v>616</v>
      </c>
      <c r="D166" s="26"/>
      <c r="E166" s="26"/>
      <c r="F166" s="61" t="s">
        <v>601</v>
      </c>
      <c r="G166" s="52">
        <v>0.23</v>
      </c>
      <c r="H166" s="52">
        <v>0.04</v>
      </c>
      <c r="I166" s="52">
        <v>0.22</v>
      </c>
      <c r="J166" s="52">
        <v>0.26</v>
      </c>
      <c r="K166" s="52">
        <v>0.75</v>
      </c>
      <c r="L166" s="28"/>
      <c r="M166" s="28"/>
    </row>
    <row r="167" spans="2:13" x14ac:dyDescent="0.25">
      <c r="B167" s="35" t="s">
        <v>425</v>
      </c>
      <c r="C167" s="36" t="s">
        <v>617</v>
      </c>
      <c r="D167" s="26"/>
      <c r="E167" s="26"/>
      <c r="F167" s="62" t="s">
        <v>601</v>
      </c>
      <c r="G167" s="59">
        <v>0.46</v>
      </c>
      <c r="H167" s="59">
        <v>7.0000000000000007E-2</v>
      </c>
      <c r="I167" s="59">
        <v>0.28999999999999998</v>
      </c>
      <c r="J167" s="59">
        <v>0.36</v>
      </c>
      <c r="K167" s="59">
        <v>1.18</v>
      </c>
      <c r="L167" s="28"/>
      <c r="M167" s="28"/>
    </row>
    <row r="168" spans="2:13" x14ac:dyDescent="0.25">
      <c r="B168" s="24" t="s">
        <v>426</v>
      </c>
      <c r="C168" s="25" t="s">
        <v>618</v>
      </c>
      <c r="D168" s="26"/>
      <c r="E168" s="26"/>
      <c r="F168" s="61" t="s">
        <v>601</v>
      </c>
      <c r="G168" s="52">
        <v>0.46</v>
      </c>
      <c r="H168" s="52">
        <v>7.0000000000000007E-2</v>
      </c>
      <c r="I168" s="52">
        <v>0.33</v>
      </c>
      <c r="J168" s="52">
        <v>0.42</v>
      </c>
      <c r="K168" s="52">
        <v>1.28</v>
      </c>
      <c r="L168" s="28"/>
      <c r="M168" s="28"/>
    </row>
    <row r="169" spans="2:13" x14ac:dyDescent="0.25">
      <c r="B169" s="35" t="s">
        <v>438</v>
      </c>
      <c r="C169" s="36" t="s">
        <v>619</v>
      </c>
      <c r="D169" s="26"/>
      <c r="E169" s="26"/>
      <c r="F169" s="62" t="s">
        <v>601</v>
      </c>
      <c r="G169" s="59">
        <v>0.23</v>
      </c>
      <c r="H169" s="59">
        <v>0.04</v>
      </c>
      <c r="I169" s="59">
        <v>0.08</v>
      </c>
      <c r="J169" s="59">
        <v>0.09</v>
      </c>
      <c r="K169" s="59">
        <v>0.44</v>
      </c>
      <c r="L169" s="28"/>
      <c r="M169" s="28"/>
    </row>
    <row r="170" spans="2:13" x14ac:dyDescent="0.25">
      <c r="B170" s="24" t="s">
        <v>440</v>
      </c>
      <c r="C170" s="25" t="s">
        <v>620</v>
      </c>
      <c r="D170" s="26"/>
      <c r="E170" s="26"/>
      <c r="F170" s="61" t="s">
        <v>601</v>
      </c>
      <c r="G170" s="52">
        <v>13.57</v>
      </c>
      <c r="H170" s="52">
        <v>2.06</v>
      </c>
      <c r="I170" s="52">
        <v>20.03</v>
      </c>
      <c r="J170" s="52">
        <v>30.88</v>
      </c>
      <c r="K170" s="52">
        <v>66.540000000000006</v>
      </c>
      <c r="L170" s="28"/>
      <c r="M170" s="28"/>
    </row>
    <row r="171" spans="2:13" x14ac:dyDescent="0.25">
      <c r="B171" s="35" t="s">
        <v>442</v>
      </c>
      <c r="C171" s="36" t="s">
        <v>621</v>
      </c>
      <c r="D171" s="26"/>
      <c r="E171" s="26"/>
      <c r="F171" s="62" t="s">
        <v>601</v>
      </c>
      <c r="G171" s="59">
        <v>0.23</v>
      </c>
      <c r="H171" s="59">
        <v>0.04</v>
      </c>
      <c r="I171" s="59">
        <v>0.12</v>
      </c>
      <c r="J171" s="59">
        <v>0.13</v>
      </c>
      <c r="K171" s="59">
        <v>0.52</v>
      </c>
      <c r="L171" s="28"/>
      <c r="M171" s="28"/>
    </row>
    <row r="172" spans="2:13" x14ac:dyDescent="0.25">
      <c r="B172" s="24" t="s">
        <v>443</v>
      </c>
      <c r="C172" s="25" t="s">
        <v>622</v>
      </c>
      <c r="D172" s="26"/>
      <c r="E172" s="26"/>
      <c r="F172" s="61" t="s">
        <v>601</v>
      </c>
      <c r="G172" s="52">
        <v>0.92</v>
      </c>
      <c r="H172" s="52">
        <v>0.14000000000000001</v>
      </c>
      <c r="I172" s="52">
        <v>0.72</v>
      </c>
      <c r="J172" s="52">
        <v>0.91</v>
      </c>
      <c r="K172" s="52">
        <v>2.69</v>
      </c>
      <c r="L172" s="28"/>
      <c r="M172" s="28"/>
    </row>
    <row r="173" spans="2:13" x14ac:dyDescent="0.25">
      <c r="B173" s="35" t="s">
        <v>445</v>
      </c>
      <c r="C173" s="36" t="s">
        <v>623</v>
      </c>
      <c r="D173" s="26"/>
      <c r="E173" s="26"/>
      <c r="F173" s="62" t="s">
        <v>601</v>
      </c>
      <c r="G173" s="59">
        <v>0.69</v>
      </c>
      <c r="H173" s="59">
        <v>0.1</v>
      </c>
      <c r="I173" s="59">
        <v>0.56999999999999995</v>
      </c>
      <c r="J173" s="59">
        <v>0.71</v>
      </c>
      <c r="K173" s="59">
        <v>2.0699999999999998</v>
      </c>
      <c r="L173" s="28"/>
      <c r="M173" s="28"/>
    </row>
    <row r="174" spans="2:13" x14ac:dyDescent="0.25">
      <c r="B174" s="24" t="s">
        <v>452</v>
      </c>
      <c r="C174" s="25" t="s">
        <v>624</v>
      </c>
      <c r="D174" s="26"/>
      <c r="E174" s="26"/>
      <c r="F174" s="61" t="s">
        <v>601</v>
      </c>
      <c r="G174" s="52">
        <v>0.23</v>
      </c>
      <c r="H174" s="52">
        <v>0.04</v>
      </c>
      <c r="I174" s="52">
        <v>0.12</v>
      </c>
      <c r="J174" s="52">
        <v>0.13</v>
      </c>
      <c r="K174" s="52">
        <v>0.52</v>
      </c>
      <c r="L174" s="28"/>
      <c r="M174" s="28"/>
    </row>
    <row r="175" spans="2:13" x14ac:dyDescent="0.25">
      <c r="B175" s="35" t="s">
        <v>453</v>
      </c>
      <c r="C175" s="36" t="s">
        <v>625</v>
      </c>
      <c r="D175" s="26"/>
      <c r="E175" s="26"/>
      <c r="F175" s="62" t="s">
        <v>601</v>
      </c>
      <c r="G175" s="59">
        <v>1.1499999999999999</v>
      </c>
      <c r="H175" s="59">
        <v>0.18</v>
      </c>
      <c r="I175" s="59">
        <v>0.94</v>
      </c>
      <c r="J175" s="59">
        <v>1.2</v>
      </c>
      <c r="K175" s="59">
        <v>3.47</v>
      </c>
      <c r="L175" s="28"/>
      <c r="M175" s="28"/>
    </row>
    <row r="176" spans="2:13" x14ac:dyDescent="0.25">
      <c r="B176" s="24" t="s">
        <v>454</v>
      </c>
      <c r="C176" s="25" t="s">
        <v>626</v>
      </c>
      <c r="D176" s="26"/>
      <c r="E176" s="26"/>
      <c r="F176" s="61" t="s">
        <v>601</v>
      </c>
      <c r="G176" s="52">
        <v>0.46</v>
      </c>
      <c r="H176" s="52">
        <v>7.0000000000000007E-2</v>
      </c>
      <c r="I176" s="52">
        <v>0.28000000000000003</v>
      </c>
      <c r="J176" s="52">
        <v>0.35</v>
      </c>
      <c r="K176" s="52">
        <v>1.1599999999999999</v>
      </c>
      <c r="L176" s="28"/>
      <c r="M176" s="28"/>
    </row>
    <row r="177" spans="2:13" x14ac:dyDescent="0.25">
      <c r="B177" s="35" t="s">
        <v>455</v>
      </c>
      <c r="C177" s="36" t="s">
        <v>627</v>
      </c>
      <c r="D177" s="26"/>
      <c r="E177" s="26"/>
      <c r="F177" s="62" t="s">
        <v>601</v>
      </c>
      <c r="G177" s="59">
        <v>0.69</v>
      </c>
      <c r="H177" s="59">
        <v>0.11</v>
      </c>
      <c r="I177" s="59">
        <v>0.57999999999999996</v>
      </c>
      <c r="J177" s="59">
        <v>0.75</v>
      </c>
      <c r="K177" s="59">
        <v>2.13</v>
      </c>
      <c r="L177" s="28"/>
      <c r="M177" s="28"/>
    </row>
    <row r="178" spans="2:13" x14ac:dyDescent="0.25">
      <c r="B178" s="24" t="s">
        <v>457</v>
      </c>
      <c r="C178" s="25" t="s">
        <v>628</v>
      </c>
      <c r="D178" s="26"/>
      <c r="E178" s="26"/>
      <c r="F178" s="61" t="s">
        <v>601</v>
      </c>
      <c r="G178" s="52">
        <v>0.23</v>
      </c>
      <c r="H178" s="52">
        <v>0.03</v>
      </c>
      <c r="I178" s="52">
        <v>0.09</v>
      </c>
      <c r="J178" s="52">
        <v>0.13</v>
      </c>
      <c r="K178" s="52">
        <v>0.48</v>
      </c>
      <c r="L178" s="28"/>
      <c r="M178" s="28"/>
    </row>
    <row r="179" spans="2:13" ht="23.25" x14ac:dyDescent="0.25">
      <c r="B179" s="35" t="s">
        <v>458</v>
      </c>
      <c r="C179" s="36" t="s">
        <v>629</v>
      </c>
      <c r="D179" s="26"/>
      <c r="E179" s="26"/>
      <c r="F179" s="62" t="s">
        <v>601</v>
      </c>
      <c r="G179" s="59">
        <v>0.46</v>
      </c>
      <c r="H179" s="59">
        <v>7.0000000000000007E-2</v>
      </c>
      <c r="I179" s="59">
        <v>0.28999999999999998</v>
      </c>
      <c r="J179" s="59">
        <v>0.36</v>
      </c>
      <c r="K179" s="59">
        <v>1.18</v>
      </c>
      <c r="L179" s="28"/>
      <c r="M179" s="28"/>
    </row>
    <row r="180" spans="2:13" x14ac:dyDescent="0.25">
      <c r="B180" s="24" t="s">
        <v>467</v>
      </c>
      <c r="C180" s="25" t="s">
        <v>630</v>
      </c>
      <c r="D180" s="26"/>
      <c r="E180" s="26"/>
      <c r="F180" s="61" t="s">
        <v>601</v>
      </c>
      <c r="G180" s="52">
        <v>0.23</v>
      </c>
      <c r="H180" s="52">
        <v>0.04</v>
      </c>
      <c r="I180" s="52">
        <v>0.18</v>
      </c>
      <c r="J180" s="52">
        <v>0.22</v>
      </c>
      <c r="K180" s="52">
        <v>0.67</v>
      </c>
      <c r="L180" s="28"/>
      <c r="M180" s="28"/>
    </row>
    <row r="181" spans="2:13" x14ac:dyDescent="0.25">
      <c r="B181" s="35" t="s">
        <v>468</v>
      </c>
      <c r="C181" s="36" t="s">
        <v>631</v>
      </c>
      <c r="D181" s="26"/>
      <c r="E181" s="26"/>
      <c r="F181" s="62" t="s">
        <v>601</v>
      </c>
      <c r="G181" s="59">
        <v>0.46</v>
      </c>
      <c r="H181" s="59">
        <v>7.0000000000000007E-2</v>
      </c>
      <c r="I181" s="59">
        <v>0.41</v>
      </c>
      <c r="J181" s="59">
        <v>0.51</v>
      </c>
      <c r="K181" s="59">
        <v>1.45</v>
      </c>
      <c r="L181" s="28"/>
      <c r="M181" s="28"/>
    </row>
    <row r="182" spans="2:13" x14ac:dyDescent="0.25">
      <c r="B182" s="24" t="s">
        <v>470</v>
      </c>
      <c r="C182" s="25" t="s">
        <v>632</v>
      </c>
      <c r="D182" s="26"/>
      <c r="E182" s="26"/>
      <c r="F182" s="61" t="s">
        <v>601</v>
      </c>
      <c r="G182" s="52">
        <v>1.1499999999999999</v>
      </c>
      <c r="H182" s="52">
        <v>0.18</v>
      </c>
      <c r="I182" s="52">
        <v>1.07</v>
      </c>
      <c r="J182" s="52">
        <v>1.35</v>
      </c>
      <c r="K182" s="52">
        <v>3.75</v>
      </c>
      <c r="L182" s="28"/>
      <c r="M182" s="28"/>
    </row>
    <row r="183" spans="2:13" x14ac:dyDescent="0.25">
      <c r="B183" s="35" t="s">
        <v>472</v>
      </c>
      <c r="C183" s="36" t="s">
        <v>633</v>
      </c>
      <c r="D183" s="26"/>
      <c r="E183" s="26"/>
      <c r="F183" s="62" t="s">
        <v>601</v>
      </c>
      <c r="G183" s="59">
        <v>0.46</v>
      </c>
      <c r="H183" s="59">
        <v>7.0000000000000007E-2</v>
      </c>
      <c r="I183" s="59">
        <v>0.28999999999999998</v>
      </c>
      <c r="J183" s="59">
        <v>0.36</v>
      </c>
      <c r="K183" s="59">
        <v>1.18</v>
      </c>
      <c r="L183" s="28"/>
      <c r="M183" s="28"/>
    </row>
    <row r="184" spans="2:13" x14ac:dyDescent="0.25">
      <c r="B184" s="24" t="s">
        <v>473</v>
      </c>
      <c r="C184" s="25" t="s">
        <v>634</v>
      </c>
      <c r="D184" s="26"/>
      <c r="E184" s="26"/>
      <c r="F184" s="61" t="s">
        <v>601</v>
      </c>
      <c r="G184" s="52">
        <v>0.69</v>
      </c>
      <c r="H184" s="52">
        <v>0.11</v>
      </c>
      <c r="I184" s="52">
        <v>0.46</v>
      </c>
      <c r="J184" s="52">
        <v>0.59</v>
      </c>
      <c r="K184" s="52">
        <v>1.85</v>
      </c>
      <c r="L184" s="28"/>
      <c r="M184" s="28"/>
    </row>
    <row r="185" spans="2:13" x14ac:dyDescent="0.25">
      <c r="B185" s="35" t="s">
        <v>474</v>
      </c>
      <c r="C185" s="36" t="s">
        <v>635</v>
      </c>
      <c r="D185" s="26"/>
      <c r="E185" s="26"/>
      <c r="F185" s="62" t="s">
        <v>601</v>
      </c>
      <c r="G185" s="59">
        <v>0.23</v>
      </c>
      <c r="H185" s="59">
        <v>0.03</v>
      </c>
      <c r="I185" s="59">
        <v>0.12</v>
      </c>
      <c r="J185" s="59">
        <v>0.14000000000000001</v>
      </c>
      <c r="K185" s="59">
        <v>0.52</v>
      </c>
      <c r="L185" s="28"/>
      <c r="M185" s="28"/>
    </row>
    <row r="186" spans="2:13" x14ac:dyDescent="0.25">
      <c r="B186" s="24" t="s">
        <v>476</v>
      </c>
      <c r="C186" s="25" t="s">
        <v>636</v>
      </c>
      <c r="D186" s="26"/>
      <c r="E186" s="26"/>
      <c r="F186" s="61" t="s">
        <v>601</v>
      </c>
      <c r="G186" s="52">
        <v>0.46</v>
      </c>
      <c r="H186" s="52">
        <v>7.0000000000000007E-2</v>
      </c>
      <c r="I186" s="52">
        <v>0.27</v>
      </c>
      <c r="J186" s="52">
        <v>0.34</v>
      </c>
      <c r="K186" s="52">
        <v>1.1399999999999999</v>
      </c>
      <c r="L186" s="28"/>
      <c r="M186" s="28"/>
    </row>
    <row r="187" spans="2:13" x14ac:dyDescent="0.25">
      <c r="B187" s="35" t="s">
        <v>477</v>
      </c>
      <c r="C187" s="36" t="s">
        <v>637</v>
      </c>
      <c r="D187" s="26"/>
      <c r="E187" s="26"/>
      <c r="F187" s="62" t="s">
        <v>601</v>
      </c>
      <c r="G187" s="59">
        <v>1.84</v>
      </c>
      <c r="H187" s="59">
        <v>0.28000000000000003</v>
      </c>
      <c r="I187" s="59">
        <v>1.72</v>
      </c>
      <c r="J187" s="59">
        <v>2.17</v>
      </c>
      <c r="K187" s="59">
        <v>6.01</v>
      </c>
      <c r="L187" s="28"/>
      <c r="M187" s="28"/>
    </row>
    <row r="188" spans="2:13" x14ac:dyDescent="0.25">
      <c r="B188" s="24" t="s">
        <v>478</v>
      </c>
      <c r="C188" s="25" t="s">
        <v>638</v>
      </c>
      <c r="D188" s="26"/>
      <c r="E188" s="26"/>
      <c r="F188" s="61" t="s">
        <v>601</v>
      </c>
      <c r="G188" s="52">
        <v>0.46</v>
      </c>
      <c r="H188" s="52">
        <v>7.0000000000000007E-2</v>
      </c>
      <c r="I188" s="52">
        <v>0.37</v>
      </c>
      <c r="J188" s="52">
        <v>0.48</v>
      </c>
      <c r="K188" s="52">
        <v>1.38</v>
      </c>
      <c r="L188" s="28"/>
      <c r="M188" s="28"/>
    </row>
    <row r="189" spans="2:13" x14ac:dyDescent="0.25">
      <c r="B189" s="35" t="s">
        <v>480</v>
      </c>
      <c r="C189" s="36" t="s">
        <v>639</v>
      </c>
      <c r="D189" s="26"/>
      <c r="E189" s="26"/>
      <c r="F189" s="62" t="s">
        <v>601</v>
      </c>
      <c r="G189" s="59">
        <v>0.92</v>
      </c>
      <c r="H189" s="59">
        <v>0.14000000000000001</v>
      </c>
      <c r="I189" s="59">
        <v>0.76</v>
      </c>
      <c r="J189" s="59">
        <v>0.95</v>
      </c>
      <c r="K189" s="59">
        <v>2.77</v>
      </c>
      <c r="L189" s="28"/>
      <c r="M189" s="28"/>
    </row>
    <row r="190" spans="2:13" x14ac:dyDescent="0.25">
      <c r="B190" s="24" t="s">
        <v>481</v>
      </c>
      <c r="C190" s="25" t="s">
        <v>640</v>
      </c>
      <c r="D190" s="26"/>
      <c r="E190" s="26"/>
      <c r="F190" s="61" t="s">
        <v>601</v>
      </c>
      <c r="G190" s="52">
        <v>0.46</v>
      </c>
      <c r="H190" s="52">
        <v>7.0000000000000007E-2</v>
      </c>
      <c r="I190" s="52">
        <v>0.28999999999999998</v>
      </c>
      <c r="J190" s="52">
        <v>0.36</v>
      </c>
      <c r="K190" s="52">
        <v>1.18</v>
      </c>
      <c r="L190" s="28"/>
      <c r="M190" s="28"/>
    </row>
    <row r="191" spans="2:13" x14ac:dyDescent="0.25">
      <c r="B191" s="35" t="s">
        <v>482</v>
      </c>
      <c r="C191" s="36" t="s">
        <v>641</v>
      </c>
      <c r="D191" s="26"/>
      <c r="E191" s="26"/>
      <c r="F191" s="62" t="s">
        <v>601</v>
      </c>
      <c r="G191" s="59">
        <v>0.46</v>
      </c>
      <c r="H191" s="59">
        <v>7.0000000000000007E-2</v>
      </c>
      <c r="I191" s="59">
        <v>0.35</v>
      </c>
      <c r="J191" s="59">
        <v>0.45</v>
      </c>
      <c r="K191" s="59">
        <v>1.33</v>
      </c>
      <c r="L191" s="28"/>
      <c r="M191" s="28"/>
    </row>
    <row r="192" spans="2:13" x14ac:dyDescent="0.25">
      <c r="B192" s="24" t="s">
        <v>484</v>
      </c>
      <c r="C192" s="25" t="s">
        <v>642</v>
      </c>
      <c r="D192" s="26"/>
      <c r="E192" s="26"/>
      <c r="F192" s="61" t="s">
        <v>601</v>
      </c>
      <c r="G192" s="52">
        <v>8.0500000000000007</v>
      </c>
      <c r="H192" s="52">
        <v>1.23</v>
      </c>
      <c r="I192" s="52">
        <v>7.66</v>
      </c>
      <c r="J192" s="52">
        <v>9.65</v>
      </c>
      <c r="K192" s="52">
        <v>26.59</v>
      </c>
      <c r="L192" s="28"/>
      <c r="M192" s="28"/>
    </row>
    <row r="193" spans="2:13" x14ac:dyDescent="0.25">
      <c r="B193" s="35" t="s">
        <v>485</v>
      </c>
      <c r="C193" s="36" t="s">
        <v>643</v>
      </c>
      <c r="D193" s="26"/>
      <c r="E193" s="26"/>
      <c r="F193" s="62" t="s">
        <v>601</v>
      </c>
      <c r="G193" s="59">
        <v>0.46</v>
      </c>
      <c r="H193" s="59">
        <v>7.0000000000000007E-2</v>
      </c>
      <c r="I193" s="59">
        <v>0.26</v>
      </c>
      <c r="J193" s="59">
        <v>0.33</v>
      </c>
      <c r="K193" s="59">
        <v>1.1200000000000001</v>
      </c>
      <c r="L193" s="28"/>
      <c r="M193" s="28"/>
    </row>
    <row r="194" spans="2:13" x14ac:dyDescent="0.25">
      <c r="B194" s="24" t="s">
        <v>489</v>
      </c>
      <c r="C194" s="25" t="s">
        <v>644</v>
      </c>
      <c r="D194" s="26"/>
      <c r="E194" s="26"/>
      <c r="F194" s="61" t="s">
        <v>601</v>
      </c>
      <c r="G194" s="52">
        <v>0.92</v>
      </c>
      <c r="H194" s="52">
        <v>0.14000000000000001</v>
      </c>
      <c r="I194" s="52"/>
      <c r="J194" s="52">
        <v>1.1000000000000001</v>
      </c>
      <c r="K194" s="52">
        <v>2.16</v>
      </c>
      <c r="L194" s="28"/>
      <c r="M194" s="28"/>
    </row>
    <row r="195" spans="2:13" x14ac:dyDescent="0.25">
      <c r="B195" s="35" t="s">
        <v>491</v>
      </c>
      <c r="C195" s="36" t="s">
        <v>645</v>
      </c>
      <c r="D195" s="26"/>
      <c r="E195" s="26"/>
      <c r="F195" s="62" t="s">
        <v>601</v>
      </c>
      <c r="G195" s="59">
        <v>1.1499999999999999</v>
      </c>
      <c r="H195" s="59">
        <v>0.18</v>
      </c>
      <c r="I195" s="59">
        <v>0.94</v>
      </c>
      <c r="J195" s="59">
        <v>1.2</v>
      </c>
      <c r="K195" s="59">
        <v>3.47</v>
      </c>
      <c r="L195" s="28"/>
      <c r="M195" s="28"/>
    </row>
    <row r="196" spans="2:13" ht="23.25" x14ac:dyDescent="0.25">
      <c r="B196" s="24" t="s">
        <v>646</v>
      </c>
      <c r="C196" s="25" t="s">
        <v>647</v>
      </c>
      <c r="D196" s="26"/>
      <c r="E196" s="26"/>
      <c r="F196" s="61" t="s">
        <v>601</v>
      </c>
      <c r="G196" s="52">
        <v>-8.2799999999999994</v>
      </c>
      <c r="H196" s="52">
        <v>-1.26</v>
      </c>
      <c r="I196" s="52">
        <v>-8.09</v>
      </c>
      <c r="J196" s="52">
        <v>-10.199999999999999</v>
      </c>
      <c r="K196" s="52">
        <v>-27.83</v>
      </c>
      <c r="L196" s="28"/>
      <c r="M196" s="28"/>
    </row>
    <row r="197" spans="2:13" x14ac:dyDescent="0.25">
      <c r="B197" s="35" t="s">
        <v>497</v>
      </c>
      <c r="C197" s="36" t="s">
        <v>648</v>
      </c>
      <c r="D197" s="26"/>
      <c r="E197" s="26"/>
      <c r="F197" s="62" t="s">
        <v>601</v>
      </c>
      <c r="G197" s="59">
        <v>0.46</v>
      </c>
      <c r="H197" s="59">
        <v>7.0000000000000007E-2</v>
      </c>
      <c r="I197" s="59">
        <v>0.32</v>
      </c>
      <c r="J197" s="59">
        <v>0.38</v>
      </c>
      <c r="K197" s="59">
        <v>1.23</v>
      </c>
      <c r="L197" s="28"/>
      <c r="M197" s="28"/>
    </row>
    <row r="198" spans="2:13" x14ac:dyDescent="0.25">
      <c r="B198" s="24" t="s">
        <v>499</v>
      </c>
      <c r="C198" s="25" t="s">
        <v>649</v>
      </c>
      <c r="D198" s="26"/>
      <c r="E198" s="26"/>
      <c r="F198" s="61" t="s">
        <v>601</v>
      </c>
      <c r="G198" s="52">
        <v>1.38</v>
      </c>
      <c r="H198" s="52">
        <v>0.21</v>
      </c>
      <c r="I198" s="52">
        <v>1.17</v>
      </c>
      <c r="J198" s="52"/>
      <c r="K198" s="52">
        <v>2.76</v>
      </c>
      <c r="L198" s="28"/>
      <c r="M198" s="28"/>
    </row>
    <row r="199" spans="2:13" x14ac:dyDescent="0.25">
      <c r="B199" s="35" t="s">
        <v>501</v>
      </c>
      <c r="C199" s="36" t="s">
        <v>650</v>
      </c>
      <c r="D199" s="26"/>
      <c r="E199" s="26"/>
      <c r="F199" s="62" t="s">
        <v>601</v>
      </c>
      <c r="G199" s="59">
        <v>0.46</v>
      </c>
      <c r="H199" s="59">
        <v>7.0000000000000007E-2</v>
      </c>
      <c r="I199" s="59">
        <v>0.49</v>
      </c>
      <c r="J199" s="59">
        <v>0.6</v>
      </c>
      <c r="K199" s="59">
        <v>1.62</v>
      </c>
      <c r="L199" s="28"/>
      <c r="M199" s="28"/>
    </row>
    <row r="200" spans="2:13" x14ac:dyDescent="0.25">
      <c r="B200" s="24" t="s">
        <v>503</v>
      </c>
      <c r="C200" s="25" t="s">
        <v>651</v>
      </c>
      <c r="D200" s="26"/>
      <c r="E200" s="26"/>
      <c r="F200" s="61" t="s">
        <v>601</v>
      </c>
      <c r="G200" s="52">
        <v>0.92</v>
      </c>
      <c r="H200" s="52">
        <v>0.14000000000000001</v>
      </c>
      <c r="I200" s="52">
        <v>8.4</v>
      </c>
      <c r="J200" s="52">
        <v>10.58</v>
      </c>
      <c r="K200" s="52">
        <v>20.04</v>
      </c>
      <c r="L200" s="28"/>
      <c r="M200" s="28"/>
    </row>
    <row r="201" spans="2:13" x14ac:dyDescent="0.25">
      <c r="B201" s="35" t="s">
        <v>434</v>
      </c>
      <c r="C201" s="36" t="s">
        <v>652</v>
      </c>
      <c r="D201" s="26"/>
      <c r="E201" s="26"/>
      <c r="F201" s="62" t="s">
        <v>601</v>
      </c>
      <c r="G201" s="59">
        <v>0.46</v>
      </c>
      <c r="H201" s="59">
        <v>7.0000000000000007E-2</v>
      </c>
      <c r="I201" s="59">
        <v>0.28999999999999998</v>
      </c>
      <c r="J201" s="59">
        <v>0.35</v>
      </c>
      <c r="K201" s="59">
        <v>1.17</v>
      </c>
      <c r="L201" s="28"/>
      <c r="M201" s="28"/>
    </row>
    <row r="202" spans="2:13" x14ac:dyDescent="0.25">
      <c r="B202" s="24" t="s">
        <v>507</v>
      </c>
      <c r="C202" s="25" t="s">
        <v>653</v>
      </c>
      <c r="D202" s="26"/>
      <c r="E202" s="26"/>
      <c r="F202" s="61" t="s">
        <v>601</v>
      </c>
      <c r="G202" s="52">
        <v>1.38</v>
      </c>
      <c r="H202" s="52">
        <v>0.21</v>
      </c>
      <c r="I202" s="52">
        <v>1.27</v>
      </c>
      <c r="J202" s="52">
        <v>1.6</v>
      </c>
      <c r="K202" s="52">
        <v>4.46</v>
      </c>
      <c r="L202" s="28"/>
      <c r="M202" s="28"/>
    </row>
    <row r="203" spans="2:13" x14ac:dyDescent="0.25">
      <c r="B203" s="35" t="s">
        <v>510</v>
      </c>
      <c r="C203" s="36" t="s">
        <v>654</v>
      </c>
      <c r="D203" s="26"/>
      <c r="E203" s="26"/>
      <c r="F203" s="62" t="s">
        <v>601</v>
      </c>
      <c r="G203" s="59">
        <v>-5.52</v>
      </c>
      <c r="H203" s="59">
        <v>-0.84</v>
      </c>
      <c r="I203" s="59">
        <v>-5.56</v>
      </c>
      <c r="J203" s="59">
        <v>-6.99</v>
      </c>
      <c r="K203" s="59">
        <v>-18.91</v>
      </c>
      <c r="L203" s="28"/>
      <c r="M203" s="28"/>
    </row>
    <row r="204" spans="2:13" x14ac:dyDescent="0.25">
      <c r="B204" s="24" t="s">
        <v>517</v>
      </c>
      <c r="C204" s="25" t="s">
        <v>655</v>
      </c>
      <c r="D204" s="26"/>
      <c r="E204" s="26"/>
      <c r="F204" s="61" t="s">
        <v>601</v>
      </c>
      <c r="G204" s="52">
        <v>0.23</v>
      </c>
      <c r="H204" s="52">
        <v>0.03</v>
      </c>
      <c r="I204" s="52">
        <v>0.19</v>
      </c>
      <c r="J204" s="52">
        <v>0.25</v>
      </c>
      <c r="K204" s="52">
        <v>0.7</v>
      </c>
      <c r="L204" s="28"/>
      <c r="M204" s="28"/>
    </row>
    <row r="205" spans="2:13" x14ac:dyDescent="0.25">
      <c r="B205" s="35" t="s">
        <v>518</v>
      </c>
      <c r="C205" s="36" t="s">
        <v>656</v>
      </c>
      <c r="D205" s="26"/>
      <c r="E205" s="26"/>
      <c r="F205" s="62" t="s">
        <v>601</v>
      </c>
      <c r="G205" s="59">
        <v>1.1499999999999999</v>
      </c>
      <c r="H205" s="59">
        <v>0.18</v>
      </c>
      <c r="I205" s="59">
        <v>1.06</v>
      </c>
      <c r="J205" s="59">
        <v>1.32</v>
      </c>
      <c r="K205" s="59">
        <v>3.71</v>
      </c>
      <c r="L205" s="28"/>
      <c r="M205" s="28"/>
    </row>
    <row r="206" spans="2:13" x14ac:dyDescent="0.25">
      <c r="B206" s="24" t="s">
        <v>519</v>
      </c>
      <c r="C206" s="25" t="s">
        <v>657</v>
      </c>
      <c r="D206" s="26"/>
      <c r="E206" s="26"/>
      <c r="F206" s="61" t="s">
        <v>601</v>
      </c>
      <c r="G206" s="52">
        <v>0.46</v>
      </c>
      <c r="H206" s="52">
        <v>7.0000000000000007E-2</v>
      </c>
      <c r="I206" s="52">
        <v>0.31</v>
      </c>
      <c r="J206" s="52">
        <v>0.41</v>
      </c>
      <c r="K206" s="52">
        <v>1.25</v>
      </c>
      <c r="L206" s="28"/>
      <c r="M206" s="28"/>
    </row>
    <row r="207" spans="2:13" x14ac:dyDescent="0.25">
      <c r="B207" s="35" t="s">
        <v>530</v>
      </c>
      <c r="C207" s="36" t="s">
        <v>658</v>
      </c>
      <c r="D207" s="26"/>
      <c r="E207" s="26"/>
      <c r="F207" s="62" t="s">
        <v>601</v>
      </c>
      <c r="G207" s="59">
        <v>0.92</v>
      </c>
      <c r="H207" s="59">
        <v>0.14000000000000001</v>
      </c>
      <c r="I207" s="59">
        <v>0.72</v>
      </c>
      <c r="J207" s="59">
        <v>0.89</v>
      </c>
      <c r="K207" s="59">
        <v>2.67</v>
      </c>
      <c r="L207" s="28"/>
      <c r="M207" s="28"/>
    </row>
    <row r="208" spans="2:13" x14ac:dyDescent="0.25">
      <c r="B208" s="24" t="s">
        <v>532</v>
      </c>
      <c r="C208" s="25" t="s">
        <v>659</v>
      </c>
      <c r="D208" s="26"/>
      <c r="E208" s="26"/>
      <c r="F208" s="61" t="s">
        <v>601</v>
      </c>
      <c r="G208" s="52">
        <v>0.69</v>
      </c>
      <c r="H208" s="52">
        <v>0.1</v>
      </c>
      <c r="I208" s="52">
        <v>0.48</v>
      </c>
      <c r="J208" s="52">
        <v>0.63</v>
      </c>
      <c r="K208" s="52">
        <v>1.9</v>
      </c>
      <c r="L208" s="28"/>
      <c r="M208" s="28"/>
    </row>
    <row r="209" spans="2:13" x14ac:dyDescent="0.25">
      <c r="B209" s="35" t="s">
        <v>533</v>
      </c>
      <c r="C209" s="36" t="s">
        <v>660</v>
      </c>
      <c r="D209" s="26"/>
      <c r="E209" s="26"/>
      <c r="F209" s="62" t="s">
        <v>601</v>
      </c>
      <c r="G209" s="59">
        <v>0.46</v>
      </c>
      <c r="H209" s="59">
        <v>7.0000000000000007E-2</v>
      </c>
      <c r="I209" s="59">
        <v>0.31</v>
      </c>
      <c r="J209" s="59">
        <v>0.38</v>
      </c>
      <c r="K209" s="59">
        <v>1.22</v>
      </c>
      <c r="L209" s="28"/>
      <c r="M209" s="28"/>
    </row>
    <row r="210" spans="2:13" x14ac:dyDescent="0.25">
      <c r="B210" s="24" t="s">
        <v>535</v>
      </c>
      <c r="C210" s="25" t="s">
        <v>661</v>
      </c>
      <c r="D210" s="26"/>
      <c r="E210" s="26"/>
      <c r="F210" s="61" t="s">
        <v>601</v>
      </c>
      <c r="G210" s="52">
        <v>0.23</v>
      </c>
      <c r="H210" s="52">
        <v>0.03</v>
      </c>
      <c r="I210" s="52">
        <v>0.13</v>
      </c>
      <c r="J210" s="52">
        <v>0.18</v>
      </c>
      <c r="K210" s="52">
        <v>0.56999999999999995</v>
      </c>
      <c r="L210" s="28"/>
      <c r="M210" s="28"/>
    </row>
    <row r="211" spans="2:13" x14ac:dyDescent="0.25">
      <c r="B211" s="35" t="s">
        <v>537</v>
      </c>
      <c r="C211" s="36" t="s">
        <v>662</v>
      </c>
      <c r="D211" s="26"/>
      <c r="E211" s="26"/>
      <c r="F211" s="62" t="s">
        <v>601</v>
      </c>
      <c r="G211" s="59">
        <v>0.23</v>
      </c>
      <c r="H211" s="59">
        <v>0.04</v>
      </c>
      <c r="I211" s="59">
        <v>0.12</v>
      </c>
      <c r="J211" s="59">
        <v>0.13</v>
      </c>
      <c r="K211" s="59">
        <v>0.52</v>
      </c>
      <c r="L211" s="28"/>
      <c r="M211" s="28"/>
    </row>
    <row r="212" spans="2:13" ht="23.25" x14ac:dyDescent="0.25">
      <c r="B212" s="24" t="s">
        <v>538</v>
      </c>
      <c r="C212" s="25" t="s">
        <v>663</v>
      </c>
      <c r="D212" s="26"/>
      <c r="E212" s="26"/>
      <c r="F212" s="61" t="s">
        <v>601</v>
      </c>
      <c r="G212" s="52">
        <v>0.23</v>
      </c>
      <c r="H212" s="52">
        <v>0.03</v>
      </c>
      <c r="I212" s="52">
        <v>0.03</v>
      </c>
      <c r="J212" s="52">
        <v>0.05</v>
      </c>
      <c r="K212" s="52">
        <v>0.34</v>
      </c>
      <c r="L212" s="28"/>
      <c r="M212" s="28"/>
    </row>
    <row r="213" spans="2:13" x14ac:dyDescent="0.25">
      <c r="B213" s="35" t="s">
        <v>539</v>
      </c>
      <c r="C213" s="36" t="s">
        <v>664</v>
      </c>
      <c r="D213" s="26"/>
      <c r="E213" s="26"/>
      <c r="F213" s="62" t="s">
        <v>601</v>
      </c>
      <c r="G213" s="59">
        <v>0.69</v>
      </c>
      <c r="H213" s="59">
        <v>0.11</v>
      </c>
      <c r="I213" s="59">
        <v>0.45</v>
      </c>
      <c r="J213" s="59">
        <v>0.56999999999999995</v>
      </c>
      <c r="K213" s="59">
        <v>1.82</v>
      </c>
      <c r="L213" s="28"/>
      <c r="M213" s="28"/>
    </row>
    <row r="214" spans="2:13" x14ac:dyDescent="0.25">
      <c r="B214" s="24" t="s">
        <v>542</v>
      </c>
      <c r="C214" s="25" t="s">
        <v>665</v>
      </c>
      <c r="D214" s="26"/>
      <c r="E214" s="26"/>
      <c r="F214" s="61" t="s">
        <v>601</v>
      </c>
      <c r="G214" s="52">
        <v>0.69</v>
      </c>
      <c r="H214" s="52">
        <v>0.11</v>
      </c>
      <c r="I214" s="52">
        <v>0.49</v>
      </c>
      <c r="J214" s="52">
        <v>0.63</v>
      </c>
      <c r="K214" s="52">
        <v>1.92</v>
      </c>
      <c r="L214" s="28"/>
      <c r="M214" s="28"/>
    </row>
    <row r="215" spans="2:13" x14ac:dyDescent="0.25">
      <c r="B215" s="35" t="s">
        <v>544</v>
      </c>
      <c r="C215" s="36" t="s">
        <v>666</v>
      </c>
      <c r="D215" s="26"/>
      <c r="E215" s="26"/>
      <c r="F215" s="62" t="s">
        <v>601</v>
      </c>
      <c r="G215" s="59">
        <v>0.46</v>
      </c>
      <c r="H215" s="59">
        <v>7.0000000000000007E-2</v>
      </c>
      <c r="I215" s="59">
        <v>0.31</v>
      </c>
      <c r="J215" s="59">
        <v>0.39</v>
      </c>
      <c r="K215" s="59">
        <v>1.23</v>
      </c>
      <c r="L215" s="28"/>
      <c r="M215" s="28"/>
    </row>
    <row r="216" spans="2:13" x14ac:dyDescent="0.25">
      <c r="B216" s="24" t="s">
        <v>545</v>
      </c>
      <c r="C216" s="25" t="s">
        <v>667</v>
      </c>
      <c r="D216" s="26"/>
      <c r="E216" s="26"/>
      <c r="F216" s="61" t="s">
        <v>601</v>
      </c>
      <c r="G216" s="52">
        <v>0.23</v>
      </c>
      <c r="H216" s="52">
        <v>0.04</v>
      </c>
      <c r="I216" s="52">
        <v>0.23</v>
      </c>
      <c r="J216" s="52">
        <v>0.28999999999999998</v>
      </c>
      <c r="K216" s="52">
        <v>0.79</v>
      </c>
      <c r="L216" s="28"/>
      <c r="M216" s="28"/>
    </row>
    <row r="217" spans="2:13" x14ac:dyDescent="0.25">
      <c r="B217" s="35" t="s">
        <v>548</v>
      </c>
      <c r="C217" s="36" t="s">
        <v>668</v>
      </c>
      <c r="D217" s="26"/>
      <c r="E217" s="26"/>
      <c r="F217" s="62" t="s">
        <v>601</v>
      </c>
      <c r="G217" s="59">
        <v>0.92</v>
      </c>
      <c r="H217" s="59">
        <v>0.14000000000000001</v>
      </c>
      <c r="I217" s="59">
        <v>0.82</v>
      </c>
      <c r="J217" s="59">
        <v>1.03</v>
      </c>
      <c r="K217" s="59">
        <v>2.91</v>
      </c>
      <c r="L217" s="28"/>
      <c r="M217" s="28"/>
    </row>
    <row r="218" spans="2:13" x14ac:dyDescent="0.25">
      <c r="B218" s="24" t="s">
        <v>549</v>
      </c>
      <c r="C218" s="25" t="s">
        <v>669</v>
      </c>
      <c r="D218" s="26"/>
      <c r="E218" s="26"/>
      <c r="F218" s="61" t="s">
        <v>601</v>
      </c>
      <c r="G218" s="52">
        <v>0.69</v>
      </c>
      <c r="H218" s="52">
        <v>0.11</v>
      </c>
      <c r="I218" s="52">
        <v>0.45</v>
      </c>
      <c r="J218" s="52">
        <v>0.56999999999999995</v>
      </c>
      <c r="K218" s="52">
        <v>1.82</v>
      </c>
      <c r="L218" s="28"/>
      <c r="M218" s="28"/>
    </row>
    <row r="219" spans="2:13" x14ac:dyDescent="0.25">
      <c r="B219" s="35" t="s">
        <v>552</v>
      </c>
      <c r="C219" s="36" t="s">
        <v>670</v>
      </c>
      <c r="D219" s="26"/>
      <c r="E219" s="26"/>
      <c r="F219" s="62" t="s">
        <v>601</v>
      </c>
      <c r="G219" s="59">
        <v>0.23</v>
      </c>
      <c r="H219" s="59">
        <v>0.04</v>
      </c>
      <c r="I219" s="59">
        <v>0.16</v>
      </c>
      <c r="J219" s="59">
        <v>0.18</v>
      </c>
      <c r="K219" s="59">
        <v>0.61</v>
      </c>
      <c r="L219" s="28"/>
      <c r="M219" s="28"/>
    </row>
    <row r="220" spans="2:13" x14ac:dyDescent="0.25">
      <c r="B220" s="24" t="s">
        <v>553</v>
      </c>
      <c r="C220" s="25" t="s">
        <v>671</v>
      </c>
      <c r="D220" s="26"/>
      <c r="E220" s="26"/>
      <c r="F220" s="61" t="s">
        <v>601</v>
      </c>
      <c r="G220" s="52">
        <v>0.46</v>
      </c>
      <c r="H220" s="52">
        <v>7.0000000000000007E-2</v>
      </c>
      <c r="I220" s="52">
        <v>0.31</v>
      </c>
      <c r="J220" s="52">
        <v>0.38</v>
      </c>
      <c r="K220" s="52">
        <v>1.22</v>
      </c>
      <c r="L220" s="28"/>
      <c r="M220" s="28"/>
    </row>
    <row r="221" spans="2:13" x14ac:dyDescent="0.25">
      <c r="B221" s="35" t="s">
        <v>554</v>
      </c>
      <c r="C221" s="36" t="s">
        <v>672</v>
      </c>
      <c r="D221" s="26"/>
      <c r="E221" s="26"/>
      <c r="F221" s="62" t="s">
        <v>601</v>
      </c>
      <c r="G221" s="59">
        <v>0.46</v>
      </c>
      <c r="H221" s="59">
        <v>7.0000000000000007E-2</v>
      </c>
      <c r="I221" s="59">
        <v>0.37</v>
      </c>
      <c r="J221" s="59">
        <v>0.47</v>
      </c>
      <c r="K221" s="59">
        <v>1.37</v>
      </c>
      <c r="L221" s="28"/>
      <c r="M221" s="28"/>
    </row>
    <row r="222" spans="2:13" x14ac:dyDescent="0.25">
      <c r="B222" s="24" t="s">
        <v>555</v>
      </c>
      <c r="C222" s="25" t="s">
        <v>673</v>
      </c>
      <c r="D222" s="26"/>
      <c r="E222" s="26"/>
      <c r="F222" s="61" t="s">
        <v>601</v>
      </c>
      <c r="G222" s="52">
        <v>0.46</v>
      </c>
      <c r="H222" s="52">
        <v>7.0000000000000007E-2</v>
      </c>
      <c r="I222" s="52">
        <v>0.45</v>
      </c>
      <c r="J222" s="52">
        <v>0.57999999999999996</v>
      </c>
      <c r="K222" s="52">
        <v>1.56</v>
      </c>
      <c r="L222" s="28"/>
      <c r="M222" s="28"/>
    </row>
    <row r="223" spans="2:13" x14ac:dyDescent="0.25">
      <c r="B223" s="35" t="s">
        <v>557</v>
      </c>
      <c r="C223" s="36" t="s">
        <v>674</v>
      </c>
      <c r="D223" s="26"/>
      <c r="E223" s="26"/>
      <c r="F223" s="62" t="s">
        <v>601</v>
      </c>
      <c r="G223" s="59">
        <v>0.23</v>
      </c>
      <c r="H223" s="59">
        <v>0.04</v>
      </c>
      <c r="I223" s="59">
        <v>0.33</v>
      </c>
      <c r="J223" s="59">
        <v>0.41</v>
      </c>
      <c r="K223" s="59">
        <v>1.01</v>
      </c>
      <c r="L223" s="28"/>
      <c r="M223" s="28"/>
    </row>
    <row r="224" spans="2:13" x14ac:dyDescent="0.25">
      <c r="B224" s="24" t="s">
        <v>559</v>
      </c>
      <c r="C224" s="25" t="s">
        <v>675</v>
      </c>
      <c r="D224" s="26"/>
      <c r="E224" s="26"/>
      <c r="F224" s="61" t="s">
        <v>601</v>
      </c>
      <c r="G224" s="52">
        <v>0.46</v>
      </c>
      <c r="H224" s="52">
        <v>7.0000000000000007E-2</v>
      </c>
      <c r="I224" s="52">
        <v>0.51</v>
      </c>
      <c r="J224" s="52">
        <v>0.63</v>
      </c>
      <c r="K224" s="52">
        <v>1.67</v>
      </c>
      <c r="L224" s="28"/>
      <c r="M224" s="28"/>
    </row>
    <row r="225" spans="2:13" x14ac:dyDescent="0.25">
      <c r="B225" s="35" t="s">
        <v>569</v>
      </c>
      <c r="C225" s="36" t="s">
        <v>676</v>
      </c>
      <c r="D225" s="26"/>
      <c r="E225" s="26"/>
      <c r="F225" s="62" t="s">
        <v>601</v>
      </c>
      <c r="G225" s="59">
        <v>0.46</v>
      </c>
      <c r="H225" s="59">
        <v>7.0000000000000007E-2</v>
      </c>
      <c r="I225" s="59">
        <v>0.37</v>
      </c>
      <c r="J225" s="59">
        <v>0.46</v>
      </c>
      <c r="K225" s="59">
        <v>1.36</v>
      </c>
      <c r="L225" s="28"/>
      <c r="M225" s="28"/>
    </row>
    <row r="226" spans="2:13" x14ac:dyDescent="0.25">
      <c r="B226" s="24" t="s">
        <v>570</v>
      </c>
      <c r="C226" s="25" t="s">
        <v>677</v>
      </c>
      <c r="D226" s="26"/>
      <c r="E226" s="26"/>
      <c r="F226" s="61" t="s">
        <v>601</v>
      </c>
      <c r="G226" s="52">
        <v>0.46</v>
      </c>
      <c r="H226" s="52">
        <v>7.0000000000000007E-2</v>
      </c>
      <c r="I226" s="52">
        <v>0.45</v>
      </c>
      <c r="J226" s="52">
        <v>0.56000000000000005</v>
      </c>
      <c r="K226" s="52">
        <v>1.54</v>
      </c>
      <c r="L226" s="28"/>
      <c r="M226" s="28"/>
    </row>
    <row r="227" spans="2:13" ht="23.25" x14ac:dyDescent="0.25">
      <c r="B227" s="35" t="s">
        <v>573</v>
      </c>
      <c r="C227" s="36" t="s">
        <v>678</v>
      </c>
      <c r="D227" s="26"/>
      <c r="E227" s="26"/>
      <c r="F227" s="62" t="s">
        <v>601</v>
      </c>
      <c r="G227" s="59">
        <v>0.46</v>
      </c>
      <c r="H227" s="59">
        <v>7.0000000000000007E-2</v>
      </c>
      <c r="I227" s="59">
        <v>0.41</v>
      </c>
      <c r="J227" s="59">
        <v>0.51</v>
      </c>
      <c r="K227" s="59">
        <v>1.45</v>
      </c>
      <c r="L227" s="28"/>
      <c r="M227" s="28"/>
    </row>
    <row r="228" spans="2:13" x14ac:dyDescent="0.25">
      <c r="B228" s="24" t="s">
        <v>574</v>
      </c>
      <c r="C228" s="25" t="s">
        <v>679</v>
      </c>
      <c r="D228" s="26"/>
      <c r="E228" s="26"/>
      <c r="F228" s="61" t="s">
        <v>601</v>
      </c>
      <c r="G228" s="52">
        <v>0.23</v>
      </c>
      <c r="H228" s="52">
        <v>0.04</v>
      </c>
      <c r="I228" s="52">
        <v>0.39</v>
      </c>
      <c r="J228" s="52">
        <v>0.48</v>
      </c>
      <c r="K228" s="52">
        <v>1.1399999999999999</v>
      </c>
      <c r="L228" s="28"/>
      <c r="M228" s="28"/>
    </row>
    <row r="229" spans="2:13" x14ac:dyDescent="0.25">
      <c r="B229" s="35" t="s">
        <v>575</v>
      </c>
      <c r="C229" s="36" t="s">
        <v>680</v>
      </c>
      <c r="D229" s="26"/>
      <c r="E229" s="26"/>
      <c r="F229" s="62" t="s">
        <v>601</v>
      </c>
      <c r="G229" s="59">
        <v>0.46</v>
      </c>
      <c r="H229" s="59">
        <v>7.0000000000000007E-2</v>
      </c>
      <c r="I229" s="59">
        <v>0.31</v>
      </c>
      <c r="J229" s="59">
        <v>0.41</v>
      </c>
      <c r="K229" s="59">
        <v>1.25</v>
      </c>
      <c r="L229" s="28"/>
      <c r="M229" s="28"/>
    </row>
    <row r="230" spans="2:13" x14ac:dyDescent="0.25">
      <c r="B230" s="24" t="s">
        <v>582</v>
      </c>
      <c r="C230" s="25" t="s">
        <v>681</v>
      </c>
      <c r="D230" s="26"/>
      <c r="E230" s="26"/>
      <c r="F230" s="61" t="s">
        <v>601</v>
      </c>
      <c r="G230" s="52">
        <v>0.46</v>
      </c>
      <c r="H230" s="52">
        <v>7.0000000000000007E-2</v>
      </c>
      <c r="I230" s="52">
        <v>0.34</v>
      </c>
      <c r="J230" s="52">
        <v>0.42</v>
      </c>
      <c r="K230" s="52">
        <v>1.29</v>
      </c>
      <c r="L230" s="28"/>
      <c r="M230" s="28"/>
    </row>
    <row r="231" spans="2:13" x14ac:dyDescent="0.25">
      <c r="B231" s="35" t="s">
        <v>583</v>
      </c>
      <c r="C231" s="36" t="s">
        <v>682</v>
      </c>
      <c r="D231" s="26"/>
      <c r="E231" s="26"/>
      <c r="F231" s="62" t="s">
        <v>601</v>
      </c>
      <c r="G231" s="59">
        <v>0.23</v>
      </c>
      <c r="H231" s="59">
        <v>0.04</v>
      </c>
      <c r="I231" s="59">
        <v>0.14000000000000001</v>
      </c>
      <c r="J231" s="59">
        <v>0.16</v>
      </c>
      <c r="K231" s="59">
        <v>0.56999999999999995</v>
      </c>
      <c r="L231" s="28"/>
      <c r="M231" s="28"/>
    </row>
    <row r="232" spans="2:13" x14ac:dyDescent="0.25">
      <c r="B232" s="24" t="s">
        <v>584</v>
      </c>
      <c r="C232" s="25" t="s">
        <v>683</v>
      </c>
      <c r="D232" s="26"/>
      <c r="E232" s="26"/>
      <c r="F232" s="61" t="s">
        <v>601</v>
      </c>
      <c r="G232" s="52">
        <v>0.23</v>
      </c>
      <c r="H232" s="52">
        <v>0.04</v>
      </c>
      <c r="I232" s="52">
        <v>0.14000000000000001</v>
      </c>
      <c r="J232" s="52">
        <v>0.16</v>
      </c>
      <c r="K232" s="52">
        <v>0.56999999999999995</v>
      </c>
      <c r="L232" s="28"/>
      <c r="M232" s="28"/>
    </row>
    <row r="233" spans="2:13" x14ac:dyDescent="0.25">
      <c r="B233" s="35" t="s">
        <v>585</v>
      </c>
      <c r="C233" s="36" t="s">
        <v>684</v>
      </c>
      <c r="D233" s="26"/>
      <c r="E233" s="26"/>
      <c r="F233" s="62" t="s">
        <v>601</v>
      </c>
      <c r="G233" s="59">
        <v>0.23</v>
      </c>
      <c r="H233" s="59">
        <v>0.04</v>
      </c>
      <c r="I233" s="59">
        <v>0.39</v>
      </c>
      <c r="J233" s="59">
        <v>0.48</v>
      </c>
      <c r="K233" s="59">
        <v>1.1399999999999999</v>
      </c>
      <c r="L233" s="28"/>
      <c r="M233" s="28"/>
    </row>
    <row r="234" spans="2:13" x14ac:dyDescent="0.25">
      <c r="B234" s="24" t="s">
        <v>586</v>
      </c>
      <c r="C234" s="25" t="s">
        <v>685</v>
      </c>
      <c r="D234" s="26"/>
      <c r="E234" s="26"/>
      <c r="F234" s="61" t="s">
        <v>601</v>
      </c>
      <c r="G234" s="52">
        <v>0.46</v>
      </c>
      <c r="H234" s="52">
        <v>7.0000000000000007E-2</v>
      </c>
      <c r="I234" s="52">
        <v>0.27</v>
      </c>
      <c r="J234" s="52">
        <v>0.33</v>
      </c>
      <c r="K234" s="52">
        <v>1.1299999999999999</v>
      </c>
      <c r="L234" s="28"/>
      <c r="M234" s="28"/>
    </row>
    <row r="235" spans="2:13" x14ac:dyDescent="0.25">
      <c r="B235" s="35" t="s">
        <v>587</v>
      </c>
      <c r="C235" s="36" t="s">
        <v>686</v>
      </c>
      <c r="D235" s="26"/>
      <c r="E235" s="26"/>
      <c r="F235" s="62" t="s">
        <v>601</v>
      </c>
      <c r="G235" s="59">
        <v>0.46</v>
      </c>
      <c r="H235" s="59">
        <v>7.0000000000000007E-2</v>
      </c>
      <c r="I235" s="59">
        <v>0.32</v>
      </c>
      <c r="J235" s="59">
        <v>0.39</v>
      </c>
      <c r="K235" s="59">
        <v>1.24</v>
      </c>
      <c r="L235" s="28"/>
      <c r="M235" s="28"/>
    </row>
    <row r="236" spans="2:13" x14ac:dyDescent="0.25">
      <c r="B236" s="188" t="s">
        <v>687</v>
      </c>
      <c r="C236" s="188"/>
      <c r="D236" s="46"/>
      <c r="E236" s="46"/>
      <c r="F236" s="63"/>
      <c r="G236" s="63" t="s">
        <v>688</v>
      </c>
      <c r="H236" s="63" t="s">
        <v>689</v>
      </c>
      <c r="I236" s="63" t="s">
        <v>690</v>
      </c>
      <c r="J236" s="63" t="s">
        <v>691</v>
      </c>
      <c r="K236" s="63" t="s">
        <v>692</v>
      </c>
      <c r="L236" s="49"/>
      <c r="M236" s="49"/>
    </row>
    <row r="237" spans="2:13" x14ac:dyDescent="0.25">
      <c r="B237" s="64"/>
    </row>
    <row r="238" spans="2:13" ht="68.25" x14ac:dyDescent="0.25">
      <c r="B238" s="64" t="s">
        <v>693</v>
      </c>
    </row>
    <row r="239" spans="2:13" ht="68.25" x14ac:dyDescent="0.25">
      <c r="B239" s="64" t="s">
        <v>694</v>
      </c>
    </row>
  </sheetData>
  <autoFilter ref="X4:AC143" xr:uid="{00000000-0009-0000-0000-000006000000}"/>
  <mergeCells count="8">
    <mergeCell ref="B236:C236"/>
    <mergeCell ref="B1:F1"/>
    <mergeCell ref="G1:J1"/>
    <mergeCell ref="N3:U3"/>
    <mergeCell ref="B144:C144"/>
    <mergeCell ref="B149:J149"/>
    <mergeCell ref="B150:C150"/>
    <mergeCell ref="F150:J150"/>
  </mergeCells>
  <conditionalFormatting sqref="A5:A143 A146:A148">
    <cfRule type="duplicateValues" dxfId="0" priority="1"/>
  </conditionalFormatting>
  <hyperlinks>
    <hyperlink ref="B5" r:id="rId1" display="https://www.lincoln4benefits.com/JPFEBILL/JPFMemberDetail.asp?m=45326b63ec072139213761836e24&amp;e=08-01-2018" xr:uid="{00000000-0004-0000-0600-000000000000}"/>
    <hyperlink ref="B6" r:id="rId2" display="https://www.lincoln4benefits.com/JPFEBILL/JPFMemberDetail.asp?m=3f5eb5ff21313021cee0ef2f763119&amp;e=08-01-2018" xr:uid="{00000000-0004-0000-0600-000001000000}"/>
    <hyperlink ref="B7" r:id="rId3" display="https://www.lincoln4benefits.com/JPFEBILL/JPFMemberDetail.asp?m=c45f0835faa8ef6eea0ee4d2&amp;e=08-01-2018" xr:uid="{00000000-0004-0000-0600-000002000000}"/>
    <hyperlink ref="B8" r:id="rId4" display="https://www.lincoln4benefits.com/JPFEBILL/JPFMemberDetail.asp?m=63a7497f4eeae7d5e253337c&amp;e=08-01-2018" xr:uid="{00000000-0004-0000-0600-000003000000}"/>
    <hyperlink ref="B9" r:id="rId5" display="https://www.lincoln4benefits.com/JPFEBILL/JPFMemberDetail.asp?m=06a221313221f31a7e1121392142a1b93a&amp;e=08-01-2018" xr:uid="{00000000-0004-0000-0600-000004000000}"/>
    <hyperlink ref="B10" r:id="rId6" display="https://www.lincoln4benefits.com/JPFEBILL/JPFMemberDetail.asp?m=66f0437d7c57c42891b246b9&amp;e=08-01-2018" xr:uid="{00000000-0004-0000-0600-000005000000}"/>
    <hyperlink ref="B11" r:id="rId7" display="https://www.lincoln4benefits.com/JPFEBILL/JPFMemberDetail.asp?m=e54eca99cd3641f10444aa51&amp;e=08-01-2018" xr:uid="{00000000-0004-0000-0600-000006000000}"/>
    <hyperlink ref="B12" r:id="rId8" display="https://www.lincoln4benefits.com/JPFEBILL/JPFMemberDetail.asp?m=724ff7726f75b1eeeb707c3f&amp;e=08-01-2018" xr:uid="{00000000-0004-0000-0600-000007000000}"/>
    <hyperlink ref="B13" r:id="rId9" display="https://www.lincoln4benefits.com/JPFEBILL/JPFMemberDetail.asp?m=775537d5f99ce1213132216df6bbc7&amp;e=08-01-2018" xr:uid="{00000000-0004-0000-0600-000008000000}"/>
    <hyperlink ref="B14" r:id="rId10" display="https://www.lincoln4benefits.com/JPFEBILL/JPFMemberDetail.asp?m=4ac39f088da2dc0783316b1a&amp;e=08-01-2018" xr:uid="{00000000-0004-0000-0600-000009000000}"/>
    <hyperlink ref="B15" r:id="rId11" display="https://www.lincoln4benefits.com/JPFEBILL/JPFMemberDetail.asp?m=1f38a1213133218c213921bda784e99521313221&amp;e=08-01-2018" xr:uid="{00000000-0004-0000-0600-00000A000000}"/>
    <hyperlink ref="B16" r:id="rId12" display="https://www.lincoln4benefits.com/JPFEBILL/JPFMemberDetail.asp?m=b95bfe213334214271eac267dc904e&amp;e=08-01-2018" xr:uid="{00000000-0004-0000-0600-00000B000000}"/>
    <hyperlink ref="B17" r:id="rId13" display="https://www.lincoln4benefits.com/JPFEBILL/JPFMemberDetail.asp?m=35716c9d9ed2dff843ab5859&amp;e=08-01-2018" xr:uid="{00000000-0004-0000-0600-00000C000000}"/>
    <hyperlink ref="B18" r:id="rId14" display="https://www.lincoln4benefits.com/JPFEBILL/JPFMemberDetail.asp?m=67ec1f83e27486072131363021f17f52&amp;e=08-01-2018" xr:uid="{00000000-0004-0000-0600-00000D000000}"/>
    <hyperlink ref="B19" r:id="rId15" display="https://www.lincoln4benefits.com/JPFEBILL/JPFMemberDetail.asp?m=afeb5d9c026fc8269f632e86&amp;e=08-01-2018" xr:uid="{00000000-0004-0000-0600-00000E000000}"/>
    <hyperlink ref="B20" r:id="rId16" display="https://www.lincoln4benefits.com/JPFEBILL/JPFMemberDetail.asp?m=eb5b80cee2a1608b90ded916&amp;e=08-01-2018" xr:uid="{00000000-0004-0000-0600-00000F000000}"/>
    <hyperlink ref="B21" r:id="rId17" display="https://www.lincoln4benefits.com/JPFEBILL/JPFMemberDetail.asp?m=5d1268eb599798c7f6688582&amp;e=08-01-2018" xr:uid="{00000000-0004-0000-0600-000010000000}"/>
    <hyperlink ref="B22" r:id="rId18" display="https://www.lincoln4benefits.com/JPFEBILL/JPFMemberDetail.asp?m=e39c02ec2139217c3e2ac483ed94&amp;e=08-01-2018" xr:uid="{00000000-0004-0000-0600-000011000000}"/>
    <hyperlink ref="B23" r:id="rId19" display="https://www.lincoln4benefits.com/JPFEBILL/JPFMemberDetail.asp?m=8df4de89dc4c4af2a92c5853&amp;e=08-01-2018" xr:uid="{00000000-0004-0000-0600-000012000000}"/>
    <hyperlink ref="B24" r:id="rId20" display="https://www.lincoln4benefits.com/JPFEBILL/JPFMemberDetail.asp?m=5e4d655d7e4ab20411fa5ce4&amp;e=08-01-2018" xr:uid="{00000000-0004-0000-0600-000013000000}"/>
    <hyperlink ref="B25" r:id="rId21" display="https://www.lincoln4benefits.com/JPFEBILL/JPFMemberDetail.asp?m=c4cfab4e17b59a82555efcb6&amp;e=08-01-2018" xr:uid="{00000000-0004-0000-0600-000014000000}"/>
    <hyperlink ref="B26" r:id="rId22" display="https://www.lincoln4benefits.com/JPFEBILL/JPFMemberDetail.asp?m=6872c7f103649b2f213021eb16cb&amp;e=08-01-2018" xr:uid="{00000000-0004-0000-0600-000015000000}"/>
    <hyperlink ref="B27" r:id="rId23" display="https://www.lincoln4benefits.com/JPFEBILL/JPFMemberDetail.asp?m=8bdc61dad57cbcb81e2131363021a7c6&amp;e=08-01-2018" xr:uid="{00000000-0004-0000-0600-000016000000}"/>
    <hyperlink ref="B28" r:id="rId24" display="https://www.lincoln4benefits.com/JPFEBILL/JPFMemberDetail.asp?m=21333921cf869e8f5bbeefd272820e&amp;e=08-01-2018" xr:uid="{00000000-0004-0000-0600-000017000000}"/>
    <hyperlink ref="B29" r:id="rId25" display="https://www.lincoln4benefits.com/JPFEBILL/JPFMemberDetail.asp?m=2be7c57d137e6184d2502fb2&amp;e=08-01-2018" xr:uid="{00000000-0004-0000-0600-000018000000}"/>
    <hyperlink ref="B30" r:id="rId26" display="https://www.lincoln4benefits.com/JPFEBILL/JPFMemberDetail.asp?m=4bf253d683aa213334216e02f4e624&amp;e=08-01-2018" xr:uid="{00000000-0004-0000-0600-000019000000}"/>
    <hyperlink ref="B31" r:id="rId27" display="https://www.lincoln4benefits.com/JPFEBILL/JPFMemberDetail.asp?m=262131363021902add9d20128d7f9860&amp;e=08-01-2018" xr:uid="{00000000-0004-0000-0600-00001A000000}"/>
    <hyperlink ref="B32" r:id="rId28" display="https://www.lincoln4benefits.com/JPFEBILL/JPFMemberDetail.asp?m=84d256213339215b903ef6f0459d1f&amp;e=08-01-2018" xr:uid="{00000000-0004-0000-0600-00001B000000}"/>
    <hyperlink ref="B33" r:id="rId29" display="https://www.lincoln4benefits.com/JPFEBILL/JPFMemberDetail.asp?m=10191ab5c863e4d183f4725f&amp;e=08-01-2018" xr:uid="{00000000-0004-0000-0600-00001C000000}"/>
    <hyperlink ref="B34" r:id="rId30" display="https://www.lincoln4benefits.com/JPFEBILL/JPFMemberDetail.asp?m=acbb1b3d2eb9ecddeddcb44e&amp;e=08-01-2018" xr:uid="{00000000-0004-0000-0600-00001D000000}"/>
    <hyperlink ref="B35" r:id="rId31" display="https://www.lincoln4benefits.com/JPFEBILL/JPFMemberDetail.asp?m=9ede6645e9aee44ec235a9213921&amp;e=08-01-2018" xr:uid="{00000000-0004-0000-0600-00001E000000}"/>
    <hyperlink ref="B36" r:id="rId32" display="https://www.lincoln4benefits.com/JPFEBILL/JPFMemberDetail.asp?m=f39f6cf82133392184baab5bdfcfaf&amp;e=08-01-2018" xr:uid="{00000000-0004-0000-0600-00001F000000}"/>
    <hyperlink ref="B37" r:id="rId33" display="https://www.lincoln4benefits.com/JPFEBILL/JPFMemberDetail.asp?m=02269d4c4f0e376e68c4f302&amp;e=08-01-2018" xr:uid="{00000000-0004-0000-0600-000020000000}"/>
    <hyperlink ref="B38" r:id="rId34" display="https://www.lincoln4benefits.com/JPFEBILL/JPFMemberDetail.asp?m=8415a35ad979d9939087e76f&amp;e=08-01-2018" xr:uid="{00000000-0004-0000-0600-000021000000}"/>
    <hyperlink ref="B39" r:id="rId35" display="https://www.lincoln4benefits.com/JPFEBILL/JPFMemberDetail.asp?m=2ed8e73ead61ee6a65968190&amp;e=08-01-2018" xr:uid="{00000000-0004-0000-0600-000022000000}"/>
    <hyperlink ref="B40" r:id="rId36" display="https://www.lincoln4benefits.com/JPFEBILL/JPFMemberDetail.asp?m=c2c733c13308b384bc13d3d1&amp;e=08-01-2018" xr:uid="{00000000-0004-0000-0600-000023000000}"/>
    <hyperlink ref="B41" r:id="rId37" display="https://www.lincoln4benefits.com/JPFEBILL/JPFMemberDetail.asp?m=69a2739ea8a7e8bd21333421519328&amp;e=08-01-2018" xr:uid="{00000000-0004-0000-0600-000024000000}"/>
    <hyperlink ref="B42" r:id="rId38" display="https://www.lincoln4benefits.com/JPFEBILL/JPFMemberDetail.asp?m=a92bb842a7a4409df6736b13&amp;e=08-01-2018" xr:uid="{00000000-0004-0000-0600-000025000000}"/>
    <hyperlink ref="B43" r:id="rId39" display="https://www.lincoln4benefits.com/JPFEBILL/JPFMemberDetail.asp?m=2ad38d691ca13eb7e60e3efb&amp;e=08-01-2018" xr:uid="{00000000-0004-0000-0600-000026000000}"/>
    <hyperlink ref="B44" r:id="rId40" display="https://www.lincoln4benefits.com/JPFEBILL/JPFMemberDetail.asp?m=67b63d76491544d2607ef9dd&amp;e=08-01-2018" xr:uid="{00000000-0004-0000-0600-000027000000}"/>
    <hyperlink ref="B45" r:id="rId41" display="https://www.lincoln4benefits.com/JPFEBILL/JPFMemberDetail.asp?m=4587e01087a17dda4a8dc50f&amp;e=08-01-2018" xr:uid="{00000000-0004-0000-0600-000028000000}"/>
    <hyperlink ref="B46" r:id="rId42" display="https://www.lincoln4benefits.com/JPFEBILL/JPFMemberDetail.asp?m=34c55739ea2411803c839a31&amp;e=08-01-2018" xr:uid="{00000000-0004-0000-0600-000029000000}"/>
    <hyperlink ref="B47" r:id="rId43" display="https://www.lincoln4benefits.com/JPFEBILL/JPFMemberDetail.asp?m=05213921be8e20f3b5ddecc145e0&amp;e=08-01-2018" xr:uid="{00000000-0004-0000-0600-00002A000000}"/>
    <hyperlink ref="B48" r:id="rId44" display="https://www.lincoln4benefits.com/JPFEBILL/JPFMemberDetail.asp?m=b3f6919ff4d65cd0c97b640f&amp;e=08-01-2018" xr:uid="{00000000-0004-0000-0600-00002B000000}"/>
    <hyperlink ref="B49" r:id="rId45" display="https://www.lincoln4benefits.com/JPFEBILL/JPFMemberDetail.asp?m=e351606a5f999259a2a36dc2&amp;e=08-01-2018" xr:uid="{00000000-0004-0000-0600-00002C000000}"/>
    <hyperlink ref="B50" r:id="rId46" display="https://www.lincoln4benefits.com/JPFEBILL/JPFMemberDetail.asp?m=1ba62e95fa19fc791d3a9d5b&amp;e=08-01-2018" xr:uid="{00000000-0004-0000-0600-00002D000000}"/>
    <hyperlink ref="B51" r:id="rId47" display="https://www.lincoln4benefits.com/JPFEBILL/JPFMemberDetail.asp?m=742130212133342190e5eeda3b4ed22f13&amp;e=08-01-2018" xr:uid="{00000000-0004-0000-0600-00002E000000}"/>
    <hyperlink ref="B52" r:id="rId48" display="https://www.lincoln4benefits.com/JPFEBILL/JPFMemberDetail.asp?m=3246b9825d6b6948725ed9b9&amp;e=08-01-2018" xr:uid="{00000000-0004-0000-0600-00002F000000}"/>
    <hyperlink ref="B53" r:id="rId49" display="https://www.lincoln4benefits.com/JPFEBILL/JPFMemberDetail.asp?m=17f1e9dd771fab658d542b35&amp;e=08-01-2018" xr:uid="{00000000-0004-0000-0600-000030000000}"/>
    <hyperlink ref="B54" r:id="rId50" display="https://www.lincoln4benefits.com/JPFEBILL/JPFMemberDetail.asp?m=3448aaaef7438e656de985b8&amp;e=08-01-2018" xr:uid="{00000000-0004-0000-0600-000031000000}"/>
    <hyperlink ref="B55" r:id="rId51" display="https://www.lincoln4benefits.com/JPFEBILL/JPFMemberDetail.asp?m=41169c0e115eb02131322196c23dd5&amp;e=08-01-2018" xr:uid="{00000000-0004-0000-0600-000032000000}"/>
    <hyperlink ref="B56" r:id="rId52" display="https://www.lincoln4benefits.com/JPFEBILL/JPFMemberDetail.asp?m=f44d98d9679c4015f299f2f4&amp;e=08-01-2018" xr:uid="{00000000-0004-0000-0600-000033000000}"/>
    <hyperlink ref="B57" r:id="rId53" display="https://www.lincoln4benefits.com/JPFEBILL/JPFMemberDetail.asp?m=8dec07a90f2139212532c194e4fc&amp;e=08-01-2018" xr:uid="{00000000-0004-0000-0600-000034000000}"/>
    <hyperlink ref="B58" r:id="rId54" display="https://www.lincoln4benefits.com/JPFEBILL/JPFMemberDetail.asp?m=a1c1fa160f042d3a24bf6ada&amp;e=08-01-2018" xr:uid="{00000000-0004-0000-0600-000035000000}"/>
    <hyperlink ref="B59" r:id="rId55" display="https://www.lincoln4benefits.com/JPFEBILL/JPFMemberDetail.asp?m=6d5cfe9deb781cbae02cfb67&amp;e=08-01-2018" xr:uid="{00000000-0004-0000-0600-000036000000}"/>
    <hyperlink ref="B60" r:id="rId56" display="https://www.lincoln4benefits.com/JPFEBILL/JPFMemberDetail.asp?m=e11cf9ce889c2de3c0b408c0&amp;e=08-01-2018" xr:uid="{00000000-0004-0000-0600-000037000000}"/>
    <hyperlink ref="B61" r:id="rId57" display="https://www.lincoln4benefits.com/JPFEBILL/JPFMemberDetail.asp?m=b1c9e09b29563630a79b4cac&amp;e=08-01-2018" xr:uid="{00000000-0004-0000-0600-000038000000}"/>
    <hyperlink ref="B62" r:id="rId58" display="https://www.lincoln4benefits.com/JPFEBILL/JPFMemberDetail.asp?m=c431d98320bd7ef5b8237aac&amp;e=08-01-2018" xr:uid="{00000000-0004-0000-0600-000039000000}"/>
    <hyperlink ref="B63" r:id="rId59" display="https://www.lincoln4benefits.com/JPFEBILL/JPFMemberDetail.asp?m=eb9b579eda21313121329c73a8deea&amp;e=08-01-2018" xr:uid="{00000000-0004-0000-0600-00003A000000}"/>
    <hyperlink ref="B64" r:id="rId60" display="https://www.lincoln4benefits.com/JPFEBILL/JPFMemberDetail.asp?m=c4c79b1a1cebc9901eea576c&amp;e=08-01-2018" xr:uid="{00000000-0004-0000-0600-00003B000000}"/>
    <hyperlink ref="B65" r:id="rId61" display="https://www.lincoln4benefits.com/JPFEBILL/JPFMemberDetail.asp?m=9bcf761bff53812e6b7e4a1e&amp;e=08-01-2018" xr:uid="{00000000-0004-0000-0600-00003C000000}"/>
    <hyperlink ref="B66" r:id="rId62" display="https://www.lincoln4benefits.com/JPFEBILL/JPFMemberDetail.asp?m=cc6e70b518de9e417561444b&amp;e=08-01-2018" xr:uid="{00000000-0004-0000-0600-00003D000000}"/>
    <hyperlink ref="B67" r:id="rId63" display="https://www.lincoln4benefits.com/JPFEBILL/JPFMemberDetail.asp?m=c0eb71d2567ef4264cbf24bd&amp;e=08-01-2018" xr:uid="{00000000-0004-0000-0600-00003E000000}"/>
    <hyperlink ref="B68" r:id="rId64" display="https://www.lincoln4benefits.com/JPFEBILL/JPFMemberDetail.asp?m=ec1aca032945c540df0f7b1a&amp;e=08-01-2018" xr:uid="{00000000-0004-0000-0600-00003F000000}"/>
    <hyperlink ref="B69" r:id="rId65" display="https://www.lincoln4benefits.com/JPFEBILL/JPFMemberDetail.asp?m=e9908a5477d32e5b6f21313221ab83&amp;e=08-01-2018" xr:uid="{00000000-0004-0000-0600-000040000000}"/>
    <hyperlink ref="B70" r:id="rId66" display="https://www.lincoln4benefits.com/JPFEBILL/JPFMemberDetail.asp?m=ca9944d3ce80ee59f4c55963&amp;e=08-01-2018" xr:uid="{00000000-0004-0000-0600-000041000000}"/>
    <hyperlink ref="B71" r:id="rId67" display="https://www.lincoln4benefits.com/JPFEBILL/JPFMemberDetail.asp?m=544a87cf78b9bbf4c102de9e&amp;e=08-01-2018" xr:uid="{00000000-0004-0000-0600-000042000000}"/>
    <hyperlink ref="B72" r:id="rId68" display="https://www.lincoln4benefits.com/JPFEBILL/JPFMemberDetail.asp?m=35f02f4e213333211dc5b230169251&amp;e=08-01-2018" xr:uid="{00000000-0004-0000-0600-000043000000}"/>
    <hyperlink ref="B73" r:id="rId69" display="https://www.lincoln4benefits.com/JPFEBILL/JPFMemberDetail.asp?m=44e1296d9d96ae341657affa&amp;e=08-01-2018" xr:uid="{00000000-0004-0000-0600-000044000000}"/>
    <hyperlink ref="B74" r:id="rId70" display="https://www.lincoln4benefits.com/JPFEBILL/JPFMemberDetail.asp?m=d79d30d90f5217951723a864&amp;e=08-01-2018" xr:uid="{00000000-0004-0000-0600-000045000000}"/>
    <hyperlink ref="B146" r:id="rId71" display="https://www.lincoln4benefits.com/JPFEBILL/JPFMemberDetail.asp?m=73cf0e693a6683e8801df23f&amp;e=08-01-2018" xr:uid="{00000000-0004-0000-0600-000046000000}"/>
    <hyperlink ref="B75" r:id="rId72" display="https://www.lincoln4benefits.com/JPFEBILL/JPFMemberDetail.asp?m=ae816bcd9148cd9a3ff14308&amp;e=08-01-2018" xr:uid="{00000000-0004-0000-0600-000047000000}"/>
    <hyperlink ref="B76" r:id="rId73" display="https://www.lincoln4benefits.com/JPFEBILL/JPFMemberDetail.asp?m=a74e1bc93c1384325fc69de8&amp;e=08-01-2018" xr:uid="{00000000-0004-0000-0600-000048000000}"/>
    <hyperlink ref="B77" r:id="rId74" display="https://www.lincoln4benefits.com/JPFEBILL/JPFMemberDetail.asp?m=3e5104dc25ecce21392103b050d0&amp;e=08-01-2018" xr:uid="{00000000-0004-0000-0600-000049000000}"/>
    <hyperlink ref="B78" r:id="rId75" display="https://www.lincoln4benefits.com/JPFEBILL/JPFMemberDetail.asp?m=38ee558211ea7d21313121d5a10253&amp;e=08-01-2018" xr:uid="{00000000-0004-0000-0600-00004A000000}"/>
    <hyperlink ref="B79" r:id="rId76" display="https://www.lincoln4benefits.com/JPFEBILL/JPFMemberDetail.asp?m=5ad8e86f213133212ca9744ad1804b&amp;e=08-01-2018" xr:uid="{00000000-0004-0000-0600-00004B000000}"/>
    <hyperlink ref="B80" r:id="rId77" display="https://www.lincoln4benefits.com/JPFEBILL/JPFMemberDetail.asp?m=f9d6bc17b4d026b207efef57&amp;e=08-01-2018" xr:uid="{00000000-0004-0000-0600-00004C000000}"/>
    <hyperlink ref="B81" r:id="rId78" display="https://www.lincoln4benefits.com/JPFEBILL/JPFMemberDetail.asp?m=213131218797cc50d644d370dff56b&amp;e=08-01-2018" xr:uid="{00000000-0004-0000-0600-00004D000000}"/>
    <hyperlink ref="B82" r:id="rId79" display="https://www.lincoln4benefits.com/JPFEBILL/JPFMemberDetail.asp?m=91692e23d3e3c904c46b0eb1&amp;e=08-01-2018" xr:uid="{00000000-0004-0000-0600-00004E000000}"/>
    <hyperlink ref="B83" r:id="rId80" display="https://www.lincoln4benefits.com/JPFEBILL/JPFMemberDetail.asp?m=49ca9e8e33bbc82139214cc0e4c5&amp;e=08-01-2018" xr:uid="{00000000-0004-0000-0600-00004F000000}"/>
    <hyperlink ref="B84" r:id="rId81" display="https://www.lincoln4benefits.com/JPFEBILL/JPFMemberDetail.asp?m=40d01cbf7b01e4213132212eff60cc&amp;e=08-01-2018" xr:uid="{00000000-0004-0000-0600-000050000000}"/>
    <hyperlink ref="B85" r:id="rId82" display="https://www.lincoln4benefits.com/JPFEBILL/JPFMemberDetail.asp?m=4494701af1eb61e070f525e3&amp;e=08-01-2018" xr:uid="{00000000-0004-0000-0600-000051000000}"/>
    <hyperlink ref="B86" r:id="rId83" display="https://www.lincoln4benefits.com/JPFEBILL/JPFMemberDetail.asp?m=23adda4f879c08e4cf04ace0&amp;e=08-01-2018" xr:uid="{00000000-0004-0000-0600-000052000000}"/>
    <hyperlink ref="B87" r:id="rId84" display="https://www.lincoln4benefits.com/JPFEBILL/JPFMemberDetail.asp?m=9bceee9073d68ba6ad46e12c&amp;e=08-01-2018" xr:uid="{00000000-0004-0000-0600-000053000000}"/>
    <hyperlink ref="B88" r:id="rId85" display="https://www.lincoln4benefits.com/JPFEBILL/JPFMemberDetail.asp?m=605bf9f843ddc660bb0730fe&amp;e=08-01-2018" xr:uid="{00000000-0004-0000-0600-000054000000}"/>
    <hyperlink ref="B89" r:id="rId86" display="https://www.lincoln4benefits.com/JPFEBILL/JPFMemberDetail.asp?m=3c9626e049795c3378abbbe0&amp;e=08-01-2018" xr:uid="{00000000-0004-0000-0600-000055000000}"/>
    <hyperlink ref="B90" r:id="rId87" display="https://www.lincoln4benefits.com/JPFEBILL/JPFMemberDetail.asp?m=d3f491010465efe579883a6c&amp;e=08-01-2018" xr:uid="{00000000-0004-0000-0600-000056000000}"/>
    <hyperlink ref="B91" r:id="rId88" display="https://www.lincoln4benefits.com/JPFEBILL/JPFMemberDetail.asp?m=154d738e31ec911c8bb19ae8&amp;e=08-01-2018" xr:uid="{00000000-0004-0000-0600-000057000000}"/>
    <hyperlink ref="B92" r:id="rId89" display="https://www.lincoln4benefits.com/JPFEBILL/JPFMemberDetail.asp?m=7f57de8c508cbdf31360e74c&amp;e=08-01-2018" xr:uid="{00000000-0004-0000-0600-000058000000}"/>
    <hyperlink ref="B93" r:id="rId90" display="https://www.lincoln4benefits.com/JPFEBILL/JPFMemberDetail.asp?m=c06c35849eb487d921392121313221d3e8&amp;e=08-01-2018" xr:uid="{00000000-0004-0000-0600-000059000000}"/>
    <hyperlink ref="B94" r:id="rId91" display="https://www.lincoln4benefits.com/JPFEBILL/JPFMemberDetail.asp?m=dd851db788468b8310ce4d2d&amp;e=08-01-2018" xr:uid="{00000000-0004-0000-0600-00005A000000}"/>
    <hyperlink ref="B95" r:id="rId92" display="https://www.lincoln4benefits.com/JPFEBILL/JPFMemberDetail.asp?m=bd52f76ad51077383c74c14d&amp;e=08-01-2018" xr:uid="{00000000-0004-0000-0600-00005B000000}"/>
    <hyperlink ref="B96" r:id="rId93" display="https://www.lincoln4benefits.com/JPFEBILL/JPFMemberDetail.asp?m=fda7fb5c6fb3f4e22dd0d334&amp;e=08-01-2018" xr:uid="{00000000-0004-0000-0600-00005C000000}"/>
    <hyperlink ref="B97" r:id="rId94" display="https://www.lincoln4benefits.com/JPFEBILL/JPFMemberDetail.asp?m=aeeaec7ba3e7b584258e4ee8&amp;e=08-01-2018" xr:uid="{00000000-0004-0000-0600-00005D000000}"/>
    <hyperlink ref="B98" r:id="rId95" display="https://www.lincoln4benefits.com/JPFEBILL/JPFMemberDetail.asp?m=dae144c0648a645b5c505b38&amp;e=08-01-2018" xr:uid="{00000000-0004-0000-0600-00005E000000}"/>
    <hyperlink ref="B99" r:id="rId96" display="https://www.lincoln4benefits.com/JPFEBILL/JPFMemberDetail.asp?m=786acf42a69b545196f47c213921&amp;e=08-01-2018" xr:uid="{00000000-0004-0000-0600-00005F000000}"/>
    <hyperlink ref="B100" r:id="rId97" display="https://www.lincoln4benefits.com/JPFEBILL/JPFMemberDetail.asp?m=3043cbd378ebc7976c31d94d&amp;e=08-01-2018" xr:uid="{00000000-0004-0000-0600-000060000000}"/>
    <hyperlink ref="B101" r:id="rId98" display="https://www.lincoln4benefits.com/JPFEBILL/JPFMemberDetail.asp?m=9d386971f5fb41e446d47186&amp;e=08-01-2018" xr:uid="{00000000-0004-0000-0600-000061000000}"/>
    <hyperlink ref="B102" r:id="rId99" display="https://www.lincoln4benefits.com/JPFEBILL/JPFMemberDetail.asp?m=e7e2e170f8aabd147b3938fc&amp;e=08-01-2018" xr:uid="{00000000-0004-0000-0600-000062000000}"/>
    <hyperlink ref="B103" r:id="rId100" display="https://www.lincoln4benefits.com/JPFEBILL/JPFMemberDetail.asp?m=2d119796e3df8cf664552133342125&amp;e=08-01-2018" xr:uid="{00000000-0004-0000-0600-000063000000}"/>
    <hyperlink ref="B104" r:id="rId101" display="https://www.lincoln4benefits.com/JPFEBILL/JPFMemberDetail.asp?m=bd9396b7c455b30e8ae8f825&amp;e=08-01-2018" xr:uid="{00000000-0004-0000-0600-000064000000}"/>
    <hyperlink ref="B105" r:id="rId102" display="https://www.lincoln4benefits.com/JPFEBILL/JPFMemberDetail.asp?m=bdb0822ddff9969962ad1901&amp;e=08-01-2018" xr:uid="{00000000-0004-0000-0600-000065000000}"/>
    <hyperlink ref="B106" r:id="rId103" display="https://www.lincoln4benefits.com/JPFEBILL/JPFMemberDetail.asp?m=ad7da194fdf321313121c88e758ebe&amp;e=08-01-2018" xr:uid="{00000000-0004-0000-0600-000066000000}"/>
    <hyperlink ref="B107" r:id="rId104" display="https://www.lincoln4benefits.com/JPFEBILL/JPFMemberDetail.asp?m=8a107878a1847d8a0e7c8a60&amp;e=08-01-2018" xr:uid="{00000000-0004-0000-0600-000067000000}"/>
    <hyperlink ref="B108" r:id="rId105" display="https://www.lincoln4benefits.com/JPFEBILL/JPFMemberDetail.asp?m=169e972521313630215644e0ec230507&amp;e=08-01-2018" xr:uid="{00000000-0004-0000-0600-000068000000}"/>
    <hyperlink ref="B109" r:id="rId106" display="https://www.lincoln4benefits.com/JPFEBILL/JPFMemberDetail.asp?m=592f9e156dea34021b6eb9ea&amp;e=08-01-2018" xr:uid="{00000000-0004-0000-0600-000069000000}"/>
    <hyperlink ref="B110" r:id="rId107" display="https://www.lincoln4benefits.com/JPFEBILL/JPFMemberDetail.asp?m=10322130212b213334214d2539e82c5148&amp;e=08-01-2018" xr:uid="{00000000-0004-0000-0600-00006A000000}"/>
    <hyperlink ref="B111" r:id="rId108" display="https://www.lincoln4benefits.com/JPFEBILL/JPFMemberDetail.asp?m=21333421ed8ec0066b7270997a7c3a&amp;e=08-01-2018" xr:uid="{00000000-0004-0000-0600-00006B000000}"/>
    <hyperlink ref="B112" r:id="rId109" display="https://www.lincoln4benefits.com/JPFEBILL/JPFMemberDetail.asp?m=08b55da141a9213133214850f35703&amp;e=08-01-2018" xr:uid="{00000000-0004-0000-0600-00006C000000}"/>
    <hyperlink ref="B113" r:id="rId110" display="https://www.lincoln4benefits.com/JPFEBILL/JPFMemberDetail.asp?m=a3316f19f3a55f1e861887b8&amp;e=08-01-2018" xr:uid="{00000000-0004-0000-0600-00006D000000}"/>
    <hyperlink ref="B114" r:id="rId111" display="https://www.lincoln4benefits.com/JPFEBILL/JPFMemberDetail.asp?m=a87f8ee270c3cc79f4c6bc63&amp;e=08-01-2018" xr:uid="{00000000-0004-0000-0600-00006E000000}"/>
    <hyperlink ref="B115" r:id="rId112" display="https://www.lincoln4benefits.com/JPFEBILL/JPFMemberDetail.asp?m=fcef4dab729c6ce570e9c08b&amp;e=08-01-2018" xr:uid="{00000000-0004-0000-0600-00006F000000}"/>
    <hyperlink ref="B116" r:id="rId113" display="https://www.lincoln4benefits.com/JPFEBILL/JPFMemberDetail.asp?m=94f230829758e25386ef1d15&amp;e=08-01-2018" xr:uid="{00000000-0004-0000-0600-000070000000}"/>
    <hyperlink ref="B117" r:id="rId114" display="https://www.lincoln4benefits.com/JPFEBILL/JPFMemberDetail.asp?m=f0213021ef11ebb155c1c2c6199c&amp;e=08-01-2018" xr:uid="{00000000-0004-0000-0600-000071000000}"/>
    <hyperlink ref="B118" r:id="rId115" display="https://www.lincoln4benefits.com/JPFEBILL/JPFMemberDetail.asp?m=7174b92ac5cfced794721e9b&amp;e=08-01-2018" xr:uid="{00000000-0004-0000-0600-000072000000}"/>
    <hyperlink ref="B119" r:id="rId116" display="https://www.lincoln4benefits.com/JPFEBILL/JPFMemberDetail.asp?m=21313321f649f95d28a5213021655d21313221ae&amp;e=08-01-2018" xr:uid="{00000000-0004-0000-0600-000073000000}"/>
    <hyperlink ref="B120" r:id="rId117" display="https://www.lincoln4benefits.com/JPFEBILL/JPFMemberDetail.asp?m=8d8d58568edb41d78fa84830&amp;e=08-01-2018" xr:uid="{00000000-0004-0000-0600-000074000000}"/>
    <hyperlink ref="B147" r:id="rId118" display="https://www.lincoln4benefits.com/JPFEBILL/JPFMemberDetail.asp?m=01cee7ba13e39c641ba68958&amp;e=08-01-2018" xr:uid="{00000000-0004-0000-0600-000075000000}"/>
    <hyperlink ref="B121" r:id="rId119" display="https://www.lincoln4benefits.com/JPFEBILL/JPFMemberDetail.asp?m=24634a4724785d24a88996b1&amp;e=08-01-2018" xr:uid="{00000000-0004-0000-0600-000076000000}"/>
    <hyperlink ref="B122" r:id="rId120" display="https://www.lincoln4benefits.com/JPFEBILL/JPFMemberDetail.asp?m=eeee63c21cc663339b424def&amp;e=08-01-2018" xr:uid="{00000000-0004-0000-0600-000077000000}"/>
    <hyperlink ref="B123" r:id="rId121" display="https://www.lincoln4benefits.com/JPFEBILL/JPFMemberDetail.asp?m=d54d07f8e0402dc044dcd507&amp;e=08-01-2018" xr:uid="{00000000-0004-0000-0600-000078000000}"/>
    <hyperlink ref="B124" r:id="rId122" display="https://www.lincoln4benefits.com/JPFEBILL/JPFMemberDetail.asp?m=8e6833bc4c4921313221b89b9f21313630218c&amp;e=08-01-2018" xr:uid="{00000000-0004-0000-0600-000079000000}"/>
    <hyperlink ref="B125" r:id="rId123" display="https://www.lincoln4benefits.com/JPFEBILL/JPFMemberDetail.asp?m=ebed3afbcff002c253188cd8&amp;e=08-01-2018" xr:uid="{00000000-0004-0000-0600-00007A000000}"/>
    <hyperlink ref="B126" r:id="rId124" display="https://www.lincoln4benefits.com/JPFEBILL/JPFMemberDetail.asp?m=21302140026795e539d15a213132211854&amp;e=08-01-2018" xr:uid="{00000000-0004-0000-0600-00007B000000}"/>
    <hyperlink ref="B127" r:id="rId125" display="https://www.lincoln4benefits.com/JPFEBILL/JPFMemberDetail.asp?m=34acb4c9751bbfc136dad087&amp;e=08-01-2018" xr:uid="{00000000-0004-0000-0600-00007C000000}"/>
    <hyperlink ref="B128" r:id="rId126" display="https://www.lincoln4benefits.com/JPFEBILL/JPFMemberDetail.asp?m=ef20082e6e42ebbda2213021b4e7&amp;e=08-01-2018" xr:uid="{00000000-0004-0000-0600-00007D000000}"/>
    <hyperlink ref="B129" r:id="rId127" display="https://www.lincoln4benefits.com/JPFEBILL/JPFMemberDetail.asp?m=12d9939b1caf18c90e0e4321333421&amp;e=08-01-2018" xr:uid="{00000000-0004-0000-0600-00007E000000}"/>
    <hyperlink ref="B130" r:id="rId128" display="https://www.lincoln4benefits.com/JPFEBILL/JPFMemberDetail.asp?m=8c9503711a988e6e989a94c4&amp;e=08-01-2018" xr:uid="{00000000-0004-0000-0600-00007F000000}"/>
    <hyperlink ref="B131" r:id="rId129" display="https://www.lincoln4benefits.com/JPFEBILL/JPFMemberDetail.asp?m=57fb43871142879873cc1c4c&amp;e=08-01-2018" xr:uid="{00000000-0004-0000-0600-000080000000}"/>
    <hyperlink ref="B132" r:id="rId130" display="https://www.lincoln4benefits.com/JPFEBILL/JPFMemberDetail.asp?m=e22f7e8f947d3b1c423ee698&amp;e=08-01-2018" xr:uid="{00000000-0004-0000-0600-000081000000}"/>
    <hyperlink ref="B133" r:id="rId131" display="https://www.lincoln4benefits.com/JPFEBILL/JPFMemberDetail.asp?m=3a6c213339212e93051ba27d213333214bc0&amp;e=08-01-2018" xr:uid="{00000000-0004-0000-0600-000082000000}"/>
    <hyperlink ref="B148" r:id="rId132" display="https://www.lincoln4benefits.com/JPFEBILL/JPFMemberDetail.asp?m=3dc52b3bcaa85184ce93f2a8&amp;e=08-01-2018" xr:uid="{00000000-0004-0000-0600-000083000000}"/>
    <hyperlink ref="B134" r:id="rId133" display="https://www.lincoln4benefits.com/JPFEBILL/JPFMemberDetail.asp?m=b0f0a9810359d221333921dfff0421313221&amp;e=08-01-2018" xr:uid="{00000000-0004-0000-0600-000084000000}"/>
    <hyperlink ref="B135" r:id="rId134" display="https://www.lincoln4benefits.com/JPFEBILL/JPFMemberDetail.asp?m=9756ce913f61232eee34c730&amp;e=08-01-2018" xr:uid="{00000000-0004-0000-0600-000085000000}"/>
    <hyperlink ref="B136" r:id="rId135" display="https://www.lincoln4benefits.com/JPFEBILL/JPFMemberDetail.asp?m=5a01d6cffa874c59023e4345&amp;e=08-01-2018" xr:uid="{00000000-0004-0000-0600-000086000000}"/>
    <hyperlink ref="B137" r:id="rId136" display="https://www.lincoln4benefits.com/JPFEBILL/JPFMemberDetail.asp?m=48a754901dec21333321ad63a32441&amp;e=08-01-2018" xr:uid="{00000000-0004-0000-0600-000087000000}"/>
    <hyperlink ref="B138" r:id="rId137" display="https://www.lincoln4benefits.com/JPFEBILL/JPFMemberDetail.asp?m=213339219f213132213db067bda677ecdb9b&amp;e=08-01-2018" xr:uid="{00000000-0004-0000-0600-000088000000}"/>
    <hyperlink ref="B139" r:id="rId138" display="https://www.lincoln4benefits.com/JPFEBILL/JPFMemberDetail.asp?m=9f82566a2848d9b8908e2f21313021&amp;e=08-01-2018" xr:uid="{00000000-0004-0000-0600-000089000000}"/>
    <hyperlink ref="B140" r:id="rId139" display="https://www.lincoln4benefits.com/JPFEBILL/JPFMemberDetail.asp?m=a202ea7401eb2139216affd74965&amp;e=08-01-2018" xr:uid="{00000000-0004-0000-0600-00008A000000}"/>
    <hyperlink ref="B141" r:id="rId140" display="https://www.lincoln4benefits.com/JPFEBILL/JPFMemberDetail.asp?m=84384471069e563745213921dc46&amp;e=08-01-2018" xr:uid="{00000000-0004-0000-0600-00008B000000}"/>
    <hyperlink ref="B142" r:id="rId141" display="https://www.lincoln4benefits.com/JPFEBILL/JPFMemberDetail.asp?m=2568cdc0a8f9cc0191e35e12&amp;e=08-01-2018" xr:uid="{00000000-0004-0000-0600-00008C000000}"/>
    <hyperlink ref="B143" r:id="rId142" display="https://www.lincoln4benefits.com/JPFEBILL/JPFMemberDetail.asp?m=d346e884fa5c7cf495d34ecd&amp;e=08-01-2018" xr:uid="{00000000-0004-0000-0600-00008D000000}"/>
    <hyperlink ref="B152" r:id="rId143" display="https://www.lincoln4benefits.com/JPFEBILL/JPFMemberDetail.asp?m=3f5eb5ff21313021cee0ef2f763119&amp;e=08-01-2018" xr:uid="{00000000-0004-0000-0600-00008E000000}"/>
    <hyperlink ref="B153" r:id="rId144" display="https://www.lincoln4benefits.com/JPFEBILL/JPFMemberDetail.asp?m=66f0437d7c57c42891b246b9&amp;e=08-01-2018" xr:uid="{00000000-0004-0000-0600-00008F000000}"/>
    <hyperlink ref="B154" r:id="rId145" display="https://www.lincoln4benefits.com/JPFEBILL/JPFMemberDetail.asp?m=e54eca99cd3641f10444aa51&amp;e=08-01-2018" xr:uid="{00000000-0004-0000-0600-000090000000}"/>
    <hyperlink ref="B155" r:id="rId146" display="https://www.lincoln4benefits.com/JPFEBILL/JPFMemberDetail.asp?m=724ff7726f75b1eeeb707c3f&amp;e=08-01-2018" xr:uid="{00000000-0004-0000-0600-000091000000}"/>
    <hyperlink ref="B156" r:id="rId147" display="https://www.lincoln4benefits.com/JPFEBILL/JPFMemberDetail.asp?m=775537d5f99ce1213132216df6bbc7&amp;e=08-01-2018" xr:uid="{00000000-0004-0000-0600-000092000000}"/>
    <hyperlink ref="B157" r:id="rId148" display="https://www.lincoln4benefits.com/JPFEBILL/JPFMemberDetail.asp?m=35716c9d9ed2dff843ab5859&amp;e=08-01-2018" xr:uid="{00000000-0004-0000-0600-000093000000}"/>
    <hyperlink ref="B158" r:id="rId149" display="https://www.lincoln4benefits.com/JPFEBILL/JPFMemberDetail.asp?m=67ec1f83e27486072131363021f17f52&amp;e=08-01-2018" xr:uid="{00000000-0004-0000-0600-000094000000}"/>
    <hyperlink ref="B159" r:id="rId150" display="https://www.lincoln4benefits.com/JPFEBILL/JPFMemberDetail.asp?m=afeb5d9c026fc8269f632e86&amp;e=08-01-2018" xr:uid="{00000000-0004-0000-0600-000095000000}"/>
    <hyperlink ref="B160" r:id="rId151" display="https://www.lincoln4benefits.com/JPFEBILL/JPFMemberDetail.asp?m=eb5b80cee2a1608b90ded916&amp;e=08-01-2018" xr:uid="{00000000-0004-0000-0600-000096000000}"/>
    <hyperlink ref="B161" r:id="rId152" display="https://www.lincoln4benefits.com/JPFEBILL/JPFMemberDetail.asp?m=5d1268eb599798c7f6688582&amp;e=08-01-2018" xr:uid="{00000000-0004-0000-0600-000097000000}"/>
    <hyperlink ref="B162" r:id="rId153" display="https://www.lincoln4benefits.com/JPFEBILL/JPFMemberDetail.asp?m=0f8541213339218e8437955c24d071&amp;e=08-01-2018" xr:uid="{00000000-0004-0000-0600-000098000000}"/>
    <hyperlink ref="B163" r:id="rId154" display="https://www.lincoln4benefits.com/JPFEBILL/JPFMemberDetail.asp?m=e39c02ec2139217c3e2ac483ed94&amp;e=08-01-2018" xr:uid="{00000000-0004-0000-0600-000099000000}"/>
    <hyperlink ref="B164" r:id="rId155" display="https://www.lincoln4benefits.com/JPFEBILL/JPFMemberDetail.asp?m=8df4de89dc4c4af2a92c5853&amp;e=08-01-2018" xr:uid="{00000000-0004-0000-0600-00009A000000}"/>
    <hyperlink ref="B165" r:id="rId156" display="https://www.lincoln4benefits.com/JPFEBILL/JPFMemberDetail.asp?m=c4cfab4e17b59a82555efcb6&amp;e=08-01-2018" xr:uid="{00000000-0004-0000-0600-00009B000000}"/>
    <hyperlink ref="B166" r:id="rId157" display="https://www.lincoln4benefits.com/JPFEBILL/JPFMemberDetail.asp?m=8bdc61dad57cbcb81e2131363021a7c6&amp;e=08-01-2018" xr:uid="{00000000-0004-0000-0600-00009C000000}"/>
    <hyperlink ref="B167" r:id="rId158" display="https://www.lincoln4benefits.com/JPFEBILL/JPFMemberDetail.asp?m=2be7c57d137e6184d2502fb2&amp;e=08-01-2018" xr:uid="{00000000-0004-0000-0600-00009D000000}"/>
    <hyperlink ref="B168" r:id="rId159" display="https://www.lincoln4benefits.com/JPFEBILL/JPFMemberDetail.asp?m=4bf253d683aa213334216e02f4e624&amp;e=08-01-2018" xr:uid="{00000000-0004-0000-0600-00009E000000}"/>
    <hyperlink ref="B169" r:id="rId160" display="https://www.lincoln4benefits.com/JPFEBILL/JPFMemberDetail.asp?m=9ede6645e9aee44ec235a9213921&amp;e=08-01-2018" xr:uid="{00000000-0004-0000-0600-00009F000000}"/>
    <hyperlink ref="B170" r:id="rId161" display="https://www.lincoln4benefits.com/JPFEBILL/JPFMemberDetail.asp?m=f39f6cf82133392184baab5bdfcfaf&amp;e=08-01-2018" xr:uid="{00000000-0004-0000-0600-0000A0000000}"/>
    <hyperlink ref="B171" r:id="rId162" display="https://www.lincoln4benefits.com/JPFEBILL/JPFMemberDetail.asp?m=02269d4c4f0e376e68c4f302&amp;e=08-01-2018" xr:uid="{00000000-0004-0000-0600-0000A1000000}"/>
    <hyperlink ref="B172" r:id="rId163" display="https://www.lincoln4benefits.com/JPFEBILL/JPFMemberDetail.asp?m=8415a35ad979d9939087e76f&amp;e=08-01-2018" xr:uid="{00000000-0004-0000-0600-0000A2000000}"/>
    <hyperlink ref="B173" r:id="rId164" display="https://www.lincoln4benefits.com/JPFEBILL/JPFMemberDetail.asp?m=2ed8e73ead61ee6a65968190&amp;e=08-01-2018" xr:uid="{00000000-0004-0000-0600-0000A3000000}"/>
    <hyperlink ref="B174" r:id="rId165" display="https://www.lincoln4benefits.com/JPFEBILL/JPFMemberDetail.asp?m=a92bb842a7a4409df6736b13&amp;e=08-01-2018" xr:uid="{00000000-0004-0000-0600-0000A4000000}"/>
    <hyperlink ref="B175" r:id="rId166" display="https://www.lincoln4benefits.com/JPFEBILL/JPFMemberDetail.asp?m=2ad38d691ca13eb7e60e3efb&amp;e=08-01-2018" xr:uid="{00000000-0004-0000-0600-0000A5000000}"/>
    <hyperlink ref="B176" r:id="rId167" display="https://www.lincoln4benefits.com/JPFEBILL/JPFMemberDetail.asp?m=67b63d76491544d2607ef9dd&amp;e=08-01-2018" xr:uid="{00000000-0004-0000-0600-0000A6000000}"/>
    <hyperlink ref="B177" r:id="rId168" display="https://www.lincoln4benefits.com/JPFEBILL/JPFMemberDetail.asp?m=4587e01087a17dda4a8dc50f&amp;e=08-01-2018" xr:uid="{00000000-0004-0000-0600-0000A7000000}"/>
    <hyperlink ref="B178" r:id="rId169" display="https://www.lincoln4benefits.com/JPFEBILL/JPFMemberDetail.asp?m=34c55739ea2411803c839a31&amp;e=08-01-2018" xr:uid="{00000000-0004-0000-0600-0000A8000000}"/>
    <hyperlink ref="B179" r:id="rId170" display="https://www.lincoln4benefits.com/JPFEBILL/JPFMemberDetail.asp?m=05213921be8e20f3b5ddecc145e0&amp;e=08-01-2018" xr:uid="{00000000-0004-0000-0600-0000A9000000}"/>
    <hyperlink ref="B180" r:id="rId171" display="https://www.lincoln4benefits.com/JPFEBILL/JPFMemberDetail.asp?m=3246b9825d6b6948725ed9b9&amp;e=08-01-2018" xr:uid="{00000000-0004-0000-0600-0000AA000000}"/>
    <hyperlink ref="B181" r:id="rId172" display="https://www.lincoln4benefits.com/JPFEBILL/JPFMemberDetail.asp?m=17f1e9dd771fab658d542b35&amp;e=08-01-2018" xr:uid="{00000000-0004-0000-0600-0000AB000000}"/>
    <hyperlink ref="B182" r:id="rId173" display="https://www.lincoln4benefits.com/JPFEBILL/JPFMemberDetail.asp?m=3448aaaef7438e656de985b8&amp;e=08-01-2018" xr:uid="{00000000-0004-0000-0600-0000AC000000}"/>
    <hyperlink ref="B183" r:id="rId174" display="https://www.lincoln4benefits.com/JPFEBILL/JPFMemberDetail.asp?m=41169c0e115eb02131322196c23dd5&amp;e=08-01-2018" xr:uid="{00000000-0004-0000-0600-0000AD000000}"/>
    <hyperlink ref="B184" r:id="rId175" display="https://www.lincoln4benefits.com/JPFEBILL/JPFMemberDetail.asp?m=f44d98d9679c4015f299f2f4&amp;e=08-01-2018" xr:uid="{00000000-0004-0000-0600-0000AE000000}"/>
    <hyperlink ref="B185" r:id="rId176" display="https://www.lincoln4benefits.com/JPFEBILL/JPFMemberDetail.asp?m=8dec07a90f2139212532c194e4fc&amp;e=08-01-2018" xr:uid="{00000000-0004-0000-0600-0000AF000000}"/>
    <hyperlink ref="B186" r:id="rId177" display="https://www.lincoln4benefits.com/JPFEBILL/JPFMemberDetail.asp?m=6d5cfe9deb781cbae02cfb67&amp;e=08-01-2018" xr:uid="{00000000-0004-0000-0600-0000B0000000}"/>
    <hyperlink ref="B187" r:id="rId178" display="https://www.lincoln4benefits.com/JPFEBILL/JPFMemberDetail.asp?m=e11cf9ce889c2de3c0b408c0&amp;e=08-01-2018" xr:uid="{00000000-0004-0000-0600-0000B1000000}"/>
    <hyperlink ref="B188" r:id="rId179" display="https://www.lincoln4benefits.com/JPFEBILL/JPFMemberDetail.asp?m=b1c9e09b29563630a79b4cac&amp;e=08-01-2018" xr:uid="{00000000-0004-0000-0600-0000B2000000}"/>
    <hyperlink ref="B189" r:id="rId180" display="https://www.lincoln4benefits.com/JPFEBILL/JPFMemberDetail.asp?m=c431d98320bd7ef5b8237aac&amp;e=08-01-2018" xr:uid="{00000000-0004-0000-0600-0000B3000000}"/>
    <hyperlink ref="B190" r:id="rId181" display="https://www.lincoln4benefits.com/JPFEBILL/JPFMemberDetail.asp?m=eb9b579eda21313121329c73a8deea&amp;e=08-01-2018" xr:uid="{00000000-0004-0000-0600-0000B4000000}"/>
    <hyperlink ref="B191" r:id="rId182" display="https://www.lincoln4benefits.com/JPFEBILL/JPFMemberDetail.asp?m=c4c79b1a1cebc9901eea576c&amp;e=08-01-2018" xr:uid="{00000000-0004-0000-0600-0000B5000000}"/>
    <hyperlink ref="B192" r:id="rId183" display="https://www.lincoln4benefits.com/JPFEBILL/JPFMemberDetail.asp?m=9bcf761bff53812e6b7e4a1e&amp;e=08-01-2018" xr:uid="{00000000-0004-0000-0600-0000B6000000}"/>
    <hyperlink ref="B193" r:id="rId184" display="https://www.lincoln4benefits.com/JPFEBILL/JPFMemberDetail.asp?m=cc6e70b518de9e417561444b&amp;e=08-01-2018" xr:uid="{00000000-0004-0000-0600-0000B7000000}"/>
    <hyperlink ref="B194" r:id="rId185" display="https://www.lincoln4benefits.com/JPFEBILL/JPFMemberDetail.asp?m=e9908a5477d32e5b6f21313221ab83&amp;e=08-01-2018" xr:uid="{00000000-0004-0000-0600-0000B8000000}"/>
    <hyperlink ref="B195" r:id="rId186" display="https://www.lincoln4benefits.com/JPFEBILL/JPFMemberDetail.asp?m=ca9944d3ce80ee59f4c55963&amp;e=08-01-2018" xr:uid="{00000000-0004-0000-0600-0000B9000000}"/>
    <hyperlink ref="B196" r:id="rId187" display="https://www.lincoln4benefits.com/JPFEBILL/JPFMemberDetail.asp?m=494eebb663203834b5980f3e&amp;e=08-01-2018" xr:uid="{00000000-0004-0000-0600-0000BA000000}"/>
    <hyperlink ref="B197" r:id="rId188" display="https://www.lincoln4benefits.com/JPFEBILL/JPFMemberDetail.asp?m=ae816bcd9148cd9a3ff14308&amp;e=08-01-2018" xr:uid="{00000000-0004-0000-0600-0000BB000000}"/>
    <hyperlink ref="B198" r:id="rId189" display="https://www.lincoln4benefits.com/JPFEBILL/JPFMemberDetail.asp?m=3e5104dc25ecce21392103b050d0&amp;e=08-01-2018" xr:uid="{00000000-0004-0000-0600-0000BC000000}"/>
    <hyperlink ref="B199" r:id="rId190" display="https://www.lincoln4benefits.com/JPFEBILL/JPFMemberDetail.asp?m=38ee558211ea7d21313121d5a10253&amp;e=08-01-2018" xr:uid="{00000000-0004-0000-0600-0000BD000000}"/>
    <hyperlink ref="B200" r:id="rId191" display="https://www.lincoln4benefits.com/JPFEBILL/JPFMemberDetail.asp?m=5ad8e86f213133212ca9744ad1804b&amp;e=08-01-2018" xr:uid="{00000000-0004-0000-0600-0000BE000000}"/>
    <hyperlink ref="B201" r:id="rId192" display="https://www.lincoln4benefits.com/JPFEBILL/JPFMemberDetail.asp?m=213131218797cc50d644d370dff56b&amp;e=08-01-2018" xr:uid="{00000000-0004-0000-0600-0000BF000000}"/>
    <hyperlink ref="B202" r:id="rId193" display="https://www.lincoln4benefits.com/JPFEBILL/JPFMemberDetail.asp?m=91692e23d3e3c904c46b0eb1&amp;e=08-01-2018" xr:uid="{00000000-0004-0000-0600-0000C0000000}"/>
    <hyperlink ref="B203" r:id="rId194" display="https://www.lincoln4benefits.com/JPFEBILL/JPFMemberDetail.asp?m=4494701af1eb61e070f525e3&amp;e=08-01-2018" xr:uid="{00000000-0004-0000-0600-0000C1000000}"/>
    <hyperlink ref="B204" r:id="rId195" display="https://www.lincoln4benefits.com/JPFEBILL/JPFMemberDetail.asp?m=d3f491010465efe579883a6c&amp;e=08-01-2018" xr:uid="{00000000-0004-0000-0600-0000C2000000}"/>
    <hyperlink ref="B205" r:id="rId196" display="https://www.lincoln4benefits.com/JPFEBILL/JPFMemberDetail.asp?m=154d738e31ec911c8bb19ae8&amp;e=08-01-2018" xr:uid="{00000000-0004-0000-0600-0000C3000000}"/>
    <hyperlink ref="B206" r:id="rId197" display="https://www.lincoln4benefits.com/JPFEBILL/JPFMemberDetail.asp?m=7f57de8c508cbdf31360e74c&amp;e=08-01-2018" xr:uid="{00000000-0004-0000-0600-0000C4000000}"/>
    <hyperlink ref="B207" r:id="rId198" display="https://www.lincoln4benefits.com/JPFEBILL/JPFMemberDetail.asp?m=dae144c0648a645b5c505b38&amp;e=08-01-2018" xr:uid="{00000000-0004-0000-0600-0000C5000000}"/>
    <hyperlink ref="B208" r:id="rId199" display="https://www.lincoln4benefits.com/JPFEBILL/JPFMemberDetail.asp?m=786acf42a69b545196f47c213921&amp;e=08-01-2018" xr:uid="{00000000-0004-0000-0600-0000C6000000}"/>
    <hyperlink ref="B209" r:id="rId200" display="https://www.lincoln4benefits.com/JPFEBILL/JPFMemberDetail.asp?m=3043cbd378ebc7976c31d94d&amp;e=08-01-2018" xr:uid="{00000000-0004-0000-0600-0000C7000000}"/>
    <hyperlink ref="B210" r:id="rId201" display="https://www.lincoln4benefits.com/JPFEBILL/JPFMemberDetail.asp?m=9d386971f5fb41e446d47186&amp;e=08-01-2018" xr:uid="{00000000-0004-0000-0600-0000C8000000}"/>
    <hyperlink ref="B211" r:id="rId202" display="https://www.lincoln4benefits.com/JPFEBILL/JPFMemberDetail.asp?m=2d119796e3df8cf664552133342125&amp;e=08-01-2018" xr:uid="{00000000-0004-0000-0600-0000C9000000}"/>
    <hyperlink ref="B212" r:id="rId203" display="https://www.lincoln4benefits.com/JPFEBILL/JPFMemberDetail.asp?m=bd9396b7c455b30e8ae8f825&amp;e=08-01-2018" xr:uid="{00000000-0004-0000-0600-0000CA000000}"/>
    <hyperlink ref="B213" r:id="rId204" display="https://www.lincoln4benefits.com/JPFEBILL/JPFMemberDetail.asp?m=bdb0822ddff9969962ad1901&amp;e=08-01-2018" xr:uid="{00000000-0004-0000-0600-0000CB000000}"/>
    <hyperlink ref="B214" r:id="rId205" display="https://www.lincoln4benefits.com/JPFEBILL/JPFMemberDetail.asp?m=8a107878a1847d8a0e7c8a60&amp;e=08-01-2018" xr:uid="{00000000-0004-0000-0600-0000CC000000}"/>
    <hyperlink ref="B215" r:id="rId206" display="https://www.lincoln4benefits.com/JPFEBILL/JPFMemberDetail.asp?m=169e972521313630215644e0ec230507&amp;e=08-01-2018" xr:uid="{00000000-0004-0000-0600-0000CD000000}"/>
    <hyperlink ref="B216" r:id="rId207" display="https://www.lincoln4benefits.com/JPFEBILL/JPFMemberDetail.asp?m=592f9e156dea34021b6eb9ea&amp;e=08-01-2018" xr:uid="{00000000-0004-0000-0600-0000CE000000}"/>
    <hyperlink ref="B217" r:id="rId208" display="https://www.lincoln4benefits.com/JPFEBILL/JPFMemberDetail.asp?m=21333421ed8ec0066b7270997a7c3a&amp;e=08-01-2018" xr:uid="{00000000-0004-0000-0600-0000CF000000}"/>
    <hyperlink ref="B218" r:id="rId209" display="https://www.lincoln4benefits.com/JPFEBILL/JPFMemberDetail.asp?m=08b55da141a9213133214850f35703&amp;e=08-01-2018" xr:uid="{00000000-0004-0000-0600-0000D0000000}"/>
    <hyperlink ref="B219" r:id="rId210" display="https://www.lincoln4benefits.com/JPFEBILL/JPFMemberDetail.asp?m=fcef4dab729c6ce570e9c08b&amp;e=08-01-2018" xr:uid="{00000000-0004-0000-0600-0000D1000000}"/>
    <hyperlink ref="B220" r:id="rId211" display="https://www.lincoln4benefits.com/JPFEBILL/JPFMemberDetail.asp?m=94f230829758e25386ef1d15&amp;e=08-01-2018" xr:uid="{00000000-0004-0000-0600-0000D2000000}"/>
    <hyperlink ref="B221" r:id="rId212" display="https://www.lincoln4benefits.com/JPFEBILL/JPFMemberDetail.asp?m=f0213021ef11ebb155c1c2c6199c&amp;e=08-01-2018" xr:uid="{00000000-0004-0000-0600-0000D3000000}"/>
    <hyperlink ref="B222" r:id="rId213" display="https://www.lincoln4benefits.com/JPFEBILL/JPFMemberDetail.asp?m=7174b92ac5cfced794721e9b&amp;e=08-01-2018" xr:uid="{00000000-0004-0000-0600-0000D4000000}"/>
    <hyperlink ref="B223" r:id="rId214" display="https://www.lincoln4benefits.com/JPFEBILL/JPFMemberDetail.asp?m=21313321f649f95d28a5213021655d21313221ae&amp;e=08-01-2018" xr:uid="{00000000-0004-0000-0600-0000D5000000}"/>
    <hyperlink ref="B224" r:id="rId215" display="https://www.lincoln4benefits.com/JPFEBILL/JPFMemberDetail.asp?m=24634a4724785d24a88996b1&amp;e=08-01-2018" xr:uid="{00000000-0004-0000-0600-0000D6000000}"/>
    <hyperlink ref="B225" r:id="rId216" display="https://www.lincoln4benefits.com/JPFEBILL/JPFMemberDetail.asp?m=ef20082e6e42ebbda2213021b4e7&amp;e=08-01-2018" xr:uid="{00000000-0004-0000-0600-0000D7000000}"/>
    <hyperlink ref="B226" r:id="rId217" display="https://www.lincoln4benefits.com/JPFEBILL/JPFMemberDetail.asp?m=12d9939b1caf18c90e0e4321333421&amp;e=08-01-2018" xr:uid="{00000000-0004-0000-0600-0000D8000000}"/>
    <hyperlink ref="B227" r:id="rId218" display="https://www.lincoln4benefits.com/JPFEBILL/JPFMemberDetail.asp?m=57fb43871142879873cc1c4c&amp;e=08-01-2018" xr:uid="{00000000-0004-0000-0600-0000D9000000}"/>
    <hyperlink ref="B228" r:id="rId219" display="https://www.lincoln4benefits.com/JPFEBILL/JPFMemberDetail.asp?m=e22f7e8f947d3b1c423ee698&amp;e=08-01-2018" xr:uid="{00000000-0004-0000-0600-0000DA000000}"/>
    <hyperlink ref="B229" r:id="rId220" display="https://www.lincoln4benefits.com/JPFEBILL/JPFMemberDetail.asp?m=3a6c213339212e93051ba27d213333214bc0&amp;e=08-01-2018" xr:uid="{00000000-0004-0000-0600-0000DB000000}"/>
    <hyperlink ref="B230" r:id="rId221" display="https://www.lincoln4benefits.com/JPFEBILL/JPFMemberDetail.asp?m=213339219f213132213db067bda677ecdb9b&amp;e=08-01-2018" xr:uid="{00000000-0004-0000-0600-0000DC000000}"/>
    <hyperlink ref="B231" r:id="rId222" display="https://www.lincoln4benefits.com/JPFEBILL/JPFMemberDetail.asp?m=9f82566a2848d9b8908e2f21313021&amp;e=08-01-2018" xr:uid="{00000000-0004-0000-0600-0000DD000000}"/>
    <hyperlink ref="B232" r:id="rId223" display="https://www.lincoln4benefits.com/JPFEBILL/JPFMemberDetail.asp?m=a202ea7401eb2139216affd74965&amp;e=08-01-2018" xr:uid="{00000000-0004-0000-0600-0000DE000000}"/>
    <hyperlink ref="B233" r:id="rId224" display="https://www.lincoln4benefits.com/JPFEBILL/JPFMemberDetail.asp?m=84384471069e563745213921dc46&amp;e=08-01-2018" xr:uid="{00000000-0004-0000-0600-0000DF000000}"/>
    <hyperlink ref="B234" r:id="rId225" display="https://www.lincoln4benefits.com/JPFEBILL/JPFMemberDetail.asp?m=2568cdc0a8f9cc0191e35e12&amp;e=08-01-2018" xr:uid="{00000000-0004-0000-0600-0000E0000000}"/>
    <hyperlink ref="B235" r:id="rId226" display="https://www.lincoln4benefits.com/JPFEBILL/JPFMemberDetail.asp?m=d346e884fa5c7cf495d34ecd&amp;e=08-01-2018" xr:uid="{00000000-0004-0000-0600-0000E1000000}"/>
  </hyperlinks>
  <pageMargins left="0.7" right="0.7" top="0.75" bottom="0.75" header="0.3" footer="0.3"/>
  <legacyDrawing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Exhibit 10-2</vt:lpstr>
      <vt:lpstr>Personnel by Dpmnt</vt:lpstr>
      <vt:lpstr>Dpmnt</vt:lpstr>
      <vt:lpstr>Positions Pivots</vt:lpstr>
      <vt:lpstr>Wkg EE Roster</vt:lpstr>
      <vt:lpstr>2022 EE GL</vt:lpstr>
      <vt:lpstr>EE List Comp</vt:lpstr>
      <vt:lpstr>Pivot</vt:lpstr>
      <vt:lpstr>ProForma Disability 4% Incr</vt:lpstr>
      <vt:lpstr>'Exhibit 10-2'!Print_Area</vt:lpstr>
      <vt:lpstr>'Exhibit 10-2'!Print_Titles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Kampsen</dc:creator>
  <cp:lastModifiedBy>Stacey Kampsen</cp:lastModifiedBy>
  <cp:lastPrinted>2022-09-02T16:12:26Z</cp:lastPrinted>
  <dcterms:created xsi:type="dcterms:W3CDTF">2018-07-03T20:22:00Z</dcterms:created>
  <dcterms:modified xsi:type="dcterms:W3CDTF">2022-09-29T18:58:40Z</dcterms:modified>
</cp:coreProperties>
</file>