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2 PSC Rate Case\Data Requests\Data Request 1 - Due 08.03.2022\Draft Responses\Complete\"/>
    </mc:Choice>
  </mc:AlternateContent>
  <xr:revisionPtr revIDLastSave="0" documentId="13_ncr:1_{8EFCE8FC-8BF6-4B60-9CA9-C4AA43263FBD}" xr6:coauthVersionLast="47" xr6:coauthVersionMax="47" xr10:uidLastSave="{00000000-0000-0000-0000-000000000000}"/>
  <bookViews>
    <workbookView xWindow="-28920" yWindow="-120" windowWidth="29040" windowHeight="15840" xr2:uid="{31E0D594-F8F8-47A2-8A46-0F4DDDA3D778}"/>
  </bookViews>
  <sheets>
    <sheet name="Schedule H-Exhibit 27" sheetId="1" r:id="rId1"/>
  </sheets>
  <definedNames>
    <definedName name="_xlnm.Print_Titles" localSheetId="0">'Schedule H-Exhibit 27'!$1:$7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8" i="1" l="1"/>
  <c r="O81" i="1"/>
  <c r="O44" i="1"/>
  <c r="L117" i="1"/>
  <c r="I117" i="1"/>
  <c r="L80" i="1"/>
  <c r="I80" i="1"/>
  <c r="I43" i="1"/>
  <c r="K118" i="1"/>
  <c r="K81" i="1"/>
  <c r="K44" i="1"/>
  <c r="O117" i="1"/>
  <c r="F117" i="1"/>
  <c r="E117" i="1"/>
  <c r="D117" i="1"/>
  <c r="C117" i="1"/>
  <c r="O114" i="1"/>
  <c r="F114" i="1"/>
  <c r="E114" i="1"/>
  <c r="D114" i="1"/>
  <c r="C114" i="1"/>
  <c r="O111" i="1"/>
  <c r="F111" i="1"/>
  <c r="E111" i="1"/>
  <c r="D111" i="1"/>
  <c r="C111" i="1"/>
  <c r="O108" i="1"/>
  <c r="F108" i="1"/>
  <c r="E108" i="1"/>
  <c r="D108" i="1"/>
  <c r="C108" i="1"/>
  <c r="O105" i="1"/>
  <c r="F105" i="1"/>
  <c r="E105" i="1"/>
  <c r="D105" i="1"/>
  <c r="C105" i="1"/>
  <c r="O102" i="1"/>
  <c r="F102" i="1"/>
  <c r="E102" i="1"/>
  <c r="D102" i="1"/>
  <c r="C102" i="1"/>
  <c r="O99" i="1"/>
  <c r="F99" i="1"/>
  <c r="E99" i="1"/>
  <c r="D99" i="1"/>
  <c r="C99" i="1"/>
  <c r="O96" i="1"/>
  <c r="F96" i="1"/>
  <c r="E96" i="1"/>
  <c r="D96" i="1"/>
  <c r="C96" i="1"/>
  <c r="O93" i="1"/>
  <c r="F93" i="1"/>
  <c r="E93" i="1"/>
  <c r="D93" i="1"/>
  <c r="C93" i="1"/>
  <c r="O90" i="1"/>
  <c r="F90" i="1"/>
  <c r="E90" i="1"/>
  <c r="D90" i="1"/>
  <c r="C90" i="1"/>
  <c r="O87" i="1"/>
  <c r="F87" i="1"/>
  <c r="E87" i="1"/>
  <c r="D87" i="1"/>
  <c r="C87" i="1"/>
  <c r="O84" i="1"/>
  <c r="F84" i="1"/>
  <c r="E84" i="1"/>
  <c r="D84" i="1"/>
  <c r="C84" i="1"/>
  <c r="O80" i="1"/>
  <c r="F80" i="1"/>
  <c r="E80" i="1"/>
  <c r="D80" i="1"/>
  <c r="C80" i="1"/>
  <c r="O77" i="1"/>
  <c r="F77" i="1"/>
  <c r="E77" i="1"/>
  <c r="D77" i="1"/>
  <c r="C77" i="1"/>
  <c r="O74" i="1"/>
  <c r="F74" i="1"/>
  <c r="E74" i="1"/>
  <c r="D74" i="1"/>
  <c r="C74" i="1"/>
  <c r="O71" i="1"/>
  <c r="F71" i="1"/>
  <c r="E71" i="1"/>
  <c r="D71" i="1"/>
  <c r="C71" i="1"/>
  <c r="O68" i="1"/>
  <c r="F68" i="1"/>
  <c r="E68" i="1"/>
  <c r="D68" i="1"/>
  <c r="C68" i="1"/>
  <c r="O65" i="1"/>
  <c r="F65" i="1"/>
  <c r="E65" i="1"/>
  <c r="D65" i="1"/>
  <c r="C65" i="1"/>
  <c r="O62" i="1"/>
  <c r="F62" i="1"/>
  <c r="E62" i="1"/>
  <c r="D62" i="1"/>
  <c r="C62" i="1"/>
  <c r="O59" i="1"/>
  <c r="F59" i="1"/>
  <c r="E59" i="1"/>
  <c r="D59" i="1"/>
  <c r="C59" i="1"/>
  <c r="O56" i="1"/>
  <c r="F56" i="1"/>
  <c r="E56" i="1"/>
  <c r="D56" i="1"/>
  <c r="C56" i="1"/>
  <c r="O53" i="1"/>
  <c r="F53" i="1"/>
  <c r="E53" i="1"/>
  <c r="D53" i="1"/>
  <c r="C53" i="1"/>
  <c r="O50" i="1"/>
  <c r="F50" i="1"/>
  <c r="E50" i="1"/>
  <c r="D50" i="1"/>
  <c r="C50" i="1"/>
  <c r="O47" i="1"/>
  <c r="F47" i="1"/>
  <c r="E47" i="1"/>
  <c r="D47" i="1"/>
  <c r="C47" i="1"/>
  <c r="O40" i="1"/>
  <c r="F40" i="1"/>
  <c r="E40" i="1"/>
  <c r="D40" i="1"/>
  <c r="C40" i="1"/>
  <c r="O37" i="1"/>
  <c r="F37" i="1"/>
  <c r="E37" i="1"/>
  <c r="D37" i="1"/>
  <c r="C37" i="1"/>
  <c r="O34" i="1"/>
  <c r="F34" i="1"/>
  <c r="E34" i="1"/>
  <c r="D34" i="1"/>
  <c r="C34" i="1"/>
  <c r="O31" i="1"/>
  <c r="F31" i="1"/>
  <c r="E31" i="1"/>
  <c r="D31" i="1"/>
  <c r="C31" i="1"/>
  <c r="O28" i="1"/>
  <c r="F28" i="1"/>
  <c r="E28" i="1"/>
  <c r="D28" i="1"/>
  <c r="C28" i="1"/>
  <c r="O25" i="1"/>
  <c r="F25" i="1"/>
  <c r="E25" i="1"/>
  <c r="D25" i="1"/>
  <c r="C25" i="1"/>
  <c r="O22" i="1"/>
  <c r="F22" i="1"/>
  <c r="E22" i="1"/>
  <c r="D22" i="1"/>
  <c r="C22" i="1"/>
  <c r="O19" i="1"/>
  <c r="F19" i="1"/>
  <c r="E19" i="1"/>
  <c r="D19" i="1"/>
  <c r="C19" i="1"/>
  <c r="O43" i="1"/>
  <c r="F43" i="1"/>
  <c r="E43" i="1"/>
  <c r="D43" i="1"/>
  <c r="C43" i="1"/>
  <c r="O16" i="1"/>
  <c r="F16" i="1"/>
  <c r="E16" i="1"/>
  <c r="D16" i="1"/>
  <c r="C16" i="1"/>
  <c r="O13" i="1"/>
  <c r="F13" i="1"/>
  <c r="E13" i="1"/>
  <c r="D13" i="1"/>
  <c r="C13" i="1"/>
  <c r="O10" i="1"/>
  <c r="D10" i="1"/>
  <c r="E10" i="1"/>
  <c r="F10" i="1"/>
  <c r="C10" i="1"/>
  <c r="J118" i="1" l="1"/>
  <c r="J81" i="1"/>
  <c r="J44" i="1"/>
</calcChain>
</file>

<file path=xl/sharedStrings.xml><?xml version="1.0" encoding="utf-8"?>
<sst xmlns="http://schemas.openxmlformats.org/spreadsheetml/2006/main" count="139" uniqueCount="28">
  <si>
    <t>Northern Kentucky Water District</t>
  </si>
  <si>
    <t>Case No. 2022-00161</t>
  </si>
  <si>
    <t>Schedule H</t>
  </si>
  <si>
    <t>Monthly Payroll Variance Analysis</t>
  </si>
  <si>
    <t>Employee Group</t>
  </si>
  <si>
    <t>Number of Full-Time Employees</t>
  </si>
  <si>
    <t>Budgeted</t>
  </si>
  <si>
    <t>Actual</t>
  </si>
  <si>
    <t>Number of Part-Time Employees</t>
  </si>
  <si>
    <t>Monthly Actual</t>
  </si>
  <si>
    <t>Monthly Budget</t>
  </si>
  <si>
    <t>Reg.</t>
  </si>
  <si>
    <t>OT</t>
  </si>
  <si>
    <t>Total</t>
  </si>
  <si>
    <t>Variance Percentage</t>
  </si>
  <si>
    <t>Exempt</t>
  </si>
  <si>
    <t>Non-Exempt</t>
  </si>
  <si>
    <t>Non- Exempt</t>
  </si>
  <si>
    <t>Month/Year</t>
  </si>
  <si>
    <t>TOTAL 2019</t>
  </si>
  <si>
    <t>TOTAL 2020</t>
  </si>
  <si>
    <t>TOTAL 2021</t>
  </si>
  <si>
    <r>
      <t>Reg.</t>
    </r>
    <r>
      <rPr>
        <vertAlign val="superscript"/>
        <sz val="8"/>
        <color theme="1"/>
        <rFont val="Arial Narrow"/>
        <family val="2"/>
      </rPr>
      <t>1</t>
    </r>
  </si>
  <si>
    <r>
      <t>OT</t>
    </r>
    <r>
      <rPr>
        <vertAlign val="superscript"/>
        <sz val="8"/>
        <color theme="1"/>
        <rFont val="Arial Narrow"/>
        <family val="2"/>
      </rPr>
      <t>1</t>
    </r>
  </si>
  <si>
    <r>
      <rPr>
        <vertAlign val="superscript"/>
        <sz val="9"/>
        <color theme="1"/>
        <rFont val="Arial Narrow"/>
        <family val="2"/>
      </rPr>
      <t>1</t>
    </r>
    <r>
      <rPr>
        <sz val="9"/>
        <color theme="1"/>
        <rFont val="Arial Narrow"/>
        <family val="2"/>
      </rPr>
      <t>NKWD does not budget Regular and OT payroll; therefore, only Budget Totals are provided.</t>
    </r>
  </si>
  <si>
    <t xml:space="preserve">Variances of total budgeted payroll to total actual payroll for each year do not exceed 5%. </t>
  </si>
  <si>
    <t xml:space="preserve">Monthly variances exceeding 5% are mainly driven by payroll charged to capital projects, vacancies, and the unpredictable timing of responding to situations such as </t>
  </si>
  <si>
    <t>main breaks and customer service inquiries.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</si>
</sst>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&quot;$&quot;#,##0"/>
  </numFmts>
  <fonts count="9" x14ac:knownFonts="1">
    <font>
      <sz val="12"/>
      <color theme="1"/>
      <name val="Garamond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Garamond"/>
      <family val="1"/>
    </font>
    <font>
      <sz val="8"/>
      <color theme="1"/>
      <name val="Arial Narrow"/>
      <family val="2"/>
    </font>
    <font>
      <sz val="12"/>
      <color theme="1"/>
      <name val="Garamond"/>
      <family val="2"/>
    </font>
    <font>
      <b/>
      <sz val="8"/>
      <color theme="1"/>
      <name val="Arial Narrow"/>
      <family val="2"/>
    </font>
    <font>
      <vertAlign val="superscript"/>
      <sz val="8"/>
      <color theme="1"/>
      <name val="Arial Narrow"/>
      <family val="2"/>
    </font>
    <font>
      <vertAlign val="superscript"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/>
    <xf numFmtId="164" fontId="4" fillId="0" borderId="1" xfId="0" applyNumberFormat="1" applyFont="1" applyBorder="1"/>
    <xf numFmtId="9" fontId="4" fillId="0" borderId="1" xfId="1" applyFont="1" applyBorder="1"/>
    <xf numFmtId="17" fontId="4" fillId="0" borderId="1" xfId="0" applyNumberFormat="1" applyFont="1" applyBorder="1" applyAlignment="1">
      <alignment horizontal="left"/>
    </xf>
    <xf numFmtId="17" fontId="6" fillId="0" borderId="1" xfId="0" applyNumberFormat="1" applyFont="1" applyBorder="1" applyAlignment="1">
      <alignment horizontal="left" indent="1"/>
    </xf>
    <xf numFmtId="0" fontId="6" fillId="0" borderId="1" xfId="0" applyFont="1" applyBorder="1"/>
    <xf numFmtId="164" fontId="6" fillId="0" borderId="1" xfId="0" applyNumberFormat="1" applyFont="1" applyBorder="1"/>
    <xf numFmtId="9" fontId="6" fillId="0" borderId="1" xfId="1" applyFont="1" applyBorder="1"/>
    <xf numFmtId="165" fontId="6" fillId="0" borderId="1" xfId="1" applyNumberFormat="1" applyFont="1" applyBorder="1"/>
    <xf numFmtId="17" fontId="6" fillId="0" borderId="10" xfId="0" applyNumberFormat="1" applyFont="1" applyBorder="1" applyAlignment="1">
      <alignment horizontal="left" indent="1"/>
    </xf>
    <xf numFmtId="0" fontId="6" fillId="0" borderId="10" xfId="0" applyFont="1" applyBorder="1"/>
    <xf numFmtId="164" fontId="6" fillId="0" borderId="10" xfId="0" applyNumberFormat="1" applyFont="1" applyBorder="1"/>
    <xf numFmtId="9" fontId="6" fillId="0" borderId="10" xfId="1" applyFont="1" applyBorder="1"/>
    <xf numFmtId="17" fontId="4" fillId="0" borderId="11" xfId="0" applyNumberFormat="1" applyFont="1" applyBorder="1" applyAlignment="1">
      <alignment horizontal="left"/>
    </xf>
    <xf numFmtId="0" fontId="4" fillId="0" borderId="11" xfId="0" applyFont="1" applyBorder="1"/>
    <xf numFmtId="164" fontId="4" fillId="0" borderId="11" xfId="0" applyNumberFormat="1" applyFont="1" applyBorder="1"/>
    <xf numFmtId="9" fontId="4" fillId="0" borderId="11" xfId="1" applyFont="1" applyBorder="1"/>
    <xf numFmtId="166" fontId="4" fillId="0" borderId="1" xfId="0" applyNumberFormat="1" applyFont="1" applyFill="1" applyBorder="1"/>
    <xf numFmtId="164" fontId="4" fillId="0" borderId="1" xfId="0" applyNumberFormat="1" applyFont="1" applyFill="1" applyBorder="1"/>
    <xf numFmtId="166" fontId="6" fillId="0" borderId="1" xfId="0" applyNumberFormat="1" applyFont="1" applyFill="1" applyBorder="1"/>
    <xf numFmtId="166" fontId="6" fillId="0" borderId="10" xfId="0" applyNumberFormat="1" applyFont="1" applyFill="1" applyBorder="1"/>
    <xf numFmtId="164" fontId="4" fillId="0" borderId="11" xfId="0" applyNumberFormat="1" applyFont="1" applyFill="1" applyBorder="1"/>
    <xf numFmtId="0" fontId="6" fillId="4" borderId="14" xfId="0" applyFont="1" applyFill="1" applyBorder="1"/>
    <xf numFmtId="166" fontId="6" fillId="4" borderId="12" xfId="0" applyNumberFormat="1" applyFont="1" applyFill="1" applyBorder="1"/>
    <xf numFmtId="165" fontId="6" fillId="4" borderId="13" xfId="1" applyNumberFormat="1" applyFont="1" applyFill="1" applyBorder="1"/>
    <xf numFmtId="17" fontId="6" fillId="4" borderId="15" xfId="0" applyNumberFormat="1" applyFont="1" applyFill="1" applyBorder="1" applyAlignment="1">
      <alignment horizontal="left" indent="1"/>
    </xf>
    <xf numFmtId="164" fontId="6" fillId="4" borderId="14" xfId="0" applyNumberFormat="1" applyFont="1" applyFill="1" applyBorder="1"/>
    <xf numFmtId="9" fontId="6" fillId="4" borderId="14" xfId="1" applyFont="1" applyFill="1" applyBorder="1"/>
    <xf numFmtId="9" fontId="4" fillId="0" borderId="1" xfId="1" applyFont="1" applyFill="1" applyBorder="1"/>
    <xf numFmtId="165" fontId="6" fillId="0" borderId="1" xfId="1" applyNumberFormat="1" applyFont="1" applyFill="1" applyBorder="1"/>
    <xf numFmtId="165" fontId="6" fillId="0" borderId="10" xfId="1" applyNumberFormat="1" applyFont="1" applyFill="1" applyBorder="1"/>
    <xf numFmtId="0" fontId="6" fillId="0" borderId="1" xfId="0" applyFont="1" applyFill="1" applyBorder="1"/>
    <xf numFmtId="0" fontId="4" fillId="0" borderId="1" xfId="0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B602F-A28F-4D41-A65E-7846C0972A8F}">
  <sheetPr>
    <pageSetUpPr fitToPage="1"/>
  </sheetPr>
  <dimension ref="A1:O728"/>
  <sheetViews>
    <sheetView tabSelected="1" showWhiteSpace="0" zoomScaleNormal="100" workbookViewId="0">
      <selection activeCell="K22" sqref="K22"/>
    </sheetView>
  </sheetViews>
  <sheetFormatPr defaultRowHeight="15.75" x14ac:dyDescent="0.25"/>
  <cols>
    <col min="1" max="1" width="7.5" customWidth="1"/>
    <col min="2" max="2" width="15.5" customWidth="1"/>
    <col min="3" max="4" width="6.875" customWidth="1"/>
    <col min="5" max="5" width="6.5" customWidth="1"/>
    <col min="6" max="6" width="6.25" customWidth="1"/>
    <col min="7" max="8" width="5.75" customWidth="1"/>
    <col min="9" max="12" width="8.25" customWidth="1"/>
    <col min="13" max="14" width="5.75" customWidth="1"/>
    <col min="15" max="15" width="5.5" customWidth="1"/>
  </cols>
  <sheetData>
    <row r="1" spans="1:15" x14ac:dyDescent="0.25">
      <c r="A1" s="43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x14ac:dyDescent="0.2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</row>
    <row r="3" spans="1:15" x14ac:dyDescent="0.2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5" x14ac:dyDescent="0.25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9"/>
    </row>
    <row r="5" spans="1:15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spans="1:15" ht="31.15" customHeight="1" x14ac:dyDescent="0.25">
      <c r="A6" s="49" t="s">
        <v>18</v>
      </c>
      <c r="B6" s="50" t="s">
        <v>4</v>
      </c>
      <c r="C6" s="50" t="s">
        <v>5</v>
      </c>
      <c r="D6" s="50"/>
      <c r="E6" s="50" t="s">
        <v>8</v>
      </c>
      <c r="F6" s="50"/>
      <c r="G6" s="49" t="s">
        <v>10</v>
      </c>
      <c r="H6" s="49"/>
      <c r="I6" s="49"/>
      <c r="J6" s="49" t="s">
        <v>9</v>
      </c>
      <c r="K6" s="49"/>
      <c r="L6" s="49"/>
      <c r="M6" s="49" t="s">
        <v>14</v>
      </c>
      <c r="N6" s="49"/>
      <c r="O6" s="49"/>
    </row>
    <row r="7" spans="1:15" x14ac:dyDescent="0.25">
      <c r="A7" s="49"/>
      <c r="B7" s="50"/>
      <c r="C7" s="3" t="s">
        <v>6</v>
      </c>
      <c r="D7" s="3" t="s">
        <v>7</v>
      </c>
      <c r="E7" s="3" t="s">
        <v>6</v>
      </c>
      <c r="F7" s="3" t="s">
        <v>7</v>
      </c>
      <c r="G7" s="3" t="s">
        <v>22</v>
      </c>
      <c r="H7" s="3" t="s">
        <v>23</v>
      </c>
      <c r="I7" s="3" t="s">
        <v>13</v>
      </c>
      <c r="J7" s="3" t="s">
        <v>11</v>
      </c>
      <c r="K7" s="3" t="s">
        <v>12</v>
      </c>
      <c r="L7" s="3" t="s">
        <v>13</v>
      </c>
      <c r="M7" s="3" t="s">
        <v>22</v>
      </c>
      <c r="N7" s="3" t="s">
        <v>23</v>
      </c>
      <c r="O7" s="3" t="s">
        <v>13</v>
      </c>
    </row>
    <row r="8" spans="1:15" ht="13.15" customHeight="1" x14ac:dyDescent="0.25">
      <c r="A8" s="7">
        <v>43466</v>
      </c>
      <c r="B8" s="4" t="s">
        <v>15</v>
      </c>
      <c r="C8" s="4">
        <v>30</v>
      </c>
      <c r="D8" s="4">
        <v>29</v>
      </c>
      <c r="E8" s="4">
        <v>0</v>
      </c>
      <c r="F8" s="4">
        <v>0</v>
      </c>
      <c r="G8" s="5"/>
      <c r="H8" s="5"/>
      <c r="I8" s="21"/>
      <c r="J8" s="22"/>
      <c r="K8" s="22"/>
      <c r="L8" s="22"/>
      <c r="M8" s="6"/>
      <c r="N8" s="6"/>
      <c r="O8" s="6"/>
    </row>
    <row r="9" spans="1:15" ht="13.15" customHeight="1" x14ac:dyDescent="0.25">
      <c r="A9" s="7">
        <v>43466</v>
      </c>
      <c r="B9" s="4" t="s">
        <v>16</v>
      </c>
      <c r="C9" s="4">
        <v>130</v>
      </c>
      <c r="D9" s="4">
        <v>127</v>
      </c>
      <c r="E9" s="4">
        <v>8</v>
      </c>
      <c r="F9" s="4">
        <v>3</v>
      </c>
      <c r="G9" s="5"/>
      <c r="H9" s="5"/>
      <c r="I9" s="21"/>
      <c r="J9" s="22"/>
      <c r="K9" s="22"/>
      <c r="L9" s="22"/>
      <c r="M9" s="6"/>
      <c r="N9" s="6"/>
      <c r="O9" s="32"/>
    </row>
    <row r="10" spans="1:15" ht="13.15" customHeight="1" x14ac:dyDescent="0.25">
      <c r="A10" s="8" t="s">
        <v>13</v>
      </c>
      <c r="B10" s="9"/>
      <c r="C10" s="9">
        <f>SUM(C8:C9)</f>
        <v>160</v>
      </c>
      <c r="D10" s="9">
        <f t="shared" ref="D10:F10" si="0">SUM(D8:D9)</f>
        <v>156</v>
      </c>
      <c r="E10" s="9">
        <f t="shared" si="0"/>
        <v>8</v>
      </c>
      <c r="F10" s="9">
        <f t="shared" si="0"/>
        <v>3</v>
      </c>
      <c r="G10" s="10"/>
      <c r="H10" s="10"/>
      <c r="I10" s="23">
        <v>931339</v>
      </c>
      <c r="J10" s="23">
        <v>715821.4</v>
      </c>
      <c r="K10" s="23">
        <v>32448.6</v>
      </c>
      <c r="L10" s="23">
        <v>748270</v>
      </c>
      <c r="M10" s="11"/>
      <c r="N10" s="11"/>
      <c r="O10" s="33">
        <f>(L10-I10)/I10</f>
        <v>-0.19656537522856876</v>
      </c>
    </row>
    <row r="11" spans="1:15" ht="13.15" customHeight="1" x14ac:dyDescent="0.25">
      <c r="A11" s="7">
        <v>43497</v>
      </c>
      <c r="B11" s="4" t="s">
        <v>15</v>
      </c>
      <c r="C11" s="4">
        <v>30</v>
      </c>
      <c r="D11" s="4">
        <v>29</v>
      </c>
      <c r="E11" s="4">
        <v>0</v>
      </c>
      <c r="F11" s="4">
        <v>0</v>
      </c>
      <c r="G11" s="5"/>
      <c r="H11" s="5"/>
      <c r="I11" s="21"/>
      <c r="J11" s="21"/>
      <c r="K11" s="21"/>
      <c r="L11" s="21"/>
      <c r="M11" s="6"/>
      <c r="N11" s="6"/>
      <c r="O11" s="32"/>
    </row>
    <row r="12" spans="1:15" ht="13.15" customHeight="1" x14ac:dyDescent="0.25">
      <c r="A12" s="7">
        <v>43497</v>
      </c>
      <c r="B12" s="4" t="s">
        <v>17</v>
      </c>
      <c r="C12" s="4">
        <v>130</v>
      </c>
      <c r="D12" s="4">
        <v>127</v>
      </c>
      <c r="E12" s="4">
        <v>8</v>
      </c>
      <c r="F12" s="4">
        <v>4</v>
      </c>
      <c r="G12" s="5"/>
      <c r="H12" s="5"/>
      <c r="I12" s="21"/>
      <c r="J12" s="21"/>
      <c r="K12" s="21"/>
      <c r="L12" s="21"/>
      <c r="M12" s="6"/>
      <c r="N12" s="6"/>
      <c r="O12" s="32"/>
    </row>
    <row r="13" spans="1:15" ht="13.15" customHeight="1" x14ac:dyDescent="0.25">
      <c r="A13" s="8" t="s">
        <v>13</v>
      </c>
      <c r="B13" s="9"/>
      <c r="C13" s="9">
        <f>SUM(C11:C12)</f>
        <v>160</v>
      </c>
      <c r="D13" s="9">
        <f t="shared" ref="D13" si="1">SUM(D11:D12)</f>
        <v>156</v>
      </c>
      <c r="E13" s="9">
        <f t="shared" ref="E13" si="2">SUM(E11:E12)</f>
        <v>8</v>
      </c>
      <c r="F13" s="9">
        <f t="shared" ref="F13" si="3">SUM(F11:F12)</f>
        <v>4</v>
      </c>
      <c r="G13" s="10"/>
      <c r="H13" s="10"/>
      <c r="I13" s="23">
        <v>678679</v>
      </c>
      <c r="J13" s="23">
        <v>620148.04</v>
      </c>
      <c r="K13" s="23">
        <v>54068.959999999999</v>
      </c>
      <c r="L13" s="23">
        <v>674217</v>
      </c>
      <c r="M13" s="11"/>
      <c r="N13" s="11"/>
      <c r="O13" s="33">
        <f>(L13-I13)/I13</f>
        <v>-6.5745367102857171E-3</v>
      </c>
    </row>
    <row r="14" spans="1:15" ht="13.15" customHeight="1" x14ac:dyDescent="0.25">
      <c r="A14" s="7">
        <v>43525</v>
      </c>
      <c r="B14" s="4" t="s">
        <v>15</v>
      </c>
      <c r="C14" s="4">
        <v>30</v>
      </c>
      <c r="D14" s="4">
        <v>29</v>
      </c>
      <c r="E14" s="4">
        <v>0</v>
      </c>
      <c r="F14" s="4">
        <v>0</v>
      </c>
      <c r="G14" s="5"/>
      <c r="H14" s="5"/>
      <c r="I14" s="21"/>
      <c r="J14" s="21"/>
      <c r="K14" s="21"/>
      <c r="L14" s="21"/>
      <c r="M14" s="6"/>
      <c r="N14" s="6"/>
      <c r="O14" s="32"/>
    </row>
    <row r="15" spans="1:15" ht="13.15" customHeight="1" x14ac:dyDescent="0.25">
      <c r="A15" s="7">
        <v>43525</v>
      </c>
      <c r="B15" s="4" t="s">
        <v>16</v>
      </c>
      <c r="C15" s="4">
        <v>130</v>
      </c>
      <c r="D15" s="4">
        <v>123</v>
      </c>
      <c r="E15" s="4">
        <v>8</v>
      </c>
      <c r="F15" s="4">
        <v>4</v>
      </c>
      <c r="G15" s="5"/>
      <c r="H15" s="5"/>
      <c r="I15" s="21"/>
      <c r="J15" s="21"/>
      <c r="K15" s="21"/>
      <c r="L15" s="21"/>
      <c r="M15" s="6"/>
      <c r="N15" s="6"/>
      <c r="O15" s="32"/>
    </row>
    <row r="16" spans="1:15" ht="13.15" customHeight="1" x14ac:dyDescent="0.25">
      <c r="A16" s="8" t="s">
        <v>13</v>
      </c>
      <c r="B16" s="9"/>
      <c r="C16" s="9">
        <f>SUM(C14:C15)</f>
        <v>160</v>
      </c>
      <c r="D16" s="9">
        <f t="shared" ref="D16" si="4">SUM(D14:D15)</f>
        <v>152</v>
      </c>
      <c r="E16" s="9">
        <f t="shared" ref="E16" si="5">SUM(E14:E15)</f>
        <v>8</v>
      </c>
      <c r="F16" s="9">
        <f t="shared" ref="F16" si="6">SUM(F14:F15)</f>
        <v>4</v>
      </c>
      <c r="G16" s="10"/>
      <c r="H16" s="10"/>
      <c r="I16" s="23">
        <v>804291</v>
      </c>
      <c r="J16" s="23">
        <v>675308.57</v>
      </c>
      <c r="K16" s="23">
        <v>54323.43</v>
      </c>
      <c r="L16" s="23">
        <v>729632</v>
      </c>
      <c r="M16" s="11"/>
      <c r="N16" s="11"/>
      <c r="O16" s="33">
        <f>(L16-I16)/I16</f>
        <v>-9.2825855318535211E-2</v>
      </c>
    </row>
    <row r="17" spans="1:15" ht="13.15" customHeight="1" x14ac:dyDescent="0.25">
      <c r="A17" s="7">
        <v>43556</v>
      </c>
      <c r="B17" s="4" t="s">
        <v>15</v>
      </c>
      <c r="C17" s="4">
        <v>30</v>
      </c>
      <c r="D17" s="4">
        <v>29</v>
      </c>
      <c r="E17" s="4">
        <v>0</v>
      </c>
      <c r="F17" s="4">
        <v>0</v>
      </c>
      <c r="G17" s="5"/>
      <c r="H17" s="5"/>
      <c r="I17" s="21"/>
      <c r="J17" s="21"/>
      <c r="K17" s="21"/>
      <c r="L17" s="21"/>
      <c r="M17" s="6"/>
      <c r="N17" s="6"/>
      <c r="O17" s="32"/>
    </row>
    <row r="18" spans="1:15" ht="13.15" customHeight="1" x14ac:dyDescent="0.25">
      <c r="A18" s="7">
        <v>43556</v>
      </c>
      <c r="B18" s="4" t="s">
        <v>16</v>
      </c>
      <c r="C18" s="4">
        <v>130</v>
      </c>
      <c r="D18" s="4">
        <v>123</v>
      </c>
      <c r="E18" s="4">
        <v>8</v>
      </c>
      <c r="F18" s="4">
        <v>3</v>
      </c>
      <c r="G18" s="5"/>
      <c r="H18" s="5"/>
      <c r="I18" s="21"/>
      <c r="J18" s="21"/>
      <c r="K18" s="21"/>
      <c r="L18" s="21"/>
      <c r="M18" s="6"/>
      <c r="N18" s="6"/>
      <c r="O18" s="32"/>
    </row>
    <row r="19" spans="1:15" ht="13.15" customHeight="1" x14ac:dyDescent="0.25">
      <c r="A19" s="8" t="s">
        <v>13</v>
      </c>
      <c r="B19" s="9"/>
      <c r="C19" s="9">
        <f>SUM(C17:C18)</f>
        <v>160</v>
      </c>
      <c r="D19" s="9">
        <f t="shared" ref="D19:F19" si="7">SUM(D17:D18)</f>
        <v>152</v>
      </c>
      <c r="E19" s="9">
        <f t="shared" si="7"/>
        <v>8</v>
      </c>
      <c r="F19" s="9">
        <f t="shared" si="7"/>
        <v>3</v>
      </c>
      <c r="G19" s="10"/>
      <c r="H19" s="10"/>
      <c r="I19" s="23">
        <v>729375</v>
      </c>
      <c r="J19" s="23">
        <v>678431.81</v>
      </c>
      <c r="K19" s="23">
        <v>43613.19</v>
      </c>
      <c r="L19" s="23">
        <v>722045</v>
      </c>
      <c r="M19" s="11"/>
      <c r="N19" s="11"/>
      <c r="O19" s="33">
        <f>(L19-I19)/I19</f>
        <v>-1.0049700085689802E-2</v>
      </c>
    </row>
    <row r="20" spans="1:15" ht="13.15" customHeight="1" x14ac:dyDescent="0.25">
      <c r="A20" s="7">
        <v>43586</v>
      </c>
      <c r="B20" s="4" t="s">
        <v>15</v>
      </c>
      <c r="C20" s="4">
        <v>30</v>
      </c>
      <c r="D20" s="4">
        <v>29</v>
      </c>
      <c r="E20" s="4">
        <v>0</v>
      </c>
      <c r="F20" s="4">
        <v>0</v>
      </c>
      <c r="G20" s="5"/>
      <c r="H20" s="5"/>
      <c r="I20" s="21"/>
      <c r="J20" s="21"/>
      <c r="K20" s="21"/>
      <c r="L20" s="21"/>
      <c r="M20" s="6"/>
      <c r="N20" s="6"/>
      <c r="O20" s="32"/>
    </row>
    <row r="21" spans="1:15" ht="13.15" customHeight="1" x14ac:dyDescent="0.25">
      <c r="A21" s="7">
        <v>43586</v>
      </c>
      <c r="B21" s="4" t="s">
        <v>16</v>
      </c>
      <c r="C21" s="4">
        <v>130</v>
      </c>
      <c r="D21" s="4">
        <v>122</v>
      </c>
      <c r="E21" s="4">
        <v>8</v>
      </c>
      <c r="F21" s="4">
        <v>5</v>
      </c>
      <c r="G21" s="5"/>
      <c r="H21" s="5"/>
      <c r="I21" s="21"/>
      <c r="J21" s="21"/>
      <c r="K21" s="21"/>
      <c r="L21" s="21"/>
      <c r="M21" s="6"/>
      <c r="N21" s="6"/>
      <c r="O21" s="32"/>
    </row>
    <row r="22" spans="1:15" ht="13.15" customHeight="1" x14ac:dyDescent="0.25">
      <c r="A22" s="8" t="s">
        <v>13</v>
      </c>
      <c r="B22" s="9"/>
      <c r="C22" s="9">
        <f>SUM(C20:C21)</f>
        <v>160</v>
      </c>
      <c r="D22" s="9">
        <f t="shared" ref="D22:F22" si="8">SUM(D20:D21)</f>
        <v>151</v>
      </c>
      <c r="E22" s="9">
        <f t="shared" si="8"/>
        <v>8</v>
      </c>
      <c r="F22" s="9">
        <f t="shared" si="8"/>
        <v>5</v>
      </c>
      <c r="G22" s="10"/>
      <c r="H22" s="10"/>
      <c r="I22" s="23">
        <v>764515</v>
      </c>
      <c r="J22" s="23">
        <v>687283.35</v>
      </c>
      <c r="K22" s="23">
        <v>56968.65</v>
      </c>
      <c r="L22" s="23">
        <v>744252</v>
      </c>
      <c r="M22" s="11"/>
      <c r="N22" s="11"/>
      <c r="O22" s="33">
        <f>(L22-I22)/I22</f>
        <v>-2.6504385133058212E-2</v>
      </c>
    </row>
    <row r="23" spans="1:15" ht="13.15" customHeight="1" x14ac:dyDescent="0.25">
      <c r="A23" s="7">
        <v>43617</v>
      </c>
      <c r="B23" s="4" t="s">
        <v>15</v>
      </c>
      <c r="C23" s="4">
        <v>30</v>
      </c>
      <c r="D23" s="4">
        <v>29</v>
      </c>
      <c r="E23" s="4">
        <v>0</v>
      </c>
      <c r="F23" s="4">
        <v>0</v>
      </c>
      <c r="G23" s="5"/>
      <c r="H23" s="5"/>
      <c r="I23" s="21"/>
      <c r="J23" s="21"/>
      <c r="K23" s="21"/>
      <c r="L23" s="21"/>
      <c r="M23" s="6"/>
      <c r="N23" s="6"/>
      <c r="O23" s="32"/>
    </row>
    <row r="24" spans="1:15" ht="13.15" customHeight="1" x14ac:dyDescent="0.25">
      <c r="A24" s="7">
        <v>43617</v>
      </c>
      <c r="B24" s="4" t="s">
        <v>16</v>
      </c>
      <c r="C24" s="4">
        <v>130</v>
      </c>
      <c r="D24" s="4">
        <v>121</v>
      </c>
      <c r="E24" s="4">
        <v>8</v>
      </c>
      <c r="F24" s="4">
        <v>6</v>
      </c>
      <c r="G24" s="5"/>
      <c r="H24" s="5"/>
      <c r="I24" s="21"/>
      <c r="J24" s="21"/>
      <c r="K24" s="21"/>
      <c r="L24" s="21"/>
      <c r="M24" s="6"/>
      <c r="N24" s="6"/>
      <c r="O24" s="32"/>
    </row>
    <row r="25" spans="1:15" ht="13.15" customHeight="1" x14ac:dyDescent="0.25">
      <c r="A25" s="8" t="s">
        <v>13</v>
      </c>
      <c r="B25" s="9"/>
      <c r="C25" s="9">
        <f>SUM(C23:C24)</f>
        <v>160</v>
      </c>
      <c r="D25" s="9">
        <f t="shared" ref="D25:F25" si="9">SUM(D23:D24)</f>
        <v>150</v>
      </c>
      <c r="E25" s="9">
        <f t="shared" si="9"/>
        <v>8</v>
      </c>
      <c r="F25" s="9">
        <f t="shared" si="9"/>
        <v>6</v>
      </c>
      <c r="G25" s="10"/>
      <c r="H25" s="10"/>
      <c r="I25" s="23">
        <v>741648</v>
      </c>
      <c r="J25" s="23">
        <v>727132.69</v>
      </c>
      <c r="K25" s="23">
        <v>53872.31</v>
      </c>
      <c r="L25" s="23">
        <v>781005</v>
      </c>
      <c r="M25" s="11"/>
      <c r="N25" s="11"/>
      <c r="O25" s="33">
        <f>(L25-I25)/I25</f>
        <v>5.3066953595236555E-2</v>
      </c>
    </row>
    <row r="26" spans="1:15" ht="13.15" customHeight="1" x14ac:dyDescent="0.25">
      <c r="A26" s="7">
        <v>43647</v>
      </c>
      <c r="B26" s="4" t="s">
        <v>15</v>
      </c>
      <c r="C26" s="4">
        <v>30</v>
      </c>
      <c r="D26" s="4">
        <v>29</v>
      </c>
      <c r="E26" s="4">
        <v>0</v>
      </c>
      <c r="F26" s="4">
        <v>0</v>
      </c>
      <c r="G26" s="5"/>
      <c r="H26" s="5"/>
      <c r="I26" s="21"/>
      <c r="J26" s="21"/>
      <c r="K26" s="21"/>
      <c r="L26" s="21"/>
      <c r="M26" s="6"/>
      <c r="N26" s="6"/>
      <c r="O26" s="32"/>
    </row>
    <row r="27" spans="1:15" ht="13.15" customHeight="1" x14ac:dyDescent="0.25">
      <c r="A27" s="7">
        <v>43647</v>
      </c>
      <c r="B27" s="4" t="s">
        <v>16</v>
      </c>
      <c r="C27" s="4">
        <v>130</v>
      </c>
      <c r="D27" s="4">
        <v>125</v>
      </c>
      <c r="E27" s="4">
        <v>8</v>
      </c>
      <c r="F27" s="4">
        <v>6</v>
      </c>
      <c r="G27" s="5"/>
      <c r="H27" s="5"/>
      <c r="I27" s="21"/>
      <c r="J27" s="21"/>
      <c r="K27" s="21"/>
      <c r="L27" s="21"/>
      <c r="M27" s="6"/>
      <c r="N27" s="6"/>
      <c r="O27" s="6"/>
    </row>
    <row r="28" spans="1:15" ht="13.15" customHeight="1" x14ac:dyDescent="0.25">
      <c r="A28" s="8" t="s">
        <v>13</v>
      </c>
      <c r="B28" s="9"/>
      <c r="C28" s="9">
        <f>SUM(C26:C27)</f>
        <v>160</v>
      </c>
      <c r="D28" s="9">
        <f t="shared" ref="D28:F28" si="10">SUM(D26:D27)</f>
        <v>154</v>
      </c>
      <c r="E28" s="9">
        <f t="shared" si="10"/>
        <v>8</v>
      </c>
      <c r="F28" s="9">
        <f t="shared" si="10"/>
        <v>6</v>
      </c>
      <c r="G28" s="10"/>
      <c r="H28" s="10"/>
      <c r="I28" s="23">
        <v>772626</v>
      </c>
      <c r="J28" s="23">
        <v>711599.23</v>
      </c>
      <c r="K28" s="23">
        <v>52558.77</v>
      </c>
      <c r="L28" s="23">
        <v>764158</v>
      </c>
      <c r="M28" s="11"/>
      <c r="N28" s="11"/>
      <c r="O28" s="12">
        <f>(L28-I28)/I28</f>
        <v>-1.0960024643229713E-2</v>
      </c>
    </row>
    <row r="29" spans="1:15" ht="13.15" customHeight="1" x14ac:dyDescent="0.25">
      <c r="A29" s="7">
        <v>43678</v>
      </c>
      <c r="B29" s="4" t="s">
        <v>15</v>
      </c>
      <c r="C29" s="4">
        <v>30</v>
      </c>
      <c r="D29" s="4">
        <v>29</v>
      </c>
      <c r="E29" s="4">
        <v>0</v>
      </c>
      <c r="F29" s="4">
        <v>0</v>
      </c>
      <c r="G29" s="5"/>
      <c r="H29" s="5"/>
      <c r="I29" s="21"/>
      <c r="J29" s="21"/>
      <c r="K29" s="21"/>
      <c r="L29" s="21"/>
      <c r="M29" s="6"/>
      <c r="N29" s="6"/>
      <c r="O29" s="6"/>
    </row>
    <row r="30" spans="1:15" ht="13.15" customHeight="1" x14ac:dyDescent="0.25">
      <c r="A30" s="7">
        <v>43678</v>
      </c>
      <c r="B30" s="4" t="s">
        <v>16</v>
      </c>
      <c r="C30" s="4">
        <v>130</v>
      </c>
      <c r="D30" s="4">
        <v>123</v>
      </c>
      <c r="E30" s="4">
        <v>8</v>
      </c>
      <c r="F30" s="4">
        <v>6</v>
      </c>
      <c r="G30" s="5"/>
      <c r="H30" s="5"/>
      <c r="I30" s="21"/>
      <c r="J30" s="21"/>
      <c r="K30" s="21"/>
      <c r="L30" s="21"/>
      <c r="M30" s="6"/>
      <c r="N30" s="6"/>
      <c r="O30" s="6"/>
    </row>
    <row r="31" spans="1:15" ht="13.15" customHeight="1" x14ac:dyDescent="0.25">
      <c r="A31" s="8" t="s">
        <v>13</v>
      </c>
      <c r="B31" s="9"/>
      <c r="C31" s="9">
        <f>SUM(C29:C30)</f>
        <v>160</v>
      </c>
      <c r="D31" s="9">
        <f t="shared" ref="D31:F31" si="11">SUM(D29:D30)</f>
        <v>152</v>
      </c>
      <c r="E31" s="9">
        <f t="shared" si="11"/>
        <v>8</v>
      </c>
      <c r="F31" s="9">
        <f t="shared" si="11"/>
        <v>6</v>
      </c>
      <c r="G31" s="10"/>
      <c r="H31" s="10"/>
      <c r="I31" s="23">
        <v>770247</v>
      </c>
      <c r="J31" s="23">
        <v>686939.65</v>
      </c>
      <c r="K31" s="23">
        <v>76863.350000000006</v>
      </c>
      <c r="L31" s="23">
        <v>763803</v>
      </c>
      <c r="M31" s="11"/>
      <c r="N31" s="11"/>
      <c r="O31" s="12">
        <f>(L31-I31)/I31</f>
        <v>-8.3661474825607891E-3</v>
      </c>
    </row>
    <row r="32" spans="1:15" ht="13.15" customHeight="1" x14ac:dyDescent="0.25">
      <c r="A32" s="7">
        <v>43709</v>
      </c>
      <c r="B32" s="4" t="s">
        <v>15</v>
      </c>
      <c r="C32" s="4">
        <v>30</v>
      </c>
      <c r="D32" s="4">
        <v>29</v>
      </c>
      <c r="E32" s="4">
        <v>0</v>
      </c>
      <c r="F32" s="4">
        <v>0</v>
      </c>
      <c r="G32" s="5"/>
      <c r="H32" s="5"/>
      <c r="I32" s="21"/>
      <c r="J32" s="21"/>
      <c r="K32" s="21"/>
      <c r="L32" s="21"/>
      <c r="M32" s="6"/>
      <c r="N32" s="6"/>
      <c r="O32" s="6"/>
    </row>
    <row r="33" spans="1:15" ht="13.15" customHeight="1" x14ac:dyDescent="0.25">
      <c r="A33" s="7">
        <v>43709</v>
      </c>
      <c r="B33" s="4" t="s">
        <v>16</v>
      </c>
      <c r="C33" s="4">
        <v>130</v>
      </c>
      <c r="D33" s="4">
        <v>124</v>
      </c>
      <c r="E33" s="4">
        <v>8</v>
      </c>
      <c r="F33" s="4">
        <v>5</v>
      </c>
      <c r="G33" s="5"/>
      <c r="H33" s="5"/>
      <c r="I33" s="21"/>
      <c r="J33" s="21"/>
      <c r="K33" s="21"/>
      <c r="L33" s="21"/>
      <c r="M33" s="6"/>
      <c r="N33" s="6"/>
      <c r="O33" s="6"/>
    </row>
    <row r="34" spans="1:15" ht="13.15" customHeight="1" x14ac:dyDescent="0.25">
      <c r="A34" s="8" t="s">
        <v>13</v>
      </c>
      <c r="B34" s="9"/>
      <c r="C34" s="9">
        <f>SUM(C32:C33)</f>
        <v>160</v>
      </c>
      <c r="D34" s="9">
        <f t="shared" ref="D34:F34" si="12">SUM(D32:D33)</f>
        <v>153</v>
      </c>
      <c r="E34" s="9">
        <f t="shared" si="12"/>
        <v>8</v>
      </c>
      <c r="F34" s="9">
        <f t="shared" si="12"/>
        <v>5</v>
      </c>
      <c r="G34" s="10"/>
      <c r="H34" s="10"/>
      <c r="I34" s="23">
        <v>734660</v>
      </c>
      <c r="J34" s="23">
        <v>678544.73</v>
      </c>
      <c r="K34" s="23">
        <v>62134.27</v>
      </c>
      <c r="L34" s="23">
        <v>740679</v>
      </c>
      <c r="M34" s="11"/>
      <c r="N34" s="11"/>
      <c r="O34" s="12">
        <f>(L34-I34)/I34</f>
        <v>8.1929055617564594E-3</v>
      </c>
    </row>
    <row r="35" spans="1:15" ht="13.15" customHeight="1" x14ac:dyDescent="0.25">
      <c r="A35" s="7">
        <v>43739</v>
      </c>
      <c r="B35" s="4" t="s">
        <v>15</v>
      </c>
      <c r="C35" s="4">
        <v>30</v>
      </c>
      <c r="D35" s="4">
        <v>29</v>
      </c>
      <c r="E35" s="4">
        <v>0</v>
      </c>
      <c r="F35" s="4">
        <v>0</v>
      </c>
      <c r="G35" s="5"/>
      <c r="H35" s="5"/>
      <c r="I35" s="21"/>
      <c r="J35" s="21"/>
      <c r="K35" s="21"/>
      <c r="L35" s="21"/>
      <c r="M35" s="6"/>
      <c r="N35" s="6"/>
      <c r="O35" s="6"/>
    </row>
    <row r="36" spans="1:15" ht="13.15" customHeight="1" x14ac:dyDescent="0.25">
      <c r="A36" s="7">
        <v>43739</v>
      </c>
      <c r="B36" s="4" t="s">
        <v>16</v>
      </c>
      <c r="C36" s="4">
        <v>130</v>
      </c>
      <c r="D36" s="4">
        <v>124</v>
      </c>
      <c r="E36" s="4">
        <v>8</v>
      </c>
      <c r="F36" s="4">
        <v>5</v>
      </c>
      <c r="G36" s="5"/>
      <c r="H36" s="5"/>
      <c r="I36" s="21"/>
      <c r="J36" s="21"/>
      <c r="K36" s="21"/>
      <c r="L36" s="21"/>
      <c r="M36" s="6"/>
      <c r="N36" s="6"/>
      <c r="O36" s="6"/>
    </row>
    <row r="37" spans="1:15" ht="13.15" customHeight="1" x14ac:dyDescent="0.25">
      <c r="A37" s="8" t="s">
        <v>13</v>
      </c>
      <c r="B37" s="9"/>
      <c r="C37" s="9">
        <f>SUM(C35:C36)</f>
        <v>160</v>
      </c>
      <c r="D37" s="9">
        <f t="shared" ref="D37:F37" si="13">SUM(D35:D36)</f>
        <v>153</v>
      </c>
      <c r="E37" s="9">
        <f t="shared" si="13"/>
        <v>8</v>
      </c>
      <c r="F37" s="9">
        <f t="shared" si="13"/>
        <v>5</v>
      </c>
      <c r="G37" s="10"/>
      <c r="H37" s="10"/>
      <c r="I37" s="23">
        <v>757120</v>
      </c>
      <c r="J37" s="23">
        <v>691472.35</v>
      </c>
      <c r="K37" s="23">
        <v>60943.65</v>
      </c>
      <c r="L37" s="23">
        <v>752416</v>
      </c>
      <c r="M37" s="11"/>
      <c r="N37" s="11"/>
      <c r="O37" s="12">
        <f>(L37-I37)/I37</f>
        <v>-6.2130177514792898E-3</v>
      </c>
    </row>
    <row r="38" spans="1:15" ht="13.15" customHeight="1" x14ac:dyDescent="0.25">
      <c r="A38" s="7">
        <v>43770</v>
      </c>
      <c r="B38" s="4" t="s">
        <v>15</v>
      </c>
      <c r="C38" s="4">
        <v>30</v>
      </c>
      <c r="D38" s="4">
        <v>29</v>
      </c>
      <c r="E38" s="4">
        <v>0</v>
      </c>
      <c r="F38" s="4">
        <v>0</v>
      </c>
      <c r="G38" s="5"/>
      <c r="H38" s="5"/>
      <c r="I38" s="21"/>
      <c r="J38" s="21"/>
      <c r="K38" s="21"/>
      <c r="L38" s="21"/>
      <c r="M38" s="6"/>
      <c r="N38" s="6"/>
      <c r="O38" s="6"/>
    </row>
    <row r="39" spans="1:15" ht="13.15" customHeight="1" x14ac:dyDescent="0.25">
      <c r="A39" s="7">
        <v>43770</v>
      </c>
      <c r="B39" s="4" t="s">
        <v>16</v>
      </c>
      <c r="C39" s="4">
        <v>130</v>
      </c>
      <c r="D39" s="4">
        <v>125</v>
      </c>
      <c r="E39" s="4">
        <v>8</v>
      </c>
      <c r="F39" s="4">
        <v>3</v>
      </c>
      <c r="G39" s="5"/>
      <c r="H39" s="5"/>
      <c r="I39" s="21"/>
      <c r="J39" s="21"/>
      <c r="K39" s="21"/>
      <c r="L39" s="21"/>
      <c r="M39" s="6"/>
      <c r="N39" s="6"/>
      <c r="O39" s="6"/>
    </row>
    <row r="40" spans="1:15" ht="13.15" customHeight="1" x14ac:dyDescent="0.25">
      <c r="A40" s="8" t="s">
        <v>13</v>
      </c>
      <c r="B40" s="9"/>
      <c r="C40" s="9">
        <f>SUM(C38:C39)</f>
        <v>160</v>
      </c>
      <c r="D40" s="9">
        <f t="shared" ref="D40:F40" si="14">SUM(D38:D39)</f>
        <v>154</v>
      </c>
      <c r="E40" s="9">
        <f t="shared" si="14"/>
        <v>8</v>
      </c>
      <c r="F40" s="9">
        <f t="shared" si="14"/>
        <v>3</v>
      </c>
      <c r="G40" s="10"/>
      <c r="H40" s="10"/>
      <c r="I40" s="23">
        <v>803303</v>
      </c>
      <c r="J40" s="23">
        <v>745197.52</v>
      </c>
      <c r="K40" s="23">
        <v>54168.480000000003</v>
      </c>
      <c r="L40" s="23">
        <v>799366</v>
      </c>
      <c r="M40" s="11"/>
      <c r="N40" s="11"/>
      <c r="O40" s="12">
        <f>(L40-I40)/I40</f>
        <v>-4.9010149345888165E-3</v>
      </c>
    </row>
    <row r="41" spans="1:15" ht="13.15" customHeight="1" x14ac:dyDescent="0.25">
      <c r="A41" s="7">
        <v>43800</v>
      </c>
      <c r="B41" s="4" t="s">
        <v>15</v>
      </c>
      <c r="C41" s="4">
        <v>30</v>
      </c>
      <c r="D41" s="4">
        <v>29</v>
      </c>
      <c r="E41" s="4">
        <v>0</v>
      </c>
      <c r="F41" s="4">
        <v>0</v>
      </c>
      <c r="G41" s="5"/>
      <c r="H41" s="5"/>
      <c r="I41" s="21"/>
      <c r="J41" s="21"/>
      <c r="K41" s="21"/>
      <c r="L41" s="21"/>
      <c r="M41" s="6"/>
      <c r="N41" s="6"/>
      <c r="O41" s="6"/>
    </row>
    <row r="42" spans="1:15" ht="13.15" customHeight="1" x14ac:dyDescent="0.25">
      <c r="A42" s="7">
        <v>43800</v>
      </c>
      <c r="B42" s="4" t="s">
        <v>16</v>
      </c>
      <c r="C42" s="4">
        <v>130</v>
      </c>
      <c r="D42" s="4">
        <v>124</v>
      </c>
      <c r="E42" s="4">
        <v>8</v>
      </c>
      <c r="F42" s="4">
        <v>3</v>
      </c>
      <c r="G42" s="5"/>
      <c r="H42" s="5"/>
      <c r="I42" s="21"/>
      <c r="J42" s="21"/>
      <c r="K42" s="21"/>
      <c r="L42" s="21"/>
      <c r="M42" s="6"/>
      <c r="N42" s="6"/>
      <c r="O42" s="6"/>
    </row>
    <row r="43" spans="1:15" ht="13.15" customHeight="1" thickBot="1" x14ac:dyDescent="0.3">
      <c r="A43" s="13" t="s">
        <v>13</v>
      </c>
      <c r="B43" s="14"/>
      <c r="C43" s="14">
        <f>SUM(C41:C42)</f>
        <v>160</v>
      </c>
      <c r="D43" s="14">
        <f t="shared" ref="D43:F43" si="15">SUM(D41:D42)</f>
        <v>153</v>
      </c>
      <c r="E43" s="14">
        <f t="shared" si="15"/>
        <v>8</v>
      </c>
      <c r="F43" s="14">
        <f t="shared" si="15"/>
        <v>3</v>
      </c>
      <c r="G43" s="15"/>
      <c r="H43" s="15"/>
      <c r="I43" s="24">
        <f>696486-1</f>
        <v>696485</v>
      </c>
      <c r="J43" s="24">
        <v>888360.53</v>
      </c>
      <c r="K43" s="24">
        <v>50032.47</v>
      </c>
      <c r="L43" s="24">
        <v>938393</v>
      </c>
      <c r="M43" s="16"/>
      <c r="N43" s="16"/>
      <c r="O43" s="34">
        <f>(L43-I43)/I43</f>
        <v>0.34732693453556068</v>
      </c>
    </row>
    <row r="44" spans="1:15" ht="13.15" customHeight="1" thickBot="1" x14ac:dyDescent="0.3">
      <c r="A44" s="29" t="s">
        <v>19</v>
      </c>
      <c r="B44" s="26"/>
      <c r="C44" s="26"/>
      <c r="D44" s="26"/>
      <c r="E44" s="26"/>
      <c r="F44" s="26"/>
      <c r="G44" s="30"/>
      <c r="H44" s="30"/>
      <c r="I44" s="27">
        <v>9184288</v>
      </c>
      <c r="J44" s="27">
        <f>SUM(J10,J13,J16,J19,J22,J25,J28,J31,J34,J37,J40,J43)</f>
        <v>8506239.8699999992</v>
      </c>
      <c r="K44" s="27">
        <f>SUM(K10,K13,K16,K19,K22,K25,K28,K31,K34,K37,K40,K43)</f>
        <v>651996.13</v>
      </c>
      <c r="L44" s="27">
        <v>9158236</v>
      </c>
      <c r="M44" s="31"/>
      <c r="N44" s="31"/>
      <c r="O44" s="28">
        <f>(L44-I44)/I44</f>
        <v>-2.8365835217710944E-3</v>
      </c>
    </row>
    <row r="45" spans="1:15" ht="13.15" customHeight="1" x14ac:dyDescent="0.25">
      <c r="A45" s="17">
        <v>43831</v>
      </c>
      <c r="B45" s="18" t="s">
        <v>15</v>
      </c>
      <c r="C45" s="18">
        <v>31</v>
      </c>
      <c r="D45" s="18">
        <v>28</v>
      </c>
      <c r="E45" s="18">
        <v>0</v>
      </c>
      <c r="F45" s="18">
        <v>0</v>
      </c>
      <c r="G45" s="19"/>
      <c r="H45" s="19"/>
      <c r="I45" s="25"/>
      <c r="J45" s="25"/>
      <c r="K45" s="25"/>
      <c r="L45" s="25"/>
      <c r="M45" s="20"/>
      <c r="N45" s="20"/>
      <c r="O45" s="20"/>
    </row>
    <row r="46" spans="1:15" ht="13.15" customHeight="1" x14ac:dyDescent="0.25">
      <c r="A46" s="7">
        <v>43831</v>
      </c>
      <c r="B46" s="4" t="s">
        <v>16</v>
      </c>
      <c r="C46" s="4">
        <v>133</v>
      </c>
      <c r="D46" s="4">
        <v>123</v>
      </c>
      <c r="E46" s="4">
        <v>8</v>
      </c>
      <c r="F46" s="4">
        <v>2</v>
      </c>
      <c r="G46" s="5"/>
      <c r="H46" s="5"/>
      <c r="I46" s="21"/>
      <c r="J46" s="21"/>
      <c r="K46" s="21"/>
      <c r="L46" s="21"/>
      <c r="M46" s="6"/>
      <c r="N46" s="6"/>
      <c r="O46" s="6"/>
    </row>
    <row r="47" spans="1:15" ht="13.15" customHeight="1" x14ac:dyDescent="0.25">
      <c r="A47" s="8" t="s">
        <v>13</v>
      </c>
      <c r="B47" s="9"/>
      <c r="C47" s="9">
        <f>SUM(C45:C46)</f>
        <v>164</v>
      </c>
      <c r="D47" s="9">
        <f t="shared" ref="D47:F47" si="16">SUM(D45:D46)</f>
        <v>151</v>
      </c>
      <c r="E47" s="9">
        <f t="shared" si="16"/>
        <v>8</v>
      </c>
      <c r="F47" s="9">
        <f t="shared" si="16"/>
        <v>2</v>
      </c>
      <c r="G47" s="10"/>
      <c r="H47" s="10"/>
      <c r="I47" s="23">
        <v>879475</v>
      </c>
      <c r="J47" s="23">
        <v>690937.16</v>
      </c>
      <c r="K47" s="23">
        <v>56798.84</v>
      </c>
      <c r="L47" s="23">
        <v>747736</v>
      </c>
      <c r="M47" s="11"/>
      <c r="N47" s="11"/>
      <c r="O47" s="33">
        <f>(L47-I47)/I47</f>
        <v>-0.14979277409818356</v>
      </c>
    </row>
    <row r="48" spans="1:15" ht="13.15" customHeight="1" x14ac:dyDescent="0.25">
      <c r="A48" s="7">
        <v>43862</v>
      </c>
      <c r="B48" s="4" t="s">
        <v>15</v>
      </c>
      <c r="C48" s="4">
        <v>31</v>
      </c>
      <c r="D48" s="4">
        <v>28</v>
      </c>
      <c r="E48" s="4">
        <v>0</v>
      </c>
      <c r="F48" s="4">
        <v>0</v>
      </c>
      <c r="G48" s="5"/>
      <c r="H48" s="5"/>
      <c r="I48" s="21"/>
      <c r="J48" s="21"/>
      <c r="K48" s="21"/>
      <c r="L48" s="21"/>
      <c r="M48" s="6"/>
      <c r="N48" s="6"/>
      <c r="O48" s="32"/>
    </row>
    <row r="49" spans="1:15" ht="13.15" customHeight="1" x14ac:dyDescent="0.25">
      <c r="A49" s="7">
        <v>43862</v>
      </c>
      <c r="B49" s="4" t="s">
        <v>16</v>
      </c>
      <c r="C49" s="4">
        <v>133</v>
      </c>
      <c r="D49" s="4">
        <v>124</v>
      </c>
      <c r="E49" s="4">
        <v>8</v>
      </c>
      <c r="F49" s="4">
        <v>3</v>
      </c>
      <c r="G49" s="5"/>
      <c r="H49" s="5"/>
      <c r="I49" s="21"/>
      <c r="J49" s="21"/>
      <c r="K49" s="21"/>
      <c r="L49" s="21"/>
      <c r="M49" s="6"/>
      <c r="N49" s="6"/>
      <c r="O49" s="32"/>
    </row>
    <row r="50" spans="1:15" ht="13.15" customHeight="1" x14ac:dyDescent="0.25">
      <c r="A50" s="8" t="s">
        <v>13</v>
      </c>
      <c r="B50" s="9"/>
      <c r="C50" s="9">
        <f>SUM(C48:C49)</f>
        <v>164</v>
      </c>
      <c r="D50" s="9">
        <f t="shared" ref="D50:F50" si="17">SUM(D48:D49)</f>
        <v>152</v>
      </c>
      <c r="E50" s="9">
        <f t="shared" si="17"/>
        <v>8</v>
      </c>
      <c r="F50" s="9">
        <f t="shared" si="17"/>
        <v>3</v>
      </c>
      <c r="G50" s="10"/>
      <c r="H50" s="10"/>
      <c r="I50" s="23">
        <v>742887</v>
      </c>
      <c r="J50" s="23">
        <v>674617.93</v>
      </c>
      <c r="K50" s="23">
        <v>49252.07</v>
      </c>
      <c r="L50" s="23">
        <v>723870</v>
      </c>
      <c r="M50" s="11"/>
      <c r="N50" s="11"/>
      <c r="O50" s="33">
        <f>(L50-I50)/I50</f>
        <v>-2.5598778818312878E-2</v>
      </c>
    </row>
    <row r="51" spans="1:15" ht="13.15" customHeight="1" x14ac:dyDescent="0.25">
      <c r="A51" s="7">
        <v>43891</v>
      </c>
      <c r="B51" s="4" t="s">
        <v>15</v>
      </c>
      <c r="C51" s="4">
        <v>31</v>
      </c>
      <c r="D51" s="4">
        <v>28</v>
      </c>
      <c r="E51" s="4">
        <v>0</v>
      </c>
      <c r="F51" s="4">
        <v>0</v>
      </c>
      <c r="G51" s="5"/>
      <c r="H51" s="5"/>
      <c r="I51" s="21"/>
      <c r="J51" s="21"/>
      <c r="K51" s="21"/>
      <c r="L51" s="21"/>
      <c r="M51" s="6"/>
      <c r="N51" s="6"/>
      <c r="O51" s="32"/>
    </row>
    <row r="52" spans="1:15" ht="13.15" customHeight="1" x14ac:dyDescent="0.25">
      <c r="A52" s="7">
        <v>43891</v>
      </c>
      <c r="B52" s="4" t="s">
        <v>16</v>
      </c>
      <c r="C52" s="4">
        <v>133</v>
      </c>
      <c r="D52" s="4">
        <v>123</v>
      </c>
      <c r="E52" s="4">
        <v>8</v>
      </c>
      <c r="F52" s="4">
        <v>3</v>
      </c>
      <c r="G52" s="5"/>
      <c r="H52" s="5"/>
      <c r="I52" s="21"/>
      <c r="J52" s="21"/>
      <c r="K52" s="21"/>
      <c r="L52" s="21"/>
      <c r="M52" s="6"/>
      <c r="N52" s="6"/>
      <c r="O52" s="32"/>
    </row>
    <row r="53" spans="1:15" ht="13.15" customHeight="1" x14ac:dyDescent="0.25">
      <c r="A53" s="8" t="s">
        <v>13</v>
      </c>
      <c r="B53" s="9"/>
      <c r="C53" s="9">
        <f>SUM(C51:C52)</f>
        <v>164</v>
      </c>
      <c r="D53" s="9">
        <f t="shared" ref="D53:F53" si="18">SUM(D51:D52)</f>
        <v>151</v>
      </c>
      <c r="E53" s="9">
        <f t="shared" si="18"/>
        <v>8</v>
      </c>
      <c r="F53" s="9">
        <f t="shared" si="18"/>
        <v>3</v>
      </c>
      <c r="G53" s="10"/>
      <c r="H53" s="10"/>
      <c r="I53" s="23">
        <v>816958</v>
      </c>
      <c r="J53" s="23">
        <v>709812.63</v>
      </c>
      <c r="K53" s="23">
        <v>41899.370000000003</v>
      </c>
      <c r="L53" s="23">
        <v>751712</v>
      </c>
      <c r="M53" s="11"/>
      <c r="N53" s="11"/>
      <c r="O53" s="33">
        <f>(L53-I53)/I53</f>
        <v>-7.9864570761287612E-2</v>
      </c>
    </row>
    <row r="54" spans="1:15" ht="13.15" customHeight="1" x14ac:dyDescent="0.25">
      <c r="A54" s="7">
        <v>43922</v>
      </c>
      <c r="B54" s="4" t="s">
        <v>15</v>
      </c>
      <c r="C54" s="4">
        <v>31</v>
      </c>
      <c r="D54" s="4">
        <v>28</v>
      </c>
      <c r="E54" s="4">
        <v>0</v>
      </c>
      <c r="F54" s="4">
        <v>0</v>
      </c>
      <c r="G54" s="5"/>
      <c r="H54" s="5"/>
      <c r="I54" s="21"/>
      <c r="J54" s="21"/>
      <c r="K54" s="21"/>
      <c r="L54" s="21"/>
      <c r="M54" s="6"/>
      <c r="N54" s="6"/>
      <c r="O54" s="32"/>
    </row>
    <row r="55" spans="1:15" ht="13.15" customHeight="1" x14ac:dyDescent="0.25">
      <c r="A55" s="7">
        <v>43922</v>
      </c>
      <c r="B55" s="4" t="s">
        <v>16</v>
      </c>
      <c r="C55" s="4">
        <v>133</v>
      </c>
      <c r="D55" s="4">
        <v>122</v>
      </c>
      <c r="E55" s="4">
        <v>8</v>
      </c>
      <c r="F55" s="4">
        <v>3</v>
      </c>
      <c r="G55" s="5"/>
      <c r="H55" s="5"/>
      <c r="I55" s="21"/>
      <c r="J55" s="21"/>
      <c r="K55" s="21"/>
      <c r="L55" s="21"/>
      <c r="M55" s="6"/>
      <c r="N55" s="6"/>
      <c r="O55" s="32"/>
    </row>
    <row r="56" spans="1:15" ht="13.15" customHeight="1" x14ac:dyDescent="0.25">
      <c r="A56" s="8" t="s">
        <v>13</v>
      </c>
      <c r="B56" s="9"/>
      <c r="C56" s="9">
        <f>SUM(C54:C55)</f>
        <v>164</v>
      </c>
      <c r="D56" s="9">
        <f t="shared" ref="D56:F56" si="19">SUM(D54:D55)</f>
        <v>150</v>
      </c>
      <c r="E56" s="9">
        <f t="shared" si="19"/>
        <v>8</v>
      </c>
      <c r="F56" s="9">
        <f t="shared" si="19"/>
        <v>3</v>
      </c>
      <c r="G56" s="10"/>
      <c r="H56" s="10"/>
      <c r="I56" s="23">
        <v>790501</v>
      </c>
      <c r="J56" s="23">
        <v>692204.21</v>
      </c>
      <c r="K56" s="23">
        <v>29839.79</v>
      </c>
      <c r="L56" s="23">
        <v>722044</v>
      </c>
      <c r="M56" s="11"/>
      <c r="N56" s="11"/>
      <c r="O56" s="33">
        <f>(L56-I56)/I56</f>
        <v>-8.6599510943060162E-2</v>
      </c>
    </row>
    <row r="57" spans="1:15" ht="13.15" customHeight="1" x14ac:dyDescent="0.25">
      <c r="A57" s="7">
        <v>43952</v>
      </c>
      <c r="B57" s="4" t="s">
        <v>15</v>
      </c>
      <c r="C57" s="4">
        <v>31</v>
      </c>
      <c r="D57" s="4">
        <v>28</v>
      </c>
      <c r="E57" s="4">
        <v>0</v>
      </c>
      <c r="F57" s="4">
        <v>0</v>
      </c>
      <c r="G57" s="5"/>
      <c r="H57" s="5"/>
      <c r="I57" s="21"/>
      <c r="J57" s="21"/>
      <c r="K57" s="21"/>
      <c r="L57" s="21"/>
      <c r="M57" s="6"/>
      <c r="N57" s="6"/>
      <c r="O57" s="32"/>
    </row>
    <row r="58" spans="1:15" ht="13.15" customHeight="1" x14ac:dyDescent="0.25">
      <c r="A58" s="7">
        <v>43952</v>
      </c>
      <c r="B58" s="4" t="s">
        <v>16</v>
      </c>
      <c r="C58" s="4">
        <v>133</v>
      </c>
      <c r="D58" s="4">
        <v>121</v>
      </c>
      <c r="E58" s="4">
        <v>8</v>
      </c>
      <c r="F58" s="4">
        <v>3</v>
      </c>
      <c r="G58" s="5"/>
      <c r="H58" s="5"/>
      <c r="I58" s="21"/>
      <c r="J58" s="21"/>
      <c r="K58" s="21"/>
      <c r="L58" s="21"/>
      <c r="M58" s="6"/>
      <c r="N58" s="6"/>
      <c r="O58" s="32"/>
    </row>
    <row r="59" spans="1:15" ht="13.15" customHeight="1" x14ac:dyDescent="0.25">
      <c r="A59" s="8" t="s">
        <v>13</v>
      </c>
      <c r="B59" s="9"/>
      <c r="C59" s="9">
        <f>SUM(C57:C58)</f>
        <v>164</v>
      </c>
      <c r="D59" s="9">
        <f t="shared" ref="D59:F59" si="20">SUM(D57:D58)</f>
        <v>149</v>
      </c>
      <c r="E59" s="9">
        <f t="shared" si="20"/>
        <v>8</v>
      </c>
      <c r="F59" s="9">
        <f t="shared" si="20"/>
        <v>3</v>
      </c>
      <c r="G59" s="10"/>
      <c r="H59" s="10"/>
      <c r="I59" s="23">
        <v>801569</v>
      </c>
      <c r="J59" s="23">
        <v>726112.35</v>
      </c>
      <c r="K59" s="23">
        <v>37712.65</v>
      </c>
      <c r="L59" s="23">
        <v>763825</v>
      </c>
      <c r="M59" s="11"/>
      <c r="N59" s="11"/>
      <c r="O59" s="33">
        <f>(L59-I59)/I59</f>
        <v>-4.7087649347716788E-2</v>
      </c>
    </row>
    <row r="60" spans="1:15" ht="13.15" customHeight="1" x14ac:dyDescent="0.25">
      <c r="A60" s="7">
        <v>43983</v>
      </c>
      <c r="B60" s="4" t="s">
        <v>15</v>
      </c>
      <c r="C60" s="4">
        <v>31</v>
      </c>
      <c r="D60" s="4">
        <v>27</v>
      </c>
      <c r="E60" s="4">
        <v>0</v>
      </c>
      <c r="F60" s="4">
        <v>0</v>
      </c>
      <c r="G60" s="5"/>
      <c r="H60" s="5"/>
      <c r="I60" s="21"/>
      <c r="J60" s="21"/>
      <c r="K60" s="21"/>
      <c r="L60" s="21"/>
      <c r="M60" s="6"/>
      <c r="N60" s="6"/>
      <c r="O60" s="32"/>
    </row>
    <row r="61" spans="1:15" ht="13.15" customHeight="1" x14ac:dyDescent="0.25">
      <c r="A61" s="7">
        <v>43983</v>
      </c>
      <c r="B61" s="4" t="s">
        <v>16</v>
      </c>
      <c r="C61" s="4">
        <v>133</v>
      </c>
      <c r="D61" s="4">
        <v>122</v>
      </c>
      <c r="E61" s="4">
        <v>8</v>
      </c>
      <c r="F61" s="4">
        <v>3</v>
      </c>
      <c r="G61" s="5"/>
      <c r="H61" s="5"/>
      <c r="I61" s="21"/>
      <c r="J61" s="21"/>
      <c r="K61" s="21"/>
      <c r="L61" s="21"/>
      <c r="M61" s="6"/>
      <c r="N61" s="6"/>
      <c r="O61" s="32"/>
    </row>
    <row r="62" spans="1:15" ht="13.15" customHeight="1" x14ac:dyDescent="0.25">
      <c r="A62" s="8" t="s">
        <v>13</v>
      </c>
      <c r="B62" s="9"/>
      <c r="C62" s="9">
        <f>SUM(C60:C61)</f>
        <v>164</v>
      </c>
      <c r="D62" s="9">
        <f t="shared" ref="D62:F62" si="21">SUM(D60:D61)</f>
        <v>149</v>
      </c>
      <c r="E62" s="9">
        <f t="shared" si="21"/>
        <v>8</v>
      </c>
      <c r="F62" s="9">
        <f t="shared" si="21"/>
        <v>3</v>
      </c>
      <c r="G62" s="10"/>
      <c r="H62" s="10"/>
      <c r="I62" s="23">
        <v>775524</v>
      </c>
      <c r="J62" s="23">
        <v>861038.4</v>
      </c>
      <c r="K62" s="23">
        <v>37222.6</v>
      </c>
      <c r="L62" s="23">
        <v>898261</v>
      </c>
      <c r="M62" s="11"/>
      <c r="N62" s="11"/>
      <c r="O62" s="33">
        <f>(L62-I62)/I62</f>
        <v>0.15826331615784942</v>
      </c>
    </row>
    <row r="63" spans="1:15" ht="13.15" customHeight="1" x14ac:dyDescent="0.25">
      <c r="A63" s="7">
        <v>44013</v>
      </c>
      <c r="B63" s="4" t="s">
        <v>15</v>
      </c>
      <c r="C63" s="4">
        <v>31</v>
      </c>
      <c r="D63" s="4">
        <v>27</v>
      </c>
      <c r="E63" s="4">
        <v>0</v>
      </c>
      <c r="F63" s="4">
        <v>0</v>
      </c>
      <c r="G63" s="5"/>
      <c r="H63" s="5"/>
      <c r="I63" s="21"/>
      <c r="J63" s="21"/>
      <c r="K63" s="21"/>
      <c r="L63" s="21"/>
      <c r="M63" s="6"/>
      <c r="N63" s="6"/>
      <c r="O63" s="32"/>
    </row>
    <row r="64" spans="1:15" ht="13.15" customHeight="1" x14ac:dyDescent="0.25">
      <c r="A64" s="7">
        <v>44013</v>
      </c>
      <c r="B64" s="4" t="s">
        <v>16</v>
      </c>
      <c r="C64" s="4">
        <v>133</v>
      </c>
      <c r="D64" s="4">
        <v>122</v>
      </c>
      <c r="E64" s="4">
        <v>8</v>
      </c>
      <c r="F64" s="4">
        <v>3</v>
      </c>
      <c r="G64" s="5"/>
      <c r="H64" s="5"/>
      <c r="I64" s="21"/>
      <c r="J64" s="21"/>
      <c r="K64" s="21"/>
      <c r="L64" s="21"/>
      <c r="M64" s="6"/>
      <c r="N64" s="6"/>
      <c r="O64" s="32"/>
    </row>
    <row r="65" spans="1:15" ht="13.15" customHeight="1" x14ac:dyDescent="0.25">
      <c r="A65" s="8" t="s">
        <v>13</v>
      </c>
      <c r="B65" s="9"/>
      <c r="C65" s="9">
        <f>SUM(C63:C64)</f>
        <v>164</v>
      </c>
      <c r="D65" s="9">
        <f t="shared" ref="D65:F65" si="22">SUM(D63:D64)</f>
        <v>149</v>
      </c>
      <c r="E65" s="9">
        <f t="shared" si="22"/>
        <v>8</v>
      </c>
      <c r="F65" s="9">
        <f t="shared" si="22"/>
        <v>3</v>
      </c>
      <c r="G65" s="10"/>
      <c r="H65" s="10"/>
      <c r="I65" s="23">
        <v>830690</v>
      </c>
      <c r="J65" s="23">
        <v>705983.75</v>
      </c>
      <c r="K65" s="23">
        <v>55378.25</v>
      </c>
      <c r="L65" s="23">
        <v>761362</v>
      </c>
      <c r="M65" s="11"/>
      <c r="N65" s="11"/>
      <c r="O65" s="33">
        <f>(L65-I65)/I65</f>
        <v>-8.3458329822196003E-2</v>
      </c>
    </row>
    <row r="66" spans="1:15" ht="13.15" customHeight="1" x14ac:dyDescent="0.25">
      <c r="A66" s="7">
        <v>44044</v>
      </c>
      <c r="B66" s="4" t="s">
        <v>15</v>
      </c>
      <c r="C66" s="4">
        <v>31</v>
      </c>
      <c r="D66" s="4">
        <v>26</v>
      </c>
      <c r="E66" s="4">
        <v>0</v>
      </c>
      <c r="F66" s="4">
        <v>0</v>
      </c>
      <c r="G66" s="5"/>
      <c r="H66" s="5"/>
      <c r="I66" s="21"/>
      <c r="J66" s="21"/>
      <c r="K66" s="21"/>
      <c r="L66" s="21"/>
      <c r="M66" s="6"/>
      <c r="N66" s="6"/>
      <c r="O66" s="32"/>
    </row>
    <row r="67" spans="1:15" ht="13.15" customHeight="1" x14ac:dyDescent="0.25">
      <c r="A67" s="7">
        <v>44044</v>
      </c>
      <c r="B67" s="4" t="s">
        <v>16</v>
      </c>
      <c r="C67" s="4">
        <v>133</v>
      </c>
      <c r="D67" s="4">
        <v>120</v>
      </c>
      <c r="E67" s="4">
        <v>8</v>
      </c>
      <c r="F67" s="4">
        <v>2</v>
      </c>
      <c r="G67" s="5"/>
      <c r="H67" s="5"/>
      <c r="I67" s="21"/>
      <c r="J67" s="21"/>
      <c r="K67" s="21"/>
      <c r="L67" s="21"/>
      <c r="M67" s="6"/>
      <c r="N67" s="6"/>
      <c r="O67" s="32"/>
    </row>
    <row r="68" spans="1:15" ht="13.15" customHeight="1" x14ac:dyDescent="0.25">
      <c r="A68" s="8" t="s">
        <v>13</v>
      </c>
      <c r="B68" s="9"/>
      <c r="C68" s="9">
        <f>SUM(C66:C67)</f>
        <v>164</v>
      </c>
      <c r="D68" s="9">
        <f t="shared" ref="D68:F68" si="23">SUM(D66:D67)</f>
        <v>146</v>
      </c>
      <c r="E68" s="9">
        <f t="shared" si="23"/>
        <v>8</v>
      </c>
      <c r="F68" s="9">
        <f t="shared" si="23"/>
        <v>2</v>
      </c>
      <c r="G68" s="10"/>
      <c r="H68" s="10"/>
      <c r="I68" s="23">
        <v>824831</v>
      </c>
      <c r="J68" s="23">
        <v>693993.18</v>
      </c>
      <c r="K68" s="23">
        <v>49252.82</v>
      </c>
      <c r="L68" s="23">
        <v>743246</v>
      </c>
      <c r="M68" s="11"/>
      <c r="N68" s="11"/>
      <c r="O68" s="33">
        <f>(L68-I68)/I68</f>
        <v>-9.8911170894401393E-2</v>
      </c>
    </row>
    <row r="69" spans="1:15" ht="13.15" customHeight="1" x14ac:dyDescent="0.25">
      <c r="A69" s="7">
        <v>44075</v>
      </c>
      <c r="B69" s="4" t="s">
        <v>15</v>
      </c>
      <c r="C69" s="4">
        <v>31</v>
      </c>
      <c r="D69" s="4">
        <v>26</v>
      </c>
      <c r="E69" s="4">
        <v>0</v>
      </c>
      <c r="F69" s="4">
        <v>0</v>
      </c>
      <c r="G69" s="5"/>
      <c r="H69" s="5"/>
      <c r="I69" s="21"/>
      <c r="J69" s="21"/>
      <c r="K69" s="21"/>
      <c r="L69" s="21"/>
      <c r="M69" s="6"/>
      <c r="N69" s="6"/>
      <c r="O69" s="32"/>
    </row>
    <row r="70" spans="1:15" ht="13.15" customHeight="1" x14ac:dyDescent="0.25">
      <c r="A70" s="7">
        <v>44075</v>
      </c>
      <c r="B70" s="4" t="s">
        <v>16</v>
      </c>
      <c r="C70" s="4">
        <v>133</v>
      </c>
      <c r="D70" s="4">
        <v>120</v>
      </c>
      <c r="E70" s="4">
        <v>8</v>
      </c>
      <c r="F70" s="4">
        <v>2</v>
      </c>
      <c r="G70" s="5"/>
      <c r="H70" s="5"/>
      <c r="I70" s="21"/>
      <c r="J70" s="21"/>
      <c r="K70" s="21"/>
      <c r="L70" s="21"/>
      <c r="M70" s="6"/>
      <c r="N70" s="6"/>
      <c r="O70" s="32"/>
    </row>
    <row r="71" spans="1:15" ht="13.15" customHeight="1" x14ac:dyDescent="0.25">
      <c r="A71" s="8" t="s">
        <v>13</v>
      </c>
      <c r="B71" s="9"/>
      <c r="C71" s="9">
        <f>SUM(C69:C70)</f>
        <v>164</v>
      </c>
      <c r="D71" s="9">
        <f t="shared" ref="D71:F71" si="24">SUM(D69:D70)</f>
        <v>146</v>
      </c>
      <c r="E71" s="9">
        <f t="shared" si="24"/>
        <v>8</v>
      </c>
      <c r="F71" s="9">
        <f t="shared" si="24"/>
        <v>2</v>
      </c>
      <c r="G71" s="10"/>
      <c r="H71" s="10"/>
      <c r="I71" s="23">
        <v>822372</v>
      </c>
      <c r="J71" s="23">
        <v>682397.65</v>
      </c>
      <c r="K71" s="23">
        <v>44507.35</v>
      </c>
      <c r="L71" s="23">
        <v>726905</v>
      </c>
      <c r="M71" s="11"/>
      <c r="N71" s="11"/>
      <c r="O71" s="33">
        <f>(L71-I71)/I71</f>
        <v>-0.11608736678777974</v>
      </c>
    </row>
    <row r="72" spans="1:15" ht="13.15" customHeight="1" x14ac:dyDescent="0.25">
      <c r="A72" s="7">
        <v>44105</v>
      </c>
      <c r="B72" s="4" t="s">
        <v>15</v>
      </c>
      <c r="C72" s="4">
        <v>31</v>
      </c>
      <c r="D72" s="4">
        <v>26</v>
      </c>
      <c r="E72" s="4">
        <v>0</v>
      </c>
      <c r="F72" s="4">
        <v>0</v>
      </c>
      <c r="G72" s="5"/>
      <c r="H72" s="5"/>
      <c r="I72" s="21"/>
      <c r="J72" s="21"/>
      <c r="K72" s="21"/>
      <c r="L72" s="21"/>
      <c r="M72" s="6"/>
      <c r="N72" s="6"/>
      <c r="O72" s="32"/>
    </row>
    <row r="73" spans="1:15" ht="13.15" customHeight="1" x14ac:dyDescent="0.25">
      <c r="A73" s="7">
        <v>44105</v>
      </c>
      <c r="B73" s="4" t="s">
        <v>16</v>
      </c>
      <c r="C73" s="4">
        <v>133</v>
      </c>
      <c r="D73" s="4">
        <v>123</v>
      </c>
      <c r="E73" s="4">
        <v>8</v>
      </c>
      <c r="F73" s="4">
        <v>2</v>
      </c>
      <c r="G73" s="5"/>
      <c r="H73" s="5"/>
      <c r="I73" s="21"/>
      <c r="J73" s="21"/>
      <c r="K73" s="21"/>
      <c r="L73" s="21"/>
      <c r="M73" s="6"/>
      <c r="N73" s="6"/>
      <c r="O73" s="6"/>
    </row>
    <row r="74" spans="1:15" ht="13.15" customHeight="1" x14ac:dyDescent="0.25">
      <c r="A74" s="8" t="s">
        <v>13</v>
      </c>
      <c r="B74" s="9"/>
      <c r="C74" s="9">
        <f>SUM(C72:C73)</f>
        <v>164</v>
      </c>
      <c r="D74" s="9">
        <f t="shared" ref="D74:F74" si="25">SUM(D72:D73)</f>
        <v>149</v>
      </c>
      <c r="E74" s="9">
        <f t="shared" si="25"/>
        <v>8</v>
      </c>
      <c r="F74" s="9">
        <f t="shared" si="25"/>
        <v>2</v>
      </c>
      <c r="G74" s="10"/>
      <c r="H74" s="10"/>
      <c r="I74" s="23">
        <v>861041</v>
      </c>
      <c r="J74" s="23">
        <v>693887.85</v>
      </c>
      <c r="K74" s="23">
        <v>57542.15</v>
      </c>
      <c r="L74" s="23">
        <v>751430</v>
      </c>
      <c r="M74" s="11"/>
      <c r="N74" s="11"/>
      <c r="O74" s="33">
        <f>(L74-I74)/I74</f>
        <v>-0.12730055827771267</v>
      </c>
    </row>
    <row r="75" spans="1:15" ht="13.15" customHeight="1" x14ac:dyDescent="0.25">
      <c r="A75" s="7">
        <v>44136</v>
      </c>
      <c r="B75" s="4" t="s">
        <v>15</v>
      </c>
      <c r="C75" s="4">
        <v>31</v>
      </c>
      <c r="D75" s="4">
        <v>27</v>
      </c>
      <c r="E75" s="4">
        <v>0</v>
      </c>
      <c r="F75" s="4">
        <v>0</v>
      </c>
      <c r="G75" s="5"/>
      <c r="H75" s="5"/>
      <c r="I75" s="21"/>
      <c r="J75" s="21"/>
      <c r="K75" s="21"/>
      <c r="L75" s="21"/>
      <c r="M75" s="6"/>
      <c r="N75" s="6"/>
      <c r="O75" s="32"/>
    </row>
    <row r="76" spans="1:15" ht="13.15" customHeight="1" x14ac:dyDescent="0.25">
      <c r="A76" s="7">
        <v>44136</v>
      </c>
      <c r="B76" s="4" t="s">
        <v>16</v>
      </c>
      <c r="C76" s="4">
        <v>133</v>
      </c>
      <c r="D76" s="4">
        <v>124</v>
      </c>
      <c r="E76" s="4">
        <v>8</v>
      </c>
      <c r="F76" s="4">
        <v>1</v>
      </c>
      <c r="G76" s="5"/>
      <c r="H76" s="5"/>
      <c r="I76" s="21"/>
      <c r="J76" s="21"/>
      <c r="K76" s="21"/>
      <c r="L76" s="21"/>
      <c r="M76" s="6"/>
      <c r="N76" s="6"/>
      <c r="O76" s="32"/>
    </row>
    <row r="77" spans="1:15" ht="13.15" customHeight="1" x14ac:dyDescent="0.25">
      <c r="A77" s="8" t="s">
        <v>13</v>
      </c>
      <c r="B77" s="9"/>
      <c r="C77" s="9">
        <f>SUM(C75:C76)</f>
        <v>164</v>
      </c>
      <c r="D77" s="9">
        <f t="shared" ref="D77:F77" si="26">SUM(D75:D76)</f>
        <v>151</v>
      </c>
      <c r="E77" s="9">
        <f t="shared" si="26"/>
        <v>8</v>
      </c>
      <c r="F77" s="9">
        <f t="shared" si="26"/>
        <v>1</v>
      </c>
      <c r="G77" s="10"/>
      <c r="H77" s="10"/>
      <c r="I77" s="23">
        <v>886436</v>
      </c>
      <c r="J77" s="23">
        <v>751360.83</v>
      </c>
      <c r="K77" s="23">
        <v>41034.17</v>
      </c>
      <c r="L77" s="23">
        <v>792395</v>
      </c>
      <c r="M77" s="11"/>
      <c r="N77" s="11"/>
      <c r="O77" s="33">
        <f>(L77-I77)/I77</f>
        <v>-0.10608887725679012</v>
      </c>
    </row>
    <row r="78" spans="1:15" ht="13.15" customHeight="1" x14ac:dyDescent="0.25">
      <c r="A78" s="7">
        <v>44166</v>
      </c>
      <c r="B78" s="4" t="s">
        <v>15</v>
      </c>
      <c r="C78" s="4">
        <v>31</v>
      </c>
      <c r="D78" s="4">
        <v>27</v>
      </c>
      <c r="E78" s="4">
        <v>0</v>
      </c>
      <c r="F78" s="4">
        <v>0</v>
      </c>
      <c r="G78" s="5"/>
      <c r="H78" s="5"/>
      <c r="I78" s="21"/>
      <c r="J78" s="21"/>
      <c r="K78" s="21"/>
      <c r="L78" s="21"/>
      <c r="M78" s="6"/>
      <c r="N78" s="6"/>
      <c r="O78" s="32"/>
    </row>
    <row r="79" spans="1:15" ht="13.15" customHeight="1" x14ac:dyDescent="0.25">
      <c r="A79" s="7">
        <v>44166</v>
      </c>
      <c r="B79" s="4" t="s">
        <v>16</v>
      </c>
      <c r="C79" s="4">
        <v>133</v>
      </c>
      <c r="D79" s="4">
        <v>124</v>
      </c>
      <c r="E79" s="4">
        <v>8</v>
      </c>
      <c r="F79" s="4">
        <v>1</v>
      </c>
      <c r="G79" s="5"/>
      <c r="H79" s="5"/>
      <c r="I79" s="21"/>
      <c r="J79" s="21"/>
      <c r="K79" s="21"/>
      <c r="L79" s="21"/>
      <c r="M79" s="6"/>
      <c r="N79" s="6"/>
      <c r="O79" s="32"/>
    </row>
    <row r="80" spans="1:15" ht="13.15" customHeight="1" thickBot="1" x14ac:dyDescent="0.3">
      <c r="A80" s="8" t="s">
        <v>13</v>
      </c>
      <c r="B80" s="9"/>
      <c r="C80" s="9">
        <f>SUM(C78:C79)</f>
        <v>164</v>
      </c>
      <c r="D80" s="9">
        <f t="shared" ref="D80:F80" si="27">SUM(D78:D79)</f>
        <v>151</v>
      </c>
      <c r="E80" s="9">
        <f t="shared" si="27"/>
        <v>8</v>
      </c>
      <c r="F80" s="9">
        <f t="shared" si="27"/>
        <v>1</v>
      </c>
      <c r="G80" s="10"/>
      <c r="H80" s="10"/>
      <c r="I80" s="23">
        <f>661471+1</f>
        <v>661472</v>
      </c>
      <c r="J80" s="23">
        <v>782295.66</v>
      </c>
      <c r="K80" s="23">
        <v>57413.34</v>
      </c>
      <c r="L80" s="23">
        <f>839710-1</f>
        <v>839709</v>
      </c>
      <c r="M80" s="11"/>
      <c r="N80" s="11"/>
      <c r="O80" s="33">
        <f>(L80-I80)/I80</f>
        <v>0.26945509409317403</v>
      </c>
    </row>
    <row r="81" spans="1:15" ht="13.15" customHeight="1" thickBot="1" x14ac:dyDescent="0.3">
      <c r="A81" s="29" t="s">
        <v>20</v>
      </c>
      <c r="B81" s="26"/>
      <c r="C81" s="26"/>
      <c r="D81" s="26"/>
      <c r="E81" s="26"/>
      <c r="F81" s="26"/>
      <c r="G81" s="30"/>
      <c r="H81" s="30"/>
      <c r="I81" s="27">
        <v>9693756</v>
      </c>
      <c r="J81" s="27">
        <f>SUM(J47,J50,J53,J56,J59,J62,J65,J68,J71,J74,J77,J80)</f>
        <v>8664641.5999999996</v>
      </c>
      <c r="K81" s="27">
        <f>SUM(K47,K50,K53,K56,K59,K62,K65,K68,K71,K74,K77,K80)</f>
        <v>557853.4</v>
      </c>
      <c r="L81" s="27">
        <v>9222495</v>
      </c>
      <c r="M81" s="31"/>
      <c r="N81" s="31"/>
      <c r="O81" s="28">
        <f>(L81-I81)/I81</f>
        <v>-4.8614902211279093E-2</v>
      </c>
    </row>
    <row r="82" spans="1:15" ht="13.15" customHeight="1" x14ac:dyDescent="0.25">
      <c r="A82" s="7">
        <v>44197</v>
      </c>
      <c r="B82" s="4" t="s">
        <v>15</v>
      </c>
      <c r="C82" s="4">
        <v>34</v>
      </c>
      <c r="D82" s="4">
        <v>31</v>
      </c>
      <c r="E82" s="4">
        <v>0</v>
      </c>
      <c r="F82" s="4">
        <v>0</v>
      </c>
      <c r="G82" s="5"/>
      <c r="H82" s="5"/>
      <c r="I82" s="21"/>
      <c r="J82" s="21"/>
      <c r="K82" s="21"/>
      <c r="L82" s="21"/>
      <c r="M82" s="6"/>
      <c r="N82" s="6"/>
      <c r="O82" s="6"/>
    </row>
    <row r="83" spans="1:15" ht="13.15" customHeight="1" x14ac:dyDescent="0.25">
      <c r="A83" s="7">
        <v>44197</v>
      </c>
      <c r="B83" s="4" t="s">
        <v>16</v>
      </c>
      <c r="C83" s="4">
        <v>131</v>
      </c>
      <c r="D83" s="4">
        <v>128</v>
      </c>
      <c r="E83" s="4">
        <v>7</v>
      </c>
      <c r="F83" s="4">
        <v>1</v>
      </c>
      <c r="G83" s="5"/>
      <c r="H83" s="5"/>
      <c r="I83" s="21"/>
      <c r="J83" s="21"/>
      <c r="K83" s="21"/>
      <c r="L83" s="21"/>
      <c r="M83" s="6"/>
      <c r="N83" s="6"/>
      <c r="O83" s="6"/>
    </row>
    <row r="84" spans="1:15" ht="13.15" customHeight="1" x14ac:dyDescent="0.25">
      <c r="A84" s="8" t="s">
        <v>13</v>
      </c>
      <c r="B84" s="9"/>
      <c r="C84" s="35">
        <f>SUM(C82:C83)</f>
        <v>165</v>
      </c>
      <c r="D84" s="35">
        <f t="shared" ref="D84:F84" si="28">SUM(D82:D83)</f>
        <v>159</v>
      </c>
      <c r="E84" s="9">
        <f t="shared" si="28"/>
        <v>7</v>
      </c>
      <c r="F84" s="9">
        <f t="shared" si="28"/>
        <v>1</v>
      </c>
      <c r="G84" s="10"/>
      <c r="H84" s="10"/>
      <c r="I84" s="23">
        <v>797029</v>
      </c>
      <c r="J84" s="23">
        <v>753860.1</v>
      </c>
      <c r="K84" s="23">
        <v>37489.9</v>
      </c>
      <c r="L84" s="23">
        <v>791350</v>
      </c>
      <c r="M84" s="11"/>
      <c r="N84" s="11"/>
      <c r="O84" s="12">
        <f>(L84-I84)/I84</f>
        <v>-7.1252112532919128E-3</v>
      </c>
    </row>
    <row r="85" spans="1:15" ht="13.15" customHeight="1" x14ac:dyDescent="0.25">
      <c r="A85" s="7">
        <v>44228</v>
      </c>
      <c r="B85" s="4" t="s">
        <v>15</v>
      </c>
      <c r="C85" s="36">
        <v>34</v>
      </c>
      <c r="D85" s="36">
        <v>32</v>
      </c>
      <c r="E85" s="4">
        <v>0</v>
      </c>
      <c r="F85" s="4">
        <v>0</v>
      </c>
      <c r="G85" s="5"/>
      <c r="H85" s="5"/>
      <c r="I85" s="21"/>
      <c r="J85" s="21"/>
      <c r="K85" s="21"/>
      <c r="L85" s="21"/>
      <c r="M85" s="6"/>
      <c r="N85" s="6"/>
      <c r="O85" s="6"/>
    </row>
    <row r="86" spans="1:15" ht="13.15" customHeight="1" x14ac:dyDescent="0.25">
      <c r="A86" s="7">
        <v>44228</v>
      </c>
      <c r="B86" s="4" t="s">
        <v>16</v>
      </c>
      <c r="C86" s="36">
        <v>131</v>
      </c>
      <c r="D86" s="36">
        <v>129</v>
      </c>
      <c r="E86" s="4">
        <v>7</v>
      </c>
      <c r="F86" s="4">
        <v>2</v>
      </c>
      <c r="G86" s="5"/>
      <c r="H86" s="5"/>
      <c r="I86" s="21"/>
      <c r="J86" s="21"/>
      <c r="K86" s="21"/>
      <c r="L86" s="21"/>
      <c r="M86" s="6"/>
      <c r="N86" s="6"/>
      <c r="O86" s="6"/>
    </row>
    <row r="87" spans="1:15" ht="13.15" customHeight="1" x14ac:dyDescent="0.25">
      <c r="A87" s="8" t="s">
        <v>13</v>
      </c>
      <c r="B87" s="9"/>
      <c r="C87" s="35">
        <f>SUM(C85:C86)</f>
        <v>165</v>
      </c>
      <c r="D87" s="35">
        <f t="shared" ref="D87:F87" si="29">SUM(D85:D86)</f>
        <v>161</v>
      </c>
      <c r="E87" s="9">
        <f t="shared" si="29"/>
        <v>7</v>
      </c>
      <c r="F87" s="9">
        <f t="shared" si="29"/>
        <v>2</v>
      </c>
      <c r="G87" s="10"/>
      <c r="H87" s="10"/>
      <c r="I87" s="23">
        <v>716218</v>
      </c>
      <c r="J87" s="23">
        <v>712622.72</v>
      </c>
      <c r="K87" s="23">
        <v>45644.28</v>
      </c>
      <c r="L87" s="23">
        <v>758267</v>
      </c>
      <c r="M87" s="11"/>
      <c r="N87" s="11"/>
      <c r="O87" s="33">
        <f>(L87-I87)/I87</f>
        <v>5.8709778307721949E-2</v>
      </c>
    </row>
    <row r="88" spans="1:15" ht="13.15" customHeight="1" x14ac:dyDescent="0.25">
      <c r="A88" s="7">
        <v>44256</v>
      </c>
      <c r="B88" s="4" t="s">
        <v>15</v>
      </c>
      <c r="C88" s="36">
        <v>34</v>
      </c>
      <c r="D88" s="36">
        <v>31</v>
      </c>
      <c r="E88" s="4">
        <v>0</v>
      </c>
      <c r="F88" s="4">
        <v>0</v>
      </c>
      <c r="G88" s="5"/>
      <c r="H88" s="5"/>
      <c r="I88" s="21"/>
      <c r="J88" s="21"/>
      <c r="K88" s="21"/>
      <c r="L88" s="21"/>
      <c r="M88" s="6"/>
      <c r="N88" s="6"/>
      <c r="O88" s="32"/>
    </row>
    <row r="89" spans="1:15" ht="13.15" customHeight="1" x14ac:dyDescent="0.25">
      <c r="A89" s="7">
        <v>44256</v>
      </c>
      <c r="B89" s="4" t="s">
        <v>16</v>
      </c>
      <c r="C89" s="36">
        <v>131</v>
      </c>
      <c r="D89" s="36">
        <v>126</v>
      </c>
      <c r="E89" s="4">
        <v>7</v>
      </c>
      <c r="F89" s="4">
        <v>2</v>
      </c>
      <c r="G89" s="5"/>
      <c r="H89" s="5"/>
      <c r="I89" s="21"/>
      <c r="J89" s="21"/>
      <c r="K89" s="21"/>
      <c r="L89" s="21"/>
      <c r="M89" s="6"/>
      <c r="N89" s="6"/>
      <c r="O89" s="32"/>
    </row>
    <row r="90" spans="1:15" ht="13.15" customHeight="1" x14ac:dyDescent="0.25">
      <c r="A90" s="8" t="s">
        <v>13</v>
      </c>
      <c r="B90" s="9"/>
      <c r="C90" s="35">
        <f>SUM(C88:C89)</f>
        <v>165</v>
      </c>
      <c r="D90" s="35">
        <f t="shared" ref="D90:F90" si="30">SUM(D88:D89)</f>
        <v>157</v>
      </c>
      <c r="E90" s="9">
        <f t="shared" si="30"/>
        <v>7</v>
      </c>
      <c r="F90" s="9">
        <f t="shared" si="30"/>
        <v>2</v>
      </c>
      <c r="G90" s="10"/>
      <c r="H90" s="10"/>
      <c r="I90" s="23">
        <v>772816</v>
      </c>
      <c r="J90" s="23">
        <v>751383.99</v>
      </c>
      <c r="K90" s="23">
        <v>33945.01</v>
      </c>
      <c r="L90" s="23">
        <v>785329</v>
      </c>
      <c r="M90" s="11"/>
      <c r="N90" s="11"/>
      <c r="O90" s="33">
        <f>(L90-I90)/I90</f>
        <v>1.6191434959938716E-2</v>
      </c>
    </row>
    <row r="91" spans="1:15" ht="13.15" customHeight="1" x14ac:dyDescent="0.25">
      <c r="A91" s="7">
        <v>44287</v>
      </c>
      <c r="B91" s="4" t="s">
        <v>15</v>
      </c>
      <c r="C91" s="36">
        <v>34</v>
      </c>
      <c r="D91" s="36">
        <v>31</v>
      </c>
      <c r="E91" s="4">
        <v>0</v>
      </c>
      <c r="F91" s="4">
        <v>0</v>
      </c>
      <c r="G91" s="5"/>
      <c r="H91" s="5"/>
      <c r="I91" s="21"/>
      <c r="J91" s="21"/>
      <c r="K91" s="21"/>
      <c r="L91" s="21"/>
      <c r="M91" s="6"/>
      <c r="N91" s="6"/>
      <c r="O91" s="32"/>
    </row>
    <row r="92" spans="1:15" ht="13.15" customHeight="1" x14ac:dyDescent="0.25">
      <c r="A92" s="7">
        <v>44287</v>
      </c>
      <c r="B92" s="4" t="s">
        <v>16</v>
      </c>
      <c r="C92" s="36">
        <v>131</v>
      </c>
      <c r="D92" s="36">
        <v>127</v>
      </c>
      <c r="E92" s="4">
        <v>7</v>
      </c>
      <c r="F92" s="4">
        <v>2</v>
      </c>
      <c r="G92" s="5"/>
      <c r="H92" s="5"/>
      <c r="I92" s="21"/>
      <c r="J92" s="21"/>
      <c r="K92" s="21"/>
      <c r="L92" s="21"/>
      <c r="M92" s="6"/>
      <c r="N92" s="6"/>
      <c r="O92" s="32"/>
    </row>
    <row r="93" spans="1:15" ht="13.15" customHeight="1" x14ac:dyDescent="0.25">
      <c r="A93" s="8" t="s">
        <v>13</v>
      </c>
      <c r="B93" s="9"/>
      <c r="C93" s="35">
        <f>SUM(C91:C92)</f>
        <v>165</v>
      </c>
      <c r="D93" s="35">
        <f t="shared" ref="D93:F93" si="31">SUM(D91:D92)</f>
        <v>158</v>
      </c>
      <c r="E93" s="9">
        <f t="shared" si="31"/>
        <v>7</v>
      </c>
      <c r="F93" s="9">
        <f t="shared" si="31"/>
        <v>2</v>
      </c>
      <c r="G93" s="10"/>
      <c r="H93" s="10"/>
      <c r="I93" s="23">
        <v>767571</v>
      </c>
      <c r="J93" s="23">
        <v>717167.42</v>
      </c>
      <c r="K93" s="23">
        <v>39928.58</v>
      </c>
      <c r="L93" s="23">
        <v>757096</v>
      </c>
      <c r="M93" s="11"/>
      <c r="N93" s="11"/>
      <c r="O93" s="33">
        <f>(L93-I93)/I93</f>
        <v>-1.3646946015417466E-2</v>
      </c>
    </row>
    <row r="94" spans="1:15" ht="13.15" customHeight="1" x14ac:dyDescent="0.25">
      <c r="A94" s="7">
        <v>44317</v>
      </c>
      <c r="B94" s="4" t="s">
        <v>15</v>
      </c>
      <c r="C94" s="36">
        <v>34</v>
      </c>
      <c r="D94" s="36">
        <v>32</v>
      </c>
      <c r="E94" s="4">
        <v>0</v>
      </c>
      <c r="F94" s="4">
        <v>0</v>
      </c>
      <c r="G94" s="5"/>
      <c r="H94" s="5"/>
      <c r="I94" s="21"/>
      <c r="J94" s="21"/>
      <c r="K94" s="21"/>
      <c r="L94" s="21"/>
      <c r="M94" s="6"/>
      <c r="N94" s="6"/>
      <c r="O94" s="32"/>
    </row>
    <row r="95" spans="1:15" ht="13.15" customHeight="1" x14ac:dyDescent="0.25">
      <c r="A95" s="7">
        <v>44317</v>
      </c>
      <c r="B95" s="4" t="s">
        <v>16</v>
      </c>
      <c r="C95" s="36">
        <v>131</v>
      </c>
      <c r="D95" s="36">
        <v>129</v>
      </c>
      <c r="E95" s="4">
        <v>7</v>
      </c>
      <c r="F95" s="4">
        <v>2</v>
      </c>
      <c r="G95" s="5"/>
      <c r="H95" s="5"/>
      <c r="I95" s="21"/>
      <c r="J95" s="21"/>
      <c r="K95" s="21"/>
      <c r="L95" s="21"/>
      <c r="M95" s="6"/>
      <c r="N95" s="6"/>
      <c r="O95" s="32"/>
    </row>
    <row r="96" spans="1:15" ht="13.15" customHeight="1" x14ac:dyDescent="0.25">
      <c r="A96" s="8" t="s">
        <v>13</v>
      </c>
      <c r="B96" s="9"/>
      <c r="C96" s="35">
        <f>SUM(C94:C95)</f>
        <v>165</v>
      </c>
      <c r="D96" s="35">
        <f t="shared" ref="D96:F96" si="32">SUM(D94:D95)</f>
        <v>161</v>
      </c>
      <c r="E96" s="9">
        <f t="shared" si="32"/>
        <v>7</v>
      </c>
      <c r="F96" s="9">
        <f t="shared" si="32"/>
        <v>2</v>
      </c>
      <c r="G96" s="10"/>
      <c r="H96" s="10"/>
      <c r="I96" s="23">
        <v>811687</v>
      </c>
      <c r="J96" s="23">
        <v>820539.75</v>
      </c>
      <c r="K96" s="23">
        <v>37428.25</v>
      </c>
      <c r="L96" s="23">
        <v>857968</v>
      </c>
      <c r="M96" s="11"/>
      <c r="N96" s="11"/>
      <c r="O96" s="33">
        <f>(L96-I96)/I96</f>
        <v>5.7018284141547172E-2</v>
      </c>
    </row>
    <row r="97" spans="1:15" ht="13.15" customHeight="1" x14ac:dyDescent="0.25">
      <c r="A97" s="7">
        <v>44348</v>
      </c>
      <c r="B97" s="4" t="s">
        <v>15</v>
      </c>
      <c r="C97" s="36">
        <v>34</v>
      </c>
      <c r="D97" s="36">
        <v>31</v>
      </c>
      <c r="E97" s="4">
        <v>0</v>
      </c>
      <c r="F97" s="4">
        <v>0</v>
      </c>
      <c r="G97" s="5"/>
      <c r="H97" s="5"/>
      <c r="I97" s="21"/>
      <c r="J97" s="21"/>
      <c r="K97" s="21"/>
      <c r="L97" s="21"/>
      <c r="M97" s="6"/>
      <c r="N97" s="6"/>
      <c r="O97" s="32"/>
    </row>
    <row r="98" spans="1:15" ht="13.15" customHeight="1" x14ac:dyDescent="0.25">
      <c r="A98" s="7">
        <v>44348</v>
      </c>
      <c r="B98" s="4" t="s">
        <v>16</v>
      </c>
      <c r="C98" s="36">
        <v>131</v>
      </c>
      <c r="D98" s="36">
        <v>129</v>
      </c>
      <c r="E98" s="4">
        <v>7</v>
      </c>
      <c r="F98" s="4">
        <v>2</v>
      </c>
      <c r="G98" s="5"/>
      <c r="H98" s="5"/>
      <c r="I98" s="21"/>
      <c r="J98" s="21"/>
      <c r="K98" s="21"/>
      <c r="L98" s="21"/>
      <c r="M98" s="6"/>
      <c r="N98" s="6"/>
      <c r="O98" s="32"/>
    </row>
    <row r="99" spans="1:15" ht="13.15" customHeight="1" x14ac:dyDescent="0.25">
      <c r="A99" s="8" t="s">
        <v>13</v>
      </c>
      <c r="B99" s="9"/>
      <c r="C99" s="35">
        <f>SUM(C97:C98)</f>
        <v>165</v>
      </c>
      <c r="D99" s="35">
        <f t="shared" ref="D99:F99" si="33">SUM(D97:D98)</f>
        <v>160</v>
      </c>
      <c r="E99" s="9">
        <f t="shared" si="33"/>
        <v>7</v>
      </c>
      <c r="F99" s="9">
        <f t="shared" si="33"/>
        <v>2</v>
      </c>
      <c r="G99" s="10"/>
      <c r="H99" s="10"/>
      <c r="I99" s="23">
        <v>844973</v>
      </c>
      <c r="J99" s="23">
        <v>897755.63</v>
      </c>
      <c r="K99" s="23">
        <v>34008.370000000003</v>
      </c>
      <c r="L99" s="23">
        <v>931764</v>
      </c>
      <c r="M99" s="11"/>
      <c r="N99" s="11"/>
      <c r="O99" s="33">
        <f>(L99-I99)/I99</f>
        <v>0.10271452460611168</v>
      </c>
    </row>
    <row r="100" spans="1:15" ht="13.15" customHeight="1" x14ac:dyDescent="0.25">
      <c r="A100" s="7">
        <v>44378</v>
      </c>
      <c r="B100" s="4" t="s">
        <v>15</v>
      </c>
      <c r="C100" s="36">
        <v>34</v>
      </c>
      <c r="D100" s="36">
        <v>32</v>
      </c>
      <c r="E100" s="4">
        <v>0</v>
      </c>
      <c r="F100" s="4">
        <v>0</v>
      </c>
      <c r="G100" s="5"/>
      <c r="H100" s="5"/>
      <c r="I100" s="21"/>
      <c r="J100" s="21"/>
      <c r="K100" s="21"/>
      <c r="L100" s="21"/>
      <c r="M100" s="6"/>
      <c r="N100" s="6"/>
      <c r="O100" s="6"/>
    </row>
    <row r="101" spans="1:15" ht="13.15" customHeight="1" x14ac:dyDescent="0.25">
      <c r="A101" s="7">
        <v>44378</v>
      </c>
      <c r="B101" s="4" t="s">
        <v>16</v>
      </c>
      <c r="C101" s="36">
        <v>131</v>
      </c>
      <c r="D101" s="36">
        <v>128</v>
      </c>
      <c r="E101" s="4">
        <v>7</v>
      </c>
      <c r="F101" s="4">
        <v>3</v>
      </c>
      <c r="G101" s="5"/>
      <c r="H101" s="5"/>
      <c r="I101" s="21"/>
      <c r="J101" s="21"/>
      <c r="K101" s="21"/>
      <c r="L101" s="21"/>
      <c r="M101" s="6"/>
      <c r="N101" s="6"/>
      <c r="O101" s="6"/>
    </row>
    <row r="102" spans="1:15" ht="13.15" customHeight="1" x14ac:dyDescent="0.25">
      <c r="A102" s="8" t="s">
        <v>13</v>
      </c>
      <c r="B102" s="9"/>
      <c r="C102" s="35">
        <f>SUM(C100:C101)</f>
        <v>165</v>
      </c>
      <c r="D102" s="35">
        <f t="shared" ref="D102:F102" si="34">SUM(D100:D101)</f>
        <v>160</v>
      </c>
      <c r="E102" s="9">
        <f t="shared" si="34"/>
        <v>7</v>
      </c>
      <c r="F102" s="9">
        <f t="shared" si="34"/>
        <v>3</v>
      </c>
      <c r="G102" s="10"/>
      <c r="H102" s="10"/>
      <c r="I102" s="23">
        <v>822650</v>
      </c>
      <c r="J102" s="23">
        <v>762802.31</v>
      </c>
      <c r="K102" s="23">
        <v>50520.69</v>
      </c>
      <c r="L102" s="23">
        <v>813323</v>
      </c>
      <c r="M102" s="11"/>
      <c r="N102" s="11"/>
      <c r="O102" s="12">
        <f>(L102-I102)/I102</f>
        <v>-1.1337749954415608E-2</v>
      </c>
    </row>
    <row r="103" spans="1:15" ht="13.15" customHeight="1" x14ac:dyDescent="0.25">
      <c r="A103" s="7">
        <v>44409</v>
      </c>
      <c r="B103" s="4" t="s">
        <v>15</v>
      </c>
      <c r="C103" s="36">
        <v>34</v>
      </c>
      <c r="D103" s="36">
        <v>31</v>
      </c>
      <c r="E103" s="4">
        <v>0</v>
      </c>
      <c r="F103" s="4">
        <v>0</v>
      </c>
      <c r="G103" s="5"/>
      <c r="H103" s="5"/>
      <c r="I103" s="21"/>
      <c r="J103" s="21"/>
      <c r="K103" s="21"/>
      <c r="L103" s="21"/>
      <c r="M103" s="6"/>
      <c r="N103" s="6"/>
      <c r="O103" s="6"/>
    </row>
    <row r="104" spans="1:15" ht="13.15" customHeight="1" x14ac:dyDescent="0.25">
      <c r="A104" s="7">
        <v>44409</v>
      </c>
      <c r="B104" s="4" t="s">
        <v>16</v>
      </c>
      <c r="C104" s="36">
        <v>131</v>
      </c>
      <c r="D104" s="36">
        <v>126</v>
      </c>
      <c r="E104" s="4">
        <v>7</v>
      </c>
      <c r="F104" s="4">
        <v>3</v>
      </c>
      <c r="G104" s="5"/>
      <c r="H104" s="5"/>
      <c r="I104" s="21"/>
      <c r="J104" s="21"/>
      <c r="K104" s="21"/>
      <c r="L104" s="21"/>
      <c r="M104" s="6"/>
      <c r="N104" s="6"/>
      <c r="O104" s="6"/>
    </row>
    <row r="105" spans="1:15" ht="13.15" customHeight="1" x14ac:dyDescent="0.25">
      <c r="A105" s="8" t="s">
        <v>13</v>
      </c>
      <c r="B105" s="9"/>
      <c r="C105" s="35">
        <f>SUM(C103:C104)</f>
        <v>165</v>
      </c>
      <c r="D105" s="35">
        <f t="shared" ref="D105:F105" si="35">SUM(D103:D104)</f>
        <v>157</v>
      </c>
      <c r="E105" s="9">
        <f t="shared" si="35"/>
        <v>7</v>
      </c>
      <c r="F105" s="9">
        <f t="shared" si="35"/>
        <v>3</v>
      </c>
      <c r="G105" s="10"/>
      <c r="H105" s="10"/>
      <c r="I105" s="23">
        <v>826508</v>
      </c>
      <c r="J105" s="23">
        <v>770502.56</v>
      </c>
      <c r="K105" s="23">
        <v>45253.440000000002</v>
      </c>
      <c r="L105" s="23">
        <v>815756</v>
      </c>
      <c r="M105" s="11"/>
      <c r="N105" s="11"/>
      <c r="O105" s="12">
        <f>(L105-I105)/I105</f>
        <v>-1.3008948491726638E-2</v>
      </c>
    </row>
    <row r="106" spans="1:15" ht="13.15" customHeight="1" x14ac:dyDescent="0.25">
      <c r="A106" s="7">
        <v>44440</v>
      </c>
      <c r="B106" s="4" t="s">
        <v>15</v>
      </c>
      <c r="C106" s="36">
        <v>34</v>
      </c>
      <c r="D106" s="36">
        <v>32</v>
      </c>
      <c r="E106" s="4">
        <v>0</v>
      </c>
      <c r="F106" s="4">
        <v>0</v>
      </c>
      <c r="G106" s="5"/>
      <c r="H106" s="5"/>
      <c r="I106" s="21"/>
      <c r="J106" s="21"/>
      <c r="K106" s="21"/>
      <c r="L106" s="21"/>
      <c r="M106" s="6"/>
      <c r="N106" s="6"/>
      <c r="O106" s="6"/>
    </row>
    <row r="107" spans="1:15" ht="13.15" customHeight="1" x14ac:dyDescent="0.25">
      <c r="A107" s="7">
        <v>44440</v>
      </c>
      <c r="B107" s="4" t="s">
        <v>16</v>
      </c>
      <c r="C107" s="4">
        <v>131</v>
      </c>
      <c r="D107" s="4">
        <v>124</v>
      </c>
      <c r="E107" s="4">
        <v>7</v>
      </c>
      <c r="F107" s="4">
        <v>5</v>
      </c>
      <c r="G107" s="5"/>
      <c r="H107" s="5"/>
      <c r="I107" s="21"/>
      <c r="J107" s="21"/>
      <c r="K107" s="21"/>
      <c r="L107" s="21"/>
      <c r="M107" s="6"/>
      <c r="N107" s="6"/>
      <c r="O107" s="6"/>
    </row>
    <row r="108" spans="1:15" ht="13.15" customHeight="1" x14ac:dyDescent="0.25">
      <c r="A108" s="8" t="s">
        <v>13</v>
      </c>
      <c r="B108" s="9"/>
      <c r="C108" s="9">
        <f>SUM(C106:C107)</f>
        <v>165</v>
      </c>
      <c r="D108" s="9">
        <f t="shared" ref="D108:F108" si="36">SUM(D106:D107)</f>
        <v>156</v>
      </c>
      <c r="E108" s="9">
        <f t="shared" si="36"/>
        <v>7</v>
      </c>
      <c r="F108" s="9">
        <f t="shared" si="36"/>
        <v>5</v>
      </c>
      <c r="G108" s="10"/>
      <c r="H108" s="10"/>
      <c r="I108" s="23">
        <v>814528</v>
      </c>
      <c r="J108" s="23">
        <v>750191.82</v>
      </c>
      <c r="K108" s="23">
        <v>49407.18</v>
      </c>
      <c r="L108" s="23">
        <v>799599</v>
      </c>
      <c r="M108" s="11"/>
      <c r="N108" s="11"/>
      <c r="O108" s="12">
        <f>(L108-I108)/I108</f>
        <v>-1.8328406144417379E-2</v>
      </c>
    </row>
    <row r="109" spans="1:15" ht="13.15" customHeight="1" x14ac:dyDescent="0.25">
      <c r="A109" s="7">
        <v>44470</v>
      </c>
      <c r="B109" s="4" t="s">
        <v>15</v>
      </c>
      <c r="C109" s="4">
        <v>34</v>
      </c>
      <c r="D109" s="4">
        <v>31</v>
      </c>
      <c r="E109" s="4">
        <v>0</v>
      </c>
      <c r="F109" s="4">
        <v>0</v>
      </c>
      <c r="G109" s="5"/>
      <c r="H109" s="5"/>
      <c r="I109" s="21"/>
      <c r="J109" s="21"/>
      <c r="K109" s="21"/>
      <c r="L109" s="21"/>
      <c r="M109" s="6"/>
      <c r="N109" s="6"/>
      <c r="O109" s="6"/>
    </row>
    <row r="110" spans="1:15" ht="13.15" customHeight="1" x14ac:dyDescent="0.25">
      <c r="A110" s="7">
        <v>44470</v>
      </c>
      <c r="B110" s="4" t="s">
        <v>16</v>
      </c>
      <c r="C110" s="4">
        <v>131</v>
      </c>
      <c r="D110" s="4">
        <v>123</v>
      </c>
      <c r="E110" s="4">
        <v>7</v>
      </c>
      <c r="F110" s="4">
        <v>5</v>
      </c>
      <c r="G110" s="5"/>
      <c r="H110" s="5"/>
      <c r="I110" s="21"/>
      <c r="J110" s="21"/>
      <c r="K110" s="21"/>
      <c r="L110" s="21"/>
      <c r="M110" s="6"/>
      <c r="N110" s="6"/>
      <c r="O110" s="6"/>
    </row>
    <row r="111" spans="1:15" ht="13.15" customHeight="1" x14ac:dyDescent="0.25">
      <c r="A111" s="8" t="s">
        <v>13</v>
      </c>
      <c r="B111" s="9"/>
      <c r="C111" s="9">
        <f>SUM(C109:C110)</f>
        <v>165</v>
      </c>
      <c r="D111" s="9">
        <f t="shared" ref="D111:F111" si="37">SUM(D109:D110)</f>
        <v>154</v>
      </c>
      <c r="E111" s="9">
        <f t="shared" si="37"/>
        <v>7</v>
      </c>
      <c r="F111" s="9">
        <f t="shared" si="37"/>
        <v>5</v>
      </c>
      <c r="G111" s="10"/>
      <c r="H111" s="10"/>
      <c r="I111" s="23">
        <v>825570</v>
      </c>
      <c r="J111" s="23">
        <v>754060.89</v>
      </c>
      <c r="K111" s="23">
        <v>52232.11</v>
      </c>
      <c r="L111" s="23">
        <v>806293</v>
      </c>
      <c r="M111" s="11"/>
      <c r="N111" s="11"/>
      <c r="O111" s="12">
        <f>(L111-I111)/I111</f>
        <v>-2.3349927928582676E-2</v>
      </c>
    </row>
    <row r="112" spans="1:15" ht="13.15" customHeight="1" x14ac:dyDescent="0.25">
      <c r="A112" s="7">
        <v>44501</v>
      </c>
      <c r="B112" s="4" t="s">
        <v>15</v>
      </c>
      <c r="C112" s="4">
        <v>34</v>
      </c>
      <c r="D112" s="4">
        <v>31</v>
      </c>
      <c r="E112" s="4">
        <v>0</v>
      </c>
      <c r="F112" s="4">
        <v>0</v>
      </c>
      <c r="G112" s="5"/>
      <c r="H112" s="5"/>
      <c r="I112" s="21"/>
      <c r="J112" s="21"/>
      <c r="K112" s="21"/>
      <c r="L112" s="21"/>
      <c r="M112" s="6"/>
      <c r="N112" s="6"/>
      <c r="O112" s="6"/>
    </row>
    <row r="113" spans="1:15" ht="13.15" customHeight="1" x14ac:dyDescent="0.25">
      <c r="A113" s="7">
        <v>44501</v>
      </c>
      <c r="B113" s="4" t="s">
        <v>16</v>
      </c>
      <c r="C113" s="4">
        <v>131</v>
      </c>
      <c r="D113" s="4">
        <v>121</v>
      </c>
      <c r="E113" s="4">
        <v>7</v>
      </c>
      <c r="F113" s="4">
        <v>5</v>
      </c>
      <c r="G113" s="5"/>
      <c r="H113" s="5"/>
      <c r="I113" s="21"/>
      <c r="J113" s="21"/>
      <c r="K113" s="21"/>
      <c r="L113" s="21"/>
      <c r="M113" s="6"/>
      <c r="N113" s="6"/>
      <c r="O113" s="6"/>
    </row>
    <row r="114" spans="1:15" ht="13.15" customHeight="1" x14ac:dyDescent="0.25">
      <c r="A114" s="8" t="s">
        <v>13</v>
      </c>
      <c r="B114" s="9"/>
      <c r="C114" s="9">
        <f>SUM(C112:C113)</f>
        <v>165</v>
      </c>
      <c r="D114" s="9">
        <f t="shared" ref="D114:F114" si="38">SUM(D112:D113)</f>
        <v>152</v>
      </c>
      <c r="E114" s="9">
        <f t="shared" si="38"/>
        <v>7</v>
      </c>
      <c r="F114" s="9">
        <f t="shared" si="38"/>
        <v>5</v>
      </c>
      <c r="G114" s="10"/>
      <c r="H114" s="10"/>
      <c r="I114" s="23">
        <v>872271</v>
      </c>
      <c r="J114" s="23">
        <v>839883.33</v>
      </c>
      <c r="K114" s="23">
        <v>36113.67</v>
      </c>
      <c r="L114" s="23">
        <v>875997</v>
      </c>
      <c r="M114" s="11"/>
      <c r="N114" s="11"/>
      <c r="O114" s="12">
        <f>(L114-I114)/I114</f>
        <v>4.2716082501883012E-3</v>
      </c>
    </row>
    <row r="115" spans="1:15" ht="13.15" customHeight="1" x14ac:dyDescent="0.25">
      <c r="A115" s="7">
        <v>44531</v>
      </c>
      <c r="B115" s="4" t="s">
        <v>15</v>
      </c>
      <c r="C115" s="4">
        <v>34</v>
      </c>
      <c r="D115" s="4">
        <v>32</v>
      </c>
      <c r="E115" s="4">
        <v>0</v>
      </c>
      <c r="F115" s="4">
        <v>0</v>
      </c>
      <c r="G115" s="5"/>
      <c r="H115" s="5"/>
      <c r="I115" s="21"/>
      <c r="J115" s="21"/>
      <c r="K115" s="21"/>
      <c r="L115" s="21"/>
      <c r="M115" s="6"/>
      <c r="N115" s="6"/>
      <c r="O115" s="6"/>
    </row>
    <row r="116" spans="1:15" ht="13.15" customHeight="1" x14ac:dyDescent="0.25">
      <c r="A116" s="7">
        <v>44531</v>
      </c>
      <c r="B116" s="4" t="s">
        <v>16</v>
      </c>
      <c r="C116" s="4">
        <v>131</v>
      </c>
      <c r="D116" s="4">
        <v>117</v>
      </c>
      <c r="E116" s="4">
        <v>7</v>
      </c>
      <c r="F116" s="4">
        <v>3</v>
      </c>
      <c r="G116" s="5"/>
      <c r="H116" s="5"/>
      <c r="I116" s="21"/>
      <c r="J116" s="21"/>
      <c r="K116" s="21"/>
      <c r="L116" s="21"/>
      <c r="M116" s="6"/>
      <c r="N116" s="6"/>
      <c r="O116" s="6"/>
    </row>
    <row r="117" spans="1:15" ht="13.15" customHeight="1" thickBot="1" x14ac:dyDescent="0.3">
      <c r="A117" s="8" t="s">
        <v>13</v>
      </c>
      <c r="B117" s="9"/>
      <c r="C117" s="9">
        <f>SUM(C115:C116)</f>
        <v>165</v>
      </c>
      <c r="D117" s="9">
        <f t="shared" ref="D117:F117" si="39">SUM(D115:D116)</f>
        <v>149</v>
      </c>
      <c r="E117" s="9">
        <f t="shared" si="39"/>
        <v>7</v>
      </c>
      <c r="F117" s="9">
        <f t="shared" si="39"/>
        <v>3</v>
      </c>
      <c r="G117" s="10"/>
      <c r="H117" s="10"/>
      <c r="I117" s="23">
        <f>893258-2</f>
        <v>893256</v>
      </c>
      <c r="J117" s="23">
        <v>648272.81999999995</v>
      </c>
      <c r="K117" s="23">
        <v>47403.18</v>
      </c>
      <c r="L117" s="23">
        <f>695677-1</f>
        <v>695676</v>
      </c>
      <c r="M117" s="11"/>
      <c r="N117" s="11"/>
      <c r="O117" s="33">
        <f>(L117-I117)/I117</f>
        <v>-0.22119078965044736</v>
      </c>
    </row>
    <row r="118" spans="1:15" ht="13.15" customHeight="1" thickBot="1" x14ac:dyDescent="0.3">
      <c r="A118" s="29" t="s">
        <v>21</v>
      </c>
      <c r="B118" s="26"/>
      <c r="C118" s="26"/>
      <c r="D118" s="26"/>
      <c r="E118" s="26"/>
      <c r="F118" s="26"/>
      <c r="G118" s="30"/>
      <c r="H118" s="30"/>
      <c r="I118" s="27">
        <v>9765077</v>
      </c>
      <c r="J118" s="27">
        <f>SUM(J84,J87,J90,J93,J96,J99,J102,J105,J108,J111,J114,J117)</f>
        <v>9179043.3399999999</v>
      </c>
      <c r="K118" s="27">
        <f>SUM(K84,K87,K90,K93,K96,K99,K102,K105,K108,K111,K114,K117)</f>
        <v>509374.66</v>
      </c>
      <c r="L118" s="27">
        <v>9688418</v>
      </c>
      <c r="M118" s="31"/>
      <c r="N118" s="31"/>
      <c r="O118" s="28">
        <f>(L118-I118)/I118</f>
        <v>-7.850322122395963E-3</v>
      </c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 t="s">
        <v>24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 t="s">
        <v>25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 t="s">
        <v>26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 t="s">
        <v>27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</sheetData>
  <mergeCells count="12">
    <mergeCell ref="M6:O6"/>
    <mergeCell ref="G6:I6"/>
    <mergeCell ref="J6:L6"/>
    <mergeCell ref="A6:A7"/>
    <mergeCell ref="B6:B7"/>
    <mergeCell ref="C6:D6"/>
    <mergeCell ref="E6:F6"/>
    <mergeCell ref="A4:O4"/>
    <mergeCell ref="A5:O5"/>
    <mergeCell ref="A1:O1"/>
    <mergeCell ref="A2:O2"/>
    <mergeCell ref="A3:O3"/>
  </mergeCells>
  <pageMargins left="0.25" right="0.25" top="0.75" bottom="0.75" header="0.3" footer="0.3"/>
  <pageSetup scale="91" fitToHeight="0" orientation="portrait" r:id="rId1"/>
  <rowBreaks count="2" manualBreakCount="2">
    <brk id="44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H-Exhibit 27</vt:lpstr>
      <vt:lpstr>'Schedule H-Exhibit 27'!Print_Titles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Edge</dc:creator>
  <cp:lastModifiedBy>Stacey Kampsen</cp:lastModifiedBy>
  <cp:lastPrinted>2022-08-02T14:16:57Z</cp:lastPrinted>
  <dcterms:created xsi:type="dcterms:W3CDTF">2022-07-19T05:41:19Z</dcterms:created>
  <dcterms:modified xsi:type="dcterms:W3CDTF">2022-08-02T14:17:14Z</dcterms:modified>
</cp:coreProperties>
</file>