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127" documentId="8_{485A4D6E-E3FE-4BEE-B682-E9E1D234593E}" xr6:coauthVersionLast="47" xr6:coauthVersionMax="47" xr10:uidLastSave="{D525FB2E-58C0-466E-8C81-9E69BC1BBF65}"/>
  <bookViews>
    <workbookView xWindow="-110" yWindow="-110" windowWidth="19420" windowHeight="10420" xr2:uid="{00000000-000D-0000-FFFF-FFFF00000000}"/>
  </bookViews>
  <sheets>
    <sheet name="Health Care Ra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6" i="1" l="1"/>
  <c r="AJ46" i="1"/>
  <c r="AK46" i="1"/>
  <c r="AH46" i="1"/>
  <c r="AI37" i="1"/>
  <c r="AJ37" i="1"/>
  <c r="AK37" i="1"/>
  <c r="AH37" i="1"/>
  <c r="AI44" i="1"/>
  <c r="AJ44" i="1"/>
  <c r="AK44" i="1"/>
  <c r="AH44" i="1"/>
  <c r="AI41" i="1"/>
  <c r="AJ41" i="1"/>
  <c r="AK41" i="1"/>
  <c r="AH41" i="1"/>
  <c r="AI40" i="1"/>
  <c r="AJ40" i="1"/>
  <c r="AK40" i="1"/>
  <c r="AH40" i="1"/>
  <c r="AI39" i="1"/>
  <c r="AJ39" i="1"/>
  <c r="AK39" i="1"/>
  <c r="AH39" i="1"/>
  <c r="AI33" i="1"/>
  <c r="AJ33" i="1"/>
  <c r="AK33" i="1"/>
  <c r="AH33" i="1"/>
  <c r="AI34" i="1"/>
  <c r="AJ34" i="1"/>
  <c r="AK34" i="1"/>
  <c r="AH34" i="1"/>
  <c r="AK32" i="1"/>
  <c r="AJ32" i="1"/>
  <c r="AI32" i="1"/>
  <c r="AH32" i="1"/>
  <c r="AH22" i="1" l="1"/>
  <c r="AH23" i="1"/>
  <c r="AE26" i="1"/>
  <c r="AG26" i="1"/>
  <c r="AH26" i="1"/>
  <c r="AE27" i="1"/>
  <c r="AE28" i="1"/>
  <c r="AF28" i="1"/>
  <c r="AG28" i="1"/>
  <c r="AI22" i="1"/>
  <c r="AI23" i="1"/>
  <c r="AJ23" i="1"/>
  <c r="AI28" i="1"/>
  <c r="AJ28" i="1"/>
  <c r="AL24" i="1"/>
  <c r="AL27" i="1"/>
  <c r="AL28" i="1"/>
  <c r="AO34" i="1" s="1"/>
  <c r="AL22" i="1"/>
  <c r="AK13" i="1"/>
  <c r="AK22" i="1" s="1"/>
  <c r="AL13" i="1"/>
  <c r="AM23" i="1"/>
  <c r="AN23" i="1"/>
  <c r="AO23" i="1"/>
  <c r="AM24" i="1"/>
  <c r="AM26" i="1"/>
  <c r="AN26" i="1"/>
  <c r="AM27" i="1"/>
  <c r="AN27" i="1"/>
  <c r="AO27" i="1"/>
  <c r="AN28" i="1"/>
  <c r="AO28" i="1"/>
  <c r="AP26" i="1"/>
  <c r="AP27" i="1"/>
  <c r="AP28" i="1"/>
  <c r="AM17" i="1"/>
  <c r="AN17" i="1"/>
  <c r="AO17" i="1"/>
  <c r="AO26" i="1" s="1"/>
  <c r="AM18" i="1"/>
  <c r="AN18" i="1"/>
  <c r="AO18" i="1"/>
  <c r="AM19" i="1"/>
  <c r="AM28" i="1" s="1"/>
  <c r="AN19" i="1"/>
  <c r="AO19" i="1"/>
  <c r="AP18" i="1"/>
  <c r="AP19" i="1"/>
  <c r="AP17" i="1"/>
  <c r="AM13" i="1"/>
  <c r="AM22" i="1" s="1"/>
  <c r="AN13" i="1"/>
  <c r="AN22" i="1" s="1"/>
  <c r="AO13" i="1"/>
  <c r="AO22" i="1" s="1"/>
  <c r="AM14" i="1"/>
  <c r="AN14" i="1"/>
  <c r="AO14" i="1"/>
  <c r="AM15" i="1"/>
  <c r="AN15" i="1"/>
  <c r="AN24" i="1" s="1"/>
  <c r="AO15" i="1"/>
  <c r="AO24" i="1" s="1"/>
  <c r="AP14" i="1"/>
  <c r="AP23" i="1" s="1"/>
  <c r="AP15" i="1"/>
  <c r="AP24" i="1" s="1"/>
  <c r="AP13" i="1"/>
  <c r="AP22" i="1" s="1"/>
  <c r="AR22" i="1"/>
  <c r="AS22" i="1"/>
  <c r="AV22" i="1"/>
  <c r="AW22" i="1"/>
  <c r="AQ24" i="1"/>
  <c r="AQ26" i="1"/>
  <c r="AR26" i="1"/>
  <c r="AQ27" i="1"/>
  <c r="AR27" i="1"/>
  <c r="AS27" i="1"/>
  <c r="AQ28" i="1"/>
  <c r="AR28" i="1"/>
  <c r="AS28" i="1"/>
  <c r="AT28" i="1"/>
  <c r="AO36" i="1" s="1"/>
  <c r="AX23" i="1"/>
  <c r="AX24" i="1"/>
  <c r="AX26" i="1"/>
  <c r="AX27" i="1"/>
  <c r="AX28" i="1"/>
  <c r="AO37" i="1" s="1"/>
  <c r="AE13" i="1"/>
  <c r="AE22" i="1" s="1"/>
  <c r="AF13" i="1"/>
  <c r="AF22" i="1" s="1"/>
  <c r="AG13" i="1"/>
  <c r="AG22" i="1" s="1"/>
  <c r="AE14" i="1"/>
  <c r="AE23" i="1" s="1"/>
  <c r="AF14" i="1"/>
  <c r="AF23" i="1" s="1"/>
  <c r="AG14" i="1"/>
  <c r="AG23" i="1" s="1"/>
  <c r="AE15" i="1"/>
  <c r="AE24" i="1" s="1"/>
  <c r="AF15" i="1"/>
  <c r="AF24" i="1" s="1"/>
  <c r="AG15" i="1"/>
  <c r="AG24" i="1" s="1"/>
  <c r="AE17" i="1"/>
  <c r="AF17" i="1"/>
  <c r="AF26" i="1" s="1"/>
  <c r="AG17" i="1"/>
  <c r="AE18" i="1"/>
  <c r="AF18" i="1"/>
  <c r="AF27" i="1" s="1"/>
  <c r="AG18" i="1"/>
  <c r="AG27" i="1" s="1"/>
  <c r="AE19" i="1"/>
  <c r="AF19" i="1"/>
  <c r="AG19" i="1"/>
  <c r="AH14" i="1"/>
  <c r="AH15" i="1"/>
  <c r="AH24" i="1" s="1"/>
  <c r="AH17" i="1"/>
  <c r="AH18" i="1"/>
  <c r="AH27" i="1" s="1"/>
  <c r="AH19" i="1"/>
  <c r="AH28" i="1" s="1"/>
  <c r="AO33" i="1" s="1"/>
  <c r="AH13" i="1"/>
  <c r="AQ14" i="1"/>
  <c r="AQ23" i="1" s="1"/>
  <c r="AR14" i="1"/>
  <c r="AR23" i="1" s="1"/>
  <c r="AS14" i="1"/>
  <c r="AS23" i="1" s="1"/>
  <c r="AT14" i="1"/>
  <c r="AT23" i="1" s="1"/>
  <c r="AU14" i="1"/>
  <c r="AU23" i="1" s="1"/>
  <c r="AV14" i="1"/>
  <c r="AV23" i="1" s="1"/>
  <c r="AW14" i="1"/>
  <c r="AW23" i="1" s="1"/>
  <c r="AX14" i="1"/>
  <c r="AQ15" i="1"/>
  <c r="AR15" i="1"/>
  <c r="AR24" i="1" s="1"/>
  <c r="AS15" i="1"/>
  <c r="AS24" i="1" s="1"/>
  <c r="AT15" i="1"/>
  <c r="AT24" i="1" s="1"/>
  <c r="AU15" i="1"/>
  <c r="AU24" i="1" s="1"/>
  <c r="AV15" i="1"/>
  <c r="AV24" i="1" s="1"/>
  <c r="AW15" i="1"/>
  <c r="AW24" i="1" s="1"/>
  <c r="AX15" i="1"/>
  <c r="AQ17" i="1"/>
  <c r="AR17" i="1"/>
  <c r="AS17" i="1"/>
  <c r="AS26" i="1" s="1"/>
  <c r="AT17" i="1"/>
  <c r="AT26" i="1" s="1"/>
  <c r="AU17" i="1"/>
  <c r="AU26" i="1" s="1"/>
  <c r="AV17" i="1"/>
  <c r="AV26" i="1" s="1"/>
  <c r="AW17" i="1"/>
  <c r="AW26" i="1" s="1"/>
  <c r="AX17" i="1"/>
  <c r="AQ18" i="1"/>
  <c r="AR18" i="1"/>
  <c r="AS18" i="1"/>
  <c r="AT18" i="1"/>
  <c r="AT27" i="1" s="1"/>
  <c r="AU18" i="1"/>
  <c r="AU27" i="1" s="1"/>
  <c r="AV18" i="1"/>
  <c r="AV27" i="1" s="1"/>
  <c r="AW18" i="1"/>
  <c r="AW27" i="1" s="1"/>
  <c r="AX18" i="1"/>
  <c r="AQ19" i="1"/>
  <c r="AR19" i="1"/>
  <c r="AS19" i="1"/>
  <c r="AT19" i="1"/>
  <c r="AU19" i="1"/>
  <c r="AU28" i="1" s="1"/>
  <c r="AV19" i="1"/>
  <c r="AV28" i="1" s="1"/>
  <c r="AW19" i="1"/>
  <c r="AW28" i="1" s="1"/>
  <c r="AX19" i="1"/>
  <c r="AI14" i="1"/>
  <c r="AJ14" i="1"/>
  <c r="AK14" i="1"/>
  <c r="AK23" i="1" s="1"/>
  <c r="AL14" i="1"/>
  <c r="AL23" i="1" s="1"/>
  <c r="AI15" i="1"/>
  <c r="AI24" i="1" s="1"/>
  <c r="AJ15" i="1"/>
  <c r="AJ24" i="1" s="1"/>
  <c r="AK15" i="1"/>
  <c r="AK24" i="1" s="1"/>
  <c r="AL15" i="1"/>
  <c r="AI17" i="1"/>
  <c r="AI26" i="1" s="1"/>
  <c r="AJ17" i="1"/>
  <c r="AJ26" i="1" s="1"/>
  <c r="AK17" i="1"/>
  <c r="AK26" i="1" s="1"/>
  <c r="AL17" i="1"/>
  <c r="AL26" i="1" s="1"/>
  <c r="AI18" i="1"/>
  <c r="AI27" i="1" s="1"/>
  <c r="AJ18" i="1"/>
  <c r="AJ27" i="1" s="1"/>
  <c r="AK18" i="1"/>
  <c r="AK27" i="1" s="1"/>
  <c r="AL18" i="1"/>
  <c r="AI19" i="1"/>
  <c r="AJ19" i="1"/>
  <c r="AK19" i="1"/>
  <c r="AK28" i="1" s="1"/>
  <c r="AL19" i="1"/>
  <c r="AI13" i="1"/>
  <c r="AJ13" i="1"/>
  <c r="AJ22" i="1" s="1"/>
  <c r="AT13" i="1"/>
  <c r="AT22" i="1" s="1"/>
  <c r="AS13" i="1"/>
  <c r="AR13" i="1"/>
  <c r="AQ13" i="1"/>
  <c r="AQ22" i="1" s="1"/>
  <c r="AU13" i="1"/>
  <c r="AU22" i="1" s="1"/>
  <c r="AV13" i="1"/>
  <c r="AW13" i="1"/>
  <c r="AX13" i="1"/>
  <c r="AX22" i="1" s="1"/>
  <c r="AO35" i="1" l="1"/>
</calcChain>
</file>

<file path=xl/sharedStrings.xml><?xml version="1.0" encoding="utf-8"?>
<sst xmlns="http://schemas.openxmlformats.org/spreadsheetml/2006/main" count="209" uniqueCount="38">
  <si>
    <r>
      <rPr>
        <b/>
        <sz val="20"/>
        <color rgb="FF002C71"/>
        <rFont val="Georgia"/>
        <family val="1"/>
      </rPr>
      <t>Corix Infrastructure</t>
    </r>
  </si>
  <si>
    <r>
      <rPr>
        <sz val="12"/>
        <color rgb="FF646769"/>
        <rFont val="Georgia"/>
        <family val="1"/>
      </rPr>
      <t>2017-2022 Medical Budget Rates and EE/ER Contributions</t>
    </r>
  </si>
  <si>
    <r>
      <rPr>
        <b/>
        <sz val="10"/>
        <rFont val="Arial"/>
        <family val="2"/>
      </rPr>
      <t>EE</t>
    </r>
  </si>
  <si>
    <r>
      <rPr>
        <b/>
        <sz val="10"/>
        <rFont val="Arial"/>
        <family val="2"/>
      </rPr>
      <t>EE+SP</t>
    </r>
  </si>
  <si>
    <r>
      <rPr>
        <b/>
        <sz val="10"/>
        <rFont val="Arial"/>
        <family val="2"/>
      </rPr>
      <t>EE+CH</t>
    </r>
  </si>
  <si>
    <r>
      <rPr>
        <b/>
        <sz val="10"/>
        <rFont val="Arial"/>
        <family val="2"/>
      </rPr>
      <t>FAM</t>
    </r>
  </si>
  <si>
    <r>
      <rPr>
        <b/>
        <sz val="10.5"/>
        <color rgb="FFFFFFFF"/>
        <rFont val="Arial"/>
        <family val="2"/>
      </rPr>
      <t>Utilities Platinum PPO Plan</t>
    </r>
  </si>
  <si>
    <r>
      <rPr>
        <sz val="10"/>
        <rFont val="Arial"/>
        <family val="2"/>
      </rPr>
      <t>Budget Rate</t>
    </r>
  </si>
  <si>
    <r>
      <rPr>
        <b/>
        <sz val="10.5"/>
        <color rgb="FFFFFFFF"/>
        <rFont val="Arial"/>
        <family val="2"/>
      </rPr>
      <t>Utilities PPO Plan</t>
    </r>
  </si>
  <si>
    <r>
      <rPr>
        <b/>
        <sz val="9"/>
        <rFont val="Arial"/>
        <family val="2"/>
      </rPr>
      <t>-</t>
    </r>
  </si>
  <si>
    <r>
      <rPr>
        <sz val="10"/>
        <rFont val="Arial"/>
        <family val="2"/>
      </rPr>
      <t>EE Contribution</t>
    </r>
  </si>
  <si>
    <r>
      <rPr>
        <sz val="10"/>
        <rFont val="Arial"/>
        <family val="2"/>
      </rPr>
      <t>ER Contribution</t>
    </r>
  </si>
  <si>
    <r>
      <rPr>
        <b/>
        <sz val="10.5"/>
        <color rgb="FFFFFFFF"/>
        <rFont val="Arial"/>
        <family val="2"/>
      </rPr>
      <t>Utilities HDHP Plan</t>
    </r>
  </si>
  <si>
    <r>
      <rPr>
        <b/>
        <sz val="10.5"/>
        <color rgb="FFFFFFFF"/>
        <rFont val="Arial"/>
        <family val="2"/>
      </rPr>
      <t>Utilities Gold PPO Plan</t>
    </r>
  </si>
  <si>
    <r>
      <rPr>
        <b/>
        <sz val="10.5"/>
        <color rgb="FFFFFFFF"/>
        <rFont val="Arial"/>
        <family val="2"/>
      </rPr>
      <t>Corix PPO Plan</t>
    </r>
  </si>
  <si>
    <r>
      <rPr>
        <b/>
        <sz val="10.5"/>
        <color rgb="FFFFFFFF"/>
        <rFont val="Arial"/>
        <family val="2"/>
      </rPr>
      <t xml:space="preserve">WSC/Cori x PPO
</t>
    </r>
    <r>
      <rPr>
        <b/>
        <sz val="10.5"/>
        <color rgb="FFFFFFFF"/>
        <rFont val="Arial"/>
        <family val="2"/>
      </rPr>
      <t>Plan</t>
    </r>
  </si>
  <si>
    <r>
      <rPr>
        <b/>
        <sz val="10.5"/>
        <color rgb="FFFFFFFF"/>
        <rFont val="Arial"/>
        <family val="2"/>
      </rPr>
      <t>Corix HDHP</t>
    </r>
  </si>
  <si>
    <r>
      <rPr>
        <b/>
        <sz val="10.5"/>
        <color rgb="FFFFFFFF"/>
        <rFont val="Arial"/>
        <family val="2"/>
      </rPr>
      <t xml:space="preserve">WSC/Cori x HDHP
</t>
    </r>
    <r>
      <rPr>
        <b/>
        <sz val="10.5"/>
        <color rgb="FFFFFFFF"/>
        <rFont val="Arial"/>
        <family val="2"/>
      </rPr>
      <t>Plan</t>
    </r>
  </si>
  <si>
    <t>EE</t>
  </si>
  <si>
    <t>EE+SP</t>
  </si>
  <si>
    <t>EE+CH</t>
  </si>
  <si>
    <t>FAM</t>
  </si>
  <si>
    <t>2022 Vs 2021</t>
  </si>
  <si>
    <t>2021 Vs 2020</t>
  </si>
  <si>
    <t>2020 Vs 2019</t>
  </si>
  <si>
    <t>2019 Vs 2018</t>
  </si>
  <si>
    <t>2018 Vs 2017</t>
  </si>
  <si>
    <t>WSC/Cori x PPO
Plan</t>
  </si>
  <si>
    <t>WSC/Cori x HDHP
Plan</t>
  </si>
  <si>
    <t>Budget Rate</t>
  </si>
  <si>
    <t>EE Contribution</t>
  </si>
  <si>
    <t>ER Contribution</t>
  </si>
  <si>
    <t>Variance Percentages</t>
  </si>
  <si>
    <t>Dollar differences</t>
  </si>
  <si>
    <t>Health care cost increases</t>
  </si>
  <si>
    <t>ER Contr</t>
  </si>
  <si>
    <t>higher cost medical</t>
  </si>
  <si>
    <t>Compound annual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</si>
</sst>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0.00"/>
    <numFmt numFmtId="165" formatCode="\$#,##0.00"/>
    <numFmt numFmtId="166" formatCode="0.0%"/>
  </numFmts>
  <fonts count="16" x14ac:knownFonts="1">
    <font>
      <sz val="10"/>
      <color rgb="FF000000"/>
      <name val="Times New Roman"/>
      <charset val="204"/>
    </font>
    <font>
      <b/>
      <sz val="20"/>
      <name val="Georgia"/>
    </font>
    <font>
      <sz val="12"/>
      <name val="Georgia"/>
    </font>
    <font>
      <b/>
      <sz val="10.5"/>
      <color rgb="FFFFFFFF"/>
      <name val="Arial"/>
      <family val="2"/>
    </font>
    <font>
      <b/>
      <sz val="10"/>
      <name val="Arial"/>
    </font>
    <font>
      <b/>
      <sz val="10.5"/>
      <name val="Arial"/>
    </font>
    <font>
      <sz val="10"/>
      <name val="Arial"/>
    </font>
    <font>
      <b/>
      <sz val="9"/>
      <color rgb="FF000000"/>
      <name val="Arial"/>
      <family val="2"/>
    </font>
    <font>
      <b/>
      <sz val="9"/>
      <name val="Arial"/>
    </font>
    <font>
      <b/>
      <sz val="20"/>
      <color rgb="FF002C71"/>
      <name val="Georgia"/>
      <family val="1"/>
    </font>
    <font>
      <sz val="12"/>
      <color rgb="FF646769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10"/>
      <color theme="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B07DD7"/>
      </patternFill>
    </fill>
    <fill>
      <patternFill patternType="solid">
        <fgColor rgb="FFF66666"/>
      </patternFill>
    </fill>
    <fill>
      <patternFill patternType="solid">
        <fgColor rgb="FF00AF50"/>
      </patternFill>
    </fill>
    <fill>
      <patternFill patternType="solid">
        <fgColor rgb="FFA6A6A6"/>
      </patternFill>
    </fill>
    <fill>
      <patternFill patternType="solid">
        <fgColor rgb="FFEB6E0E"/>
      </patternFill>
    </fill>
    <fill>
      <patternFill patternType="solid">
        <fgColor rgb="FF002C71"/>
      </patternFill>
    </fill>
    <fill>
      <patternFill patternType="solid">
        <fgColor rgb="FFDFA100"/>
      </patternFill>
    </fill>
    <fill>
      <patternFill patternType="solid">
        <fgColor rgb="FFC39BE0"/>
      </patternFill>
    </fill>
    <fill>
      <patternFill patternType="solid">
        <fgColor rgb="FFF89494"/>
      </patternFill>
    </fill>
    <fill>
      <patternFill patternType="solid">
        <fgColor rgb="FFA1E0AB"/>
      </patternFill>
    </fill>
    <fill>
      <patternFill patternType="solid">
        <fgColor rgb="FFF8C59D"/>
      </patternFill>
    </fill>
    <fill>
      <patternFill patternType="solid">
        <fgColor rgb="FFC9DAEF"/>
      </patternFill>
    </fill>
    <fill>
      <patternFill patternType="solid">
        <fgColor rgb="FFFFDC80"/>
      </patternFill>
    </fill>
    <fill>
      <patternFill patternType="solid">
        <fgColor rgb="FF7AA3DB"/>
      </patternFill>
    </fill>
    <fill>
      <patternFill patternType="solid">
        <fgColor rgb="FFAEC7E9"/>
      </patternFill>
    </fill>
    <fill>
      <patternFill patternType="solid">
        <fgColor rgb="FFDAC1EC"/>
      </patternFill>
    </fill>
    <fill>
      <patternFill patternType="solid">
        <fgColor rgb="FFFABABA"/>
      </patternFill>
    </fill>
    <fill>
      <patternFill patternType="solid">
        <fgColor rgb="FFD0EFD5"/>
      </patternFill>
    </fill>
    <fill>
      <patternFill patternType="solid">
        <fgColor rgb="FFFBE0CD"/>
      </patternFill>
    </fill>
    <fill>
      <patternFill patternType="solid">
        <fgColor rgb="FFFFF3D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7AA3DB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7" xfId="0" applyFont="1" applyFill="1" applyBorder="1" applyAlignment="1">
      <alignment horizontal="right" vertical="top" wrapText="1" indent="1"/>
    </xf>
    <xf numFmtId="0" fontId="4" fillId="9" borderId="7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left" vertical="top" wrapText="1" indent="1"/>
    </xf>
    <xf numFmtId="0" fontId="4" fillId="10" borderId="7" xfId="0" applyFont="1" applyFill="1" applyBorder="1" applyAlignment="1">
      <alignment horizontal="right" vertical="top" wrapText="1" indent="1"/>
    </xf>
    <xf numFmtId="0" fontId="4" fillId="10" borderId="4" xfId="0" applyFont="1" applyFill="1" applyBorder="1" applyAlignment="1">
      <alignment horizontal="left" vertical="top" wrapText="1" indent="2"/>
    </xf>
    <xf numFmtId="0" fontId="4" fillId="11" borderId="7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right" vertical="top" wrapText="1" indent="1"/>
    </xf>
    <xf numFmtId="0" fontId="4" fillId="12" borderId="2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right" vertical="top" wrapText="1" indent="1"/>
    </xf>
    <xf numFmtId="0" fontId="4" fillId="12" borderId="4" xfId="0" applyFont="1" applyFill="1" applyBorder="1" applyAlignment="1">
      <alignment horizontal="left" vertical="top" wrapText="1" indent="2"/>
    </xf>
    <xf numFmtId="0" fontId="4" fillId="13" borderId="0" xfId="0" applyFont="1" applyFill="1" applyBorder="1" applyAlignment="1">
      <alignment horizontal="center" vertical="top" wrapText="1"/>
    </xf>
    <xf numFmtId="0" fontId="4" fillId="13" borderId="0" xfId="0" applyFont="1" applyFill="1" applyBorder="1" applyAlignment="1">
      <alignment horizontal="right" vertical="top" wrapText="1" indent="1"/>
    </xf>
    <xf numFmtId="0" fontId="4" fillId="13" borderId="6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right" vertical="top" wrapText="1" indent="1"/>
    </xf>
    <xf numFmtId="0" fontId="6" fillId="0" borderId="2" xfId="0" applyFont="1" applyFill="1" applyBorder="1" applyAlignment="1">
      <alignment horizontal="left" vertical="top" wrapText="1"/>
    </xf>
    <xf numFmtId="164" fontId="7" fillId="9" borderId="7" xfId="0" applyNumberFormat="1" applyFont="1" applyFill="1" applyBorder="1" applyAlignment="1">
      <alignment horizontal="center" vertical="top" shrinkToFit="1"/>
    </xf>
    <xf numFmtId="165" fontId="7" fillId="9" borderId="7" xfId="0" applyNumberFormat="1" applyFont="1" applyFill="1" applyBorder="1" applyAlignment="1">
      <alignment horizontal="right" vertical="top" indent="1" shrinkToFit="1"/>
    </xf>
    <xf numFmtId="165" fontId="7" fillId="9" borderId="7" xfId="0" applyNumberFormat="1" applyFont="1" applyFill="1" applyBorder="1" applyAlignment="1">
      <alignment horizontal="center" vertical="top" shrinkToFit="1"/>
    </xf>
    <xf numFmtId="164" fontId="7" fillId="10" borderId="7" xfId="0" applyNumberFormat="1" applyFont="1" applyFill="1" applyBorder="1" applyAlignment="1">
      <alignment horizontal="center" vertical="top" shrinkToFit="1"/>
    </xf>
    <xf numFmtId="165" fontId="7" fillId="10" borderId="7" xfId="0" applyNumberFormat="1" applyFont="1" applyFill="1" applyBorder="1" applyAlignment="1">
      <alignment horizontal="left" vertical="top" indent="1" shrinkToFit="1"/>
    </xf>
    <xf numFmtId="165" fontId="7" fillId="10" borderId="7" xfId="0" applyNumberFormat="1" applyFont="1" applyFill="1" applyBorder="1" applyAlignment="1">
      <alignment horizontal="right" vertical="top" indent="1" shrinkToFit="1"/>
    </xf>
    <xf numFmtId="164" fontId="7" fillId="11" borderId="7" xfId="0" applyNumberFormat="1" applyFont="1" applyFill="1" applyBorder="1" applyAlignment="1">
      <alignment horizontal="center" vertical="top" shrinkToFit="1"/>
    </xf>
    <xf numFmtId="165" fontId="7" fillId="11" borderId="7" xfId="0" applyNumberFormat="1" applyFont="1" applyFill="1" applyBorder="1" applyAlignment="1">
      <alignment horizontal="center" vertical="top" shrinkToFit="1"/>
    </xf>
    <xf numFmtId="165" fontId="7" fillId="11" borderId="7" xfId="0" applyNumberFormat="1" applyFont="1" applyFill="1" applyBorder="1" applyAlignment="1">
      <alignment horizontal="right" vertical="top" indent="1" shrinkToFit="1"/>
    </xf>
    <xf numFmtId="0" fontId="8" fillId="12" borderId="2" xfId="0" applyFont="1" applyFill="1" applyBorder="1" applyAlignment="1">
      <alignment horizontal="center" vertical="top" wrapText="1"/>
    </xf>
    <xf numFmtId="0" fontId="8" fillId="12" borderId="7" xfId="0" applyFont="1" applyFill="1" applyBorder="1" applyAlignment="1">
      <alignment horizontal="center" vertical="top" wrapText="1"/>
    </xf>
    <xf numFmtId="0" fontId="8" fillId="16" borderId="9" xfId="0" applyFont="1" applyFill="1" applyBorder="1" applyAlignment="1">
      <alignment horizontal="center" vertical="top" wrapText="1"/>
    </xf>
    <xf numFmtId="0" fontId="8" fillId="14" borderId="7" xfId="0" applyFont="1" applyFill="1" applyBorder="1" applyAlignment="1">
      <alignment horizontal="center" vertical="top" wrapText="1"/>
    </xf>
    <xf numFmtId="0" fontId="8" fillId="14" borderId="4" xfId="0" applyFont="1" applyFill="1" applyBorder="1" applyAlignment="1">
      <alignment horizontal="center" vertical="top" wrapText="1"/>
    </xf>
    <xf numFmtId="164" fontId="7" fillId="17" borderId="7" xfId="0" applyNumberFormat="1" applyFont="1" applyFill="1" applyBorder="1" applyAlignment="1">
      <alignment horizontal="center" vertical="top" shrinkToFit="1"/>
    </xf>
    <xf numFmtId="164" fontId="7" fillId="17" borderId="7" xfId="0" applyNumberFormat="1" applyFont="1" applyFill="1" applyBorder="1" applyAlignment="1">
      <alignment horizontal="left" vertical="top" indent="1" shrinkToFit="1"/>
    </xf>
    <xf numFmtId="164" fontId="7" fillId="18" borderId="7" xfId="0" applyNumberFormat="1" applyFont="1" applyFill="1" applyBorder="1" applyAlignment="1">
      <alignment horizontal="center" vertical="top" shrinkToFit="1"/>
    </xf>
    <xf numFmtId="164" fontId="7" fillId="18" borderId="7" xfId="0" applyNumberFormat="1" applyFont="1" applyFill="1" applyBorder="1" applyAlignment="1">
      <alignment horizontal="left" vertical="top" indent="1" shrinkToFit="1"/>
    </xf>
    <xf numFmtId="164" fontId="7" fillId="18" borderId="7" xfId="0" applyNumberFormat="1" applyFont="1" applyFill="1" applyBorder="1" applyAlignment="1">
      <alignment horizontal="right" vertical="top" indent="1" shrinkToFit="1"/>
    </xf>
    <xf numFmtId="164" fontId="7" fillId="19" borderId="7" xfId="0" applyNumberFormat="1" applyFont="1" applyFill="1" applyBorder="1" applyAlignment="1">
      <alignment horizontal="center" vertical="top" shrinkToFit="1"/>
    </xf>
    <xf numFmtId="164" fontId="7" fillId="19" borderId="7" xfId="0" applyNumberFormat="1" applyFont="1" applyFill="1" applyBorder="1" applyAlignment="1">
      <alignment horizontal="right" vertical="top" indent="1" shrinkToFit="1"/>
    </xf>
    <xf numFmtId="0" fontId="8" fillId="20" borderId="2" xfId="0" applyFont="1" applyFill="1" applyBorder="1" applyAlignment="1">
      <alignment horizontal="center" vertical="top" wrapText="1"/>
    </xf>
    <xf numFmtId="0" fontId="8" fillId="20" borderId="7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21" borderId="7" xfId="0" applyFont="1" applyFill="1" applyBorder="1" applyAlignment="1">
      <alignment horizontal="center" vertical="top" wrapText="1"/>
    </xf>
    <xf numFmtId="0" fontId="8" fillId="21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top" wrapText="1"/>
    </xf>
    <xf numFmtId="165" fontId="7" fillId="17" borderId="7" xfId="0" applyNumberFormat="1" applyFont="1" applyFill="1" applyBorder="1" applyAlignment="1">
      <alignment horizontal="right" vertical="top" indent="1" shrinkToFit="1"/>
    </xf>
    <xf numFmtId="165" fontId="7" fillId="17" borderId="7" xfId="0" applyNumberFormat="1" applyFont="1" applyFill="1" applyBorder="1" applyAlignment="1">
      <alignment horizontal="center" vertical="top" shrinkToFit="1"/>
    </xf>
    <xf numFmtId="165" fontId="7" fillId="18" borderId="7" xfId="0" applyNumberFormat="1" applyFont="1" applyFill="1" applyBorder="1" applyAlignment="1">
      <alignment horizontal="left" vertical="top" indent="1" shrinkToFit="1"/>
    </xf>
    <xf numFmtId="165" fontId="7" fillId="18" borderId="7" xfId="0" applyNumberFormat="1" applyFont="1" applyFill="1" applyBorder="1" applyAlignment="1">
      <alignment horizontal="right" vertical="top" indent="1" shrinkToFit="1"/>
    </xf>
    <xf numFmtId="165" fontId="7" fillId="19" borderId="7" xfId="0" applyNumberFormat="1" applyFont="1" applyFill="1" applyBorder="1" applyAlignment="1">
      <alignment horizontal="center" vertical="top" shrinkToFit="1"/>
    </xf>
    <xf numFmtId="165" fontId="7" fillId="19" borderId="7" xfId="0" applyNumberFormat="1" applyFont="1" applyFill="1" applyBorder="1" applyAlignment="1">
      <alignment horizontal="right" vertical="top" indent="1" shrinkToFit="1"/>
    </xf>
    <xf numFmtId="0" fontId="8" fillId="13" borderId="14" xfId="0" applyFont="1" applyFill="1" applyBorder="1" applyAlignment="1">
      <alignment horizontal="center" vertical="top" wrapText="1"/>
    </xf>
    <xf numFmtId="0" fontId="0" fillId="15" borderId="8" xfId="0" applyFill="1" applyBorder="1" applyAlignment="1">
      <alignment horizontal="left" wrapText="1"/>
    </xf>
    <xf numFmtId="0" fontId="8" fillId="14" borderId="9" xfId="0" applyFont="1" applyFill="1" applyBorder="1" applyAlignment="1">
      <alignment horizontal="center" vertical="top" wrapText="1"/>
    </xf>
    <xf numFmtId="0" fontId="8" fillId="14" borderId="10" xfId="0" applyFont="1" applyFill="1" applyBorder="1" applyAlignment="1">
      <alignment horizontal="center" vertical="top" wrapText="1"/>
    </xf>
    <xf numFmtId="164" fontId="7" fillId="17" borderId="14" xfId="0" applyNumberFormat="1" applyFont="1" applyFill="1" applyBorder="1" applyAlignment="1">
      <alignment horizontal="center" vertical="top" shrinkToFit="1"/>
    </xf>
    <xf numFmtId="165" fontId="7" fillId="17" borderId="14" xfId="0" applyNumberFormat="1" applyFont="1" applyFill="1" applyBorder="1" applyAlignment="1">
      <alignment horizontal="right" vertical="top" indent="1" shrinkToFit="1"/>
    </xf>
    <xf numFmtId="164" fontId="7" fillId="17" borderId="14" xfId="0" applyNumberFormat="1" applyFont="1" applyFill="1" applyBorder="1" applyAlignment="1">
      <alignment horizontal="left" vertical="top" indent="1" shrinkToFit="1"/>
    </xf>
    <xf numFmtId="165" fontId="7" fillId="17" borderId="14" xfId="0" applyNumberFormat="1" applyFont="1" applyFill="1" applyBorder="1" applyAlignment="1">
      <alignment horizontal="center" vertical="top" shrinkToFit="1"/>
    </xf>
    <xf numFmtId="164" fontId="7" fillId="18" borderId="14" xfId="0" applyNumberFormat="1" applyFont="1" applyFill="1" applyBorder="1" applyAlignment="1">
      <alignment horizontal="center" vertical="top" shrinkToFit="1"/>
    </xf>
    <xf numFmtId="165" fontId="7" fillId="18" borderId="14" xfId="0" applyNumberFormat="1" applyFont="1" applyFill="1" applyBorder="1" applyAlignment="1">
      <alignment horizontal="left" vertical="top" indent="1" shrinkToFit="1"/>
    </xf>
    <xf numFmtId="164" fontId="7" fillId="18" borderId="14" xfId="0" applyNumberFormat="1" applyFont="1" applyFill="1" applyBorder="1" applyAlignment="1">
      <alignment horizontal="right" vertical="top" indent="1" shrinkToFit="1"/>
    </xf>
    <xf numFmtId="164" fontId="7" fillId="19" borderId="14" xfId="0" applyNumberFormat="1" applyFont="1" applyFill="1" applyBorder="1" applyAlignment="1">
      <alignment horizontal="center" vertical="top" shrinkToFit="1"/>
    </xf>
    <xf numFmtId="165" fontId="7" fillId="19" borderId="14" xfId="0" applyNumberFormat="1" applyFont="1" applyFill="1" applyBorder="1" applyAlignment="1">
      <alignment horizontal="center" vertical="top" shrinkToFit="1"/>
    </xf>
    <xf numFmtId="164" fontId="7" fillId="19" borderId="14" xfId="0" applyNumberFormat="1" applyFont="1" applyFill="1" applyBorder="1" applyAlignment="1">
      <alignment horizontal="right" vertical="top" indent="1" shrinkToFit="1"/>
    </xf>
    <xf numFmtId="0" fontId="8" fillId="20" borderId="13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horizontal="center" vertical="top" wrapText="1"/>
    </xf>
    <xf numFmtId="0" fontId="8" fillId="21" borderId="14" xfId="0" applyFont="1" applyFill="1" applyBorder="1" applyAlignment="1">
      <alignment horizontal="center" vertical="top" wrapText="1"/>
    </xf>
    <xf numFmtId="0" fontId="8" fillId="21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horizontal="center" vertical="top" wrapText="1"/>
    </xf>
    <xf numFmtId="0" fontId="8" fillId="10" borderId="7" xfId="0" applyFont="1" applyFill="1" applyBorder="1" applyAlignment="1">
      <alignment horizontal="center" vertical="top" wrapText="1"/>
    </xf>
    <xf numFmtId="164" fontId="7" fillId="12" borderId="7" xfId="0" applyNumberFormat="1" applyFont="1" applyFill="1" applyBorder="1" applyAlignment="1">
      <alignment horizontal="center" vertical="top" shrinkToFit="1"/>
    </xf>
    <xf numFmtId="165" fontId="7" fillId="12" borderId="7" xfId="0" applyNumberFormat="1" applyFont="1" applyFill="1" applyBorder="1" applyAlignment="1">
      <alignment horizontal="center" vertical="top" shrinkToFit="1"/>
    </xf>
    <xf numFmtId="165" fontId="7" fillId="12" borderId="7" xfId="0" applyNumberFormat="1" applyFont="1" applyFill="1" applyBorder="1" applyAlignment="1">
      <alignment horizontal="right" vertical="top" indent="1" shrinkToFit="1"/>
    </xf>
    <xf numFmtId="164" fontId="7" fillId="16" borderId="9" xfId="0" applyNumberFormat="1" applyFont="1" applyFill="1" applyBorder="1" applyAlignment="1">
      <alignment horizontal="center" vertical="top" shrinkToFit="1"/>
    </xf>
    <xf numFmtId="165" fontId="7" fillId="16" borderId="9" xfId="0" applyNumberFormat="1" applyFont="1" applyFill="1" applyBorder="1" applyAlignment="1">
      <alignment horizontal="center" vertical="top" shrinkToFit="1"/>
    </xf>
    <xf numFmtId="165" fontId="7" fillId="16" borderId="9" xfId="0" applyNumberFormat="1" applyFont="1" applyFill="1" applyBorder="1" applyAlignment="1">
      <alignment horizontal="right" vertical="top" indent="1" shrinkToFit="1"/>
    </xf>
    <xf numFmtId="164" fontId="7" fillId="14" borderId="9" xfId="0" applyNumberFormat="1" applyFont="1" applyFill="1" applyBorder="1" applyAlignment="1">
      <alignment horizontal="center" vertical="top" shrinkToFit="1"/>
    </xf>
    <xf numFmtId="165" fontId="7" fillId="14" borderId="9" xfId="0" applyNumberFormat="1" applyFont="1" applyFill="1" applyBorder="1" applyAlignment="1">
      <alignment horizontal="center" vertical="top" shrinkToFit="1"/>
    </xf>
    <xf numFmtId="165" fontId="7" fillId="14" borderId="9" xfId="0" applyNumberFormat="1" applyFont="1" applyFill="1" applyBorder="1" applyAlignment="1">
      <alignment horizontal="right" vertical="top" indent="1" shrinkToFit="1"/>
    </xf>
    <xf numFmtId="165" fontId="7" fillId="14" borderId="10" xfId="0" applyNumberFormat="1" applyFont="1" applyFill="1" applyBorder="1" applyAlignment="1">
      <alignment horizontal="center" vertical="top" shrinkToFit="1"/>
    </xf>
    <xf numFmtId="0" fontId="8" fillId="17" borderId="2" xfId="0" applyFont="1" applyFill="1" applyBorder="1" applyAlignment="1">
      <alignment horizontal="center" vertical="top" wrapText="1"/>
    </xf>
    <xf numFmtId="0" fontId="8" fillId="17" borderId="7" xfId="0" applyFont="1" applyFill="1" applyBorder="1" applyAlignment="1">
      <alignment horizontal="center" vertical="top" wrapText="1"/>
    </xf>
    <xf numFmtId="0" fontId="8" fillId="18" borderId="7" xfId="0" applyFont="1" applyFill="1" applyBorder="1" applyAlignment="1">
      <alignment horizontal="center" vertical="top" wrapText="1"/>
    </xf>
    <xf numFmtId="164" fontId="7" fillId="20" borderId="7" xfId="0" applyNumberFormat="1" applyFont="1" applyFill="1" applyBorder="1" applyAlignment="1">
      <alignment horizontal="center" vertical="top" shrinkToFit="1"/>
    </xf>
    <xf numFmtId="164" fontId="7" fillId="20" borderId="7" xfId="0" applyNumberFormat="1" applyFont="1" applyFill="1" applyBorder="1" applyAlignment="1">
      <alignment horizontal="left" vertical="top" indent="1" shrinkToFit="1"/>
    </xf>
    <xf numFmtId="164" fontId="7" fillId="20" borderId="7" xfId="0" applyNumberFormat="1" applyFont="1" applyFill="1" applyBorder="1" applyAlignment="1">
      <alignment horizontal="right" vertical="top" indent="2" shrinkToFit="1"/>
    </xf>
    <xf numFmtId="164" fontId="7" fillId="13" borderId="7" xfId="0" applyNumberFormat="1" applyFont="1" applyFill="1" applyBorder="1" applyAlignment="1">
      <alignment horizontal="center" vertical="top" shrinkToFit="1"/>
    </xf>
    <xf numFmtId="164" fontId="7" fillId="13" borderId="7" xfId="0" applyNumberFormat="1" applyFont="1" applyFill="1" applyBorder="1" applyAlignment="1">
      <alignment horizontal="left" vertical="top" indent="1" shrinkToFit="1"/>
    </xf>
    <xf numFmtId="164" fontId="7" fillId="21" borderId="7" xfId="0" applyNumberFormat="1" applyFont="1" applyFill="1" applyBorder="1" applyAlignment="1">
      <alignment horizontal="center" vertical="top" shrinkToFit="1"/>
    </xf>
    <xf numFmtId="164" fontId="7" fillId="21" borderId="7" xfId="0" applyNumberFormat="1" applyFont="1" applyFill="1" applyBorder="1" applyAlignment="1">
      <alignment horizontal="left" vertical="top" indent="1" shrinkToFit="1"/>
    </xf>
    <xf numFmtId="164" fontId="7" fillId="21" borderId="4" xfId="0" applyNumberFormat="1" applyFont="1" applyFill="1" applyBorder="1" applyAlignment="1">
      <alignment horizontal="center" vertical="top" shrinkToFit="1"/>
    </xf>
    <xf numFmtId="165" fontId="7" fillId="20" borderId="7" xfId="0" applyNumberFormat="1" applyFont="1" applyFill="1" applyBorder="1" applyAlignment="1">
      <alignment horizontal="center" vertical="top" shrinkToFit="1"/>
    </xf>
    <xf numFmtId="165" fontId="7" fillId="20" borderId="7" xfId="0" applyNumberFormat="1" applyFont="1" applyFill="1" applyBorder="1" applyAlignment="1">
      <alignment horizontal="right" vertical="top" indent="1" shrinkToFit="1"/>
    </xf>
    <xf numFmtId="164" fontId="7" fillId="13" borderId="14" xfId="0" applyNumberFormat="1" applyFont="1" applyFill="1" applyBorder="1" applyAlignment="1">
      <alignment horizontal="center" vertical="top" shrinkToFit="1"/>
    </xf>
    <xf numFmtId="165" fontId="7" fillId="13" borderId="14" xfId="0" applyNumberFormat="1" applyFont="1" applyFill="1" applyBorder="1" applyAlignment="1">
      <alignment horizontal="center" vertical="top" shrinkToFit="1"/>
    </xf>
    <xf numFmtId="165" fontId="7" fillId="13" borderId="14" xfId="0" applyNumberFormat="1" applyFont="1" applyFill="1" applyBorder="1" applyAlignment="1">
      <alignment horizontal="right" vertical="top" indent="1" shrinkToFit="1"/>
    </xf>
    <xf numFmtId="165" fontId="7" fillId="21" borderId="7" xfId="0" applyNumberFormat="1" applyFont="1" applyFill="1" applyBorder="1" applyAlignment="1">
      <alignment horizontal="center" vertical="top" shrinkToFit="1"/>
    </xf>
    <xf numFmtId="165" fontId="7" fillId="21" borderId="7" xfId="0" applyNumberFormat="1" applyFont="1" applyFill="1" applyBorder="1" applyAlignment="1">
      <alignment horizontal="right" vertical="top" indent="1" shrinkToFit="1"/>
    </xf>
    <xf numFmtId="165" fontId="7" fillId="21" borderId="4" xfId="0" applyNumberFormat="1" applyFont="1" applyFill="1" applyBorder="1" applyAlignment="1">
      <alignment horizontal="center" vertical="top" shrinkToFit="1"/>
    </xf>
    <xf numFmtId="164" fontId="7" fillId="11" borderId="7" xfId="0" applyNumberFormat="1" applyFont="1" applyFill="1" applyBorder="1" applyAlignment="1">
      <alignment horizontal="right" vertical="top" indent="1" shrinkToFit="1"/>
    </xf>
    <xf numFmtId="0" fontId="0" fillId="0" borderId="17" xfId="0" applyFill="1" applyBorder="1" applyAlignment="1">
      <alignment horizontal="left" vertical="top"/>
    </xf>
    <xf numFmtId="4" fontId="0" fillId="0" borderId="17" xfId="0" applyNumberFormat="1" applyFill="1" applyBorder="1" applyAlignment="1">
      <alignment horizontal="left" vertical="top"/>
    </xf>
    <xf numFmtId="9" fontId="0" fillId="0" borderId="0" xfId="1" applyFont="1" applyFill="1" applyBorder="1" applyAlignment="1">
      <alignment horizontal="left" vertical="top"/>
    </xf>
    <xf numFmtId="9" fontId="0" fillId="0" borderId="17" xfId="1" applyFont="1" applyFill="1" applyBorder="1" applyAlignment="1">
      <alignment horizontal="left" vertical="top"/>
    </xf>
    <xf numFmtId="4" fontId="0" fillId="0" borderId="19" xfId="0" applyNumberForma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center" vertical="top" shrinkToFit="1"/>
    </xf>
    <xf numFmtId="1" fontId="3" fillId="2" borderId="2" xfId="0" applyNumberFormat="1" applyFont="1" applyFill="1" applyBorder="1" applyAlignment="1">
      <alignment horizontal="center" vertical="top" shrinkToFit="1"/>
    </xf>
    <xf numFmtId="1" fontId="3" fillId="3" borderId="4" xfId="0" applyNumberFormat="1" applyFont="1" applyFill="1" applyBorder="1" applyAlignment="1">
      <alignment horizontal="center" vertical="top" shrinkToFit="1"/>
    </xf>
    <xf numFmtId="1" fontId="3" fillId="3" borderId="3" xfId="0" applyNumberFormat="1" applyFont="1" applyFill="1" applyBorder="1" applyAlignment="1">
      <alignment horizontal="center" vertical="top" shrinkToFi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" fontId="3" fillId="4" borderId="4" xfId="0" applyNumberFormat="1" applyFont="1" applyFill="1" applyBorder="1" applyAlignment="1">
      <alignment horizontal="center" vertical="top" shrinkToFit="1"/>
    </xf>
    <xf numFmtId="1" fontId="3" fillId="4" borderId="3" xfId="0" applyNumberFormat="1" applyFont="1" applyFill="1" applyBorder="1" applyAlignment="1">
      <alignment horizontal="center" vertical="top" shrinkToFit="1"/>
    </xf>
    <xf numFmtId="1" fontId="3" fillId="4" borderId="2" xfId="0" applyNumberFormat="1" applyFont="1" applyFill="1" applyBorder="1" applyAlignment="1">
      <alignment horizontal="center" vertical="top" shrinkToFit="1"/>
    </xf>
    <xf numFmtId="0" fontId="0" fillId="5" borderId="8" xfId="0" applyFill="1" applyBorder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center" vertical="top" shrinkToFit="1"/>
    </xf>
    <xf numFmtId="1" fontId="3" fillId="7" borderId="0" xfId="0" applyNumberFormat="1" applyFont="1" applyFill="1" applyBorder="1" applyAlignment="1">
      <alignment horizontal="center" vertical="top" shrinkToFit="1"/>
    </xf>
    <xf numFmtId="1" fontId="3" fillId="7" borderId="6" xfId="0" applyNumberFormat="1" applyFont="1" applyFill="1" applyBorder="1" applyAlignment="1">
      <alignment horizontal="center" vertical="top" shrinkToFit="1"/>
    </xf>
    <xf numFmtId="1" fontId="3" fillId="8" borderId="10" xfId="0" applyNumberFormat="1" applyFont="1" applyFill="1" applyBorder="1" applyAlignment="1">
      <alignment horizontal="center" vertical="top" shrinkToFit="1"/>
    </xf>
    <xf numFmtId="1" fontId="3" fillId="8" borderId="1" xfId="0" applyNumberFormat="1" applyFont="1" applyFill="1" applyBorder="1" applyAlignment="1">
      <alignment horizontal="center" vertical="top" shrinkToFit="1"/>
    </xf>
    <xf numFmtId="1" fontId="3" fillId="8" borderId="11" xfId="0" applyNumberFormat="1" applyFont="1" applyFill="1" applyBorder="1" applyAlignment="1">
      <alignment horizontal="center" vertical="top" shrinkToFit="1"/>
    </xf>
    <xf numFmtId="0" fontId="5" fillId="15" borderId="0" xfId="0" applyFont="1" applyFill="1" applyBorder="1" applyAlignment="1">
      <alignment horizontal="center" vertical="center" textRotation="90" wrapText="1"/>
    </xf>
    <xf numFmtId="0" fontId="5" fillId="15" borderId="12" xfId="0" applyFont="1" applyFill="1" applyBorder="1" applyAlignment="1">
      <alignment horizontal="left" textRotation="90" wrapText="1"/>
    </xf>
    <xf numFmtId="0" fontId="0" fillId="0" borderId="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5" fillId="15" borderId="8" xfId="0" applyFont="1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left" wrapText="1"/>
    </xf>
    <xf numFmtId="0" fontId="0" fillId="15" borderId="12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6" fontId="0" fillId="0" borderId="0" xfId="1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9" fontId="15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5311</xdr:colOff>
      <xdr:row>11</xdr:row>
      <xdr:rowOff>53441</xdr:rowOff>
    </xdr:from>
    <xdr:ext cx="11265535" cy="6794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1265535" cy="67945"/>
        </a:xfrm>
        <a:custGeom>
          <a:avLst/>
          <a:gdLst/>
          <a:ahLst/>
          <a:cxnLst/>
          <a:rect l="0" t="0" r="0" b="0"/>
          <a:pathLst>
            <a:path w="11265535" h="67945">
              <a:moveTo>
                <a:pt x="11264925" y="0"/>
              </a:moveTo>
              <a:lnTo>
                <a:pt x="0" y="0"/>
              </a:lnTo>
              <a:lnTo>
                <a:pt x="0" y="3581"/>
              </a:lnTo>
              <a:lnTo>
                <a:pt x="0" y="63779"/>
              </a:lnTo>
              <a:lnTo>
                <a:pt x="0" y="67335"/>
              </a:lnTo>
              <a:lnTo>
                <a:pt x="11264925" y="67335"/>
              </a:lnTo>
              <a:lnTo>
                <a:pt x="11264925" y="63779"/>
              </a:lnTo>
              <a:lnTo>
                <a:pt x="11264925" y="3581"/>
              </a:lnTo>
              <a:lnTo>
                <a:pt x="11264925" y="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53387</xdr:colOff>
      <xdr:row>11</xdr:row>
      <xdr:rowOff>53436</xdr:rowOff>
    </xdr:from>
    <xdr:ext cx="3619500" cy="6794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3619500" cy="67945"/>
        </a:xfrm>
        <a:custGeom>
          <a:avLst/>
          <a:gdLst/>
          <a:ahLst/>
          <a:cxnLst/>
          <a:rect l="0" t="0" r="0" b="0"/>
          <a:pathLst>
            <a:path w="3619500" h="67945">
              <a:moveTo>
                <a:pt x="3619246" y="0"/>
              </a:moveTo>
              <a:lnTo>
                <a:pt x="0" y="0"/>
              </a:lnTo>
              <a:lnTo>
                <a:pt x="0" y="67340"/>
              </a:lnTo>
              <a:lnTo>
                <a:pt x="3619246" y="67340"/>
              </a:lnTo>
              <a:lnTo>
                <a:pt x="3619246" y="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20</xdr:col>
      <xdr:colOff>38662</xdr:colOff>
      <xdr:row>11</xdr:row>
      <xdr:rowOff>53436</xdr:rowOff>
    </xdr:from>
    <xdr:ext cx="2995930" cy="6794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2995930" cy="67945"/>
        </a:xfrm>
        <a:custGeom>
          <a:avLst/>
          <a:gdLst/>
          <a:ahLst/>
          <a:cxnLst/>
          <a:rect l="0" t="0" r="0" b="0"/>
          <a:pathLst>
            <a:path w="2995930" h="67945">
              <a:moveTo>
                <a:pt x="2995422" y="0"/>
              </a:moveTo>
              <a:lnTo>
                <a:pt x="0" y="0"/>
              </a:lnTo>
              <a:lnTo>
                <a:pt x="0" y="67340"/>
              </a:lnTo>
              <a:lnTo>
                <a:pt x="2995422" y="67340"/>
              </a:lnTo>
              <a:lnTo>
                <a:pt x="2995422" y="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24</xdr:col>
      <xdr:colOff>29267</xdr:colOff>
      <xdr:row>11</xdr:row>
      <xdr:rowOff>53436</xdr:rowOff>
    </xdr:from>
    <xdr:ext cx="2995930" cy="6794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995930" cy="67945"/>
        </a:xfrm>
        <a:custGeom>
          <a:avLst/>
          <a:gdLst/>
          <a:ahLst/>
          <a:cxnLst/>
          <a:rect l="0" t="0" r="0" b="0"/>
          <a:pathLst>
            <a:path w="2995930" h="67945">
              <a:moveTo>
                <a:pt x="2995421" y="0"/>
              </a:moveTo>
              <a:lnTo>
                <a:pt x="0" y="0"/>
              </a:lnTo>
              <a:lnTo>
                <a:pt x="0" y="67340"/>
              </a:lnTo>
              <a:lnTo>
                <a:pt x="2995421" y="67340"/>
              </a:lnTo>
              <a:lnTo>
                <a:pt x="2995421" y="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</xdr:col>
      <xdr:colOff>7198</xdr:colOff>
      <xdr:row>10</xdr:row>
      <xdr:rowOff>231499</xdr:rowOff>
    </xdr:from>
    <xdr:ext cx="5984240" cy="32384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5984240" cy="32384"/>
        </a:xfrm>
        <a:custGeom>
          <a:avLst/>
          <a:gdLst/>
          <a:ahLst/>
          <a:cxnLst/>
          <a:rect l="0" t="0" r="0" b="0"/>
          <a:pathLst>
            <a:path w="5984240" h="32384">
              <a:moveTo>
                <a:pt x="5983732" y="0"/>
              </a:moveTo>
              <a:lnTo>
                <a:pt x="0" y="0"/>
              </a:lnTo>
              <a:lnTo>
                <a:pt x="0" y="31898"/>
              </a:lnTo>
              <a:lnTo>
                <a:pt x="5983732" y="31898"/>
              </a:lnTo>
              <a:lnTo>
                <a:pt x="5983732" y="0"/>
              </a:lnTo>
              <a:close/>
            </a:path>
          </a:pathLst>
        </a:custGeom>
        <a:solidFill>
          <a:srgbClr val="FFFFFF"/>
        </a:solidFill>
      </xdr:spPr>
    </xdr:sp>
    <xdr:clientData/>
  </xdr:oneCellAnchor>
  <xdr:oneCellAnchor>
    <xdr:from>
      <xdr:col>11</xdr:col>
      <xdr:colOff>13274</xdr:colOff>
      <xdr:row>10</xdr:row>
      <xdr:rowOff>231499</xdr:rowOff>
    </xdr:from>
    <xdr:ext cx="2977515" cy="32384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2977515" cy="32384"/>
        </a:xfrm>
        <a:custGeom>
          <a:avLst/>
          <a:gdLst/>
          <a:ahLst/>
          <a:cxnLst/>
          <a:rect l="0" t="0" r="0" b="0"/>
          <a:pathLst>
            <a:path w="2977515" h="32384">
              <a:moveTo>
                <a:pt x="2977387" y="0"/>
              </a:moveTo>
              <a:lnTo>
                <a:pt x="0" y="0"/>
              </a:lnTo>
              <a:lnTo>
                <a:pt x="0" y="31898"/>
              </a:lnTo>
              <a:lnTo>
                <a:pt x="2977387" y="31898"/>
              </a:lnTo>
              <a:lnTo>
                <a:pt x="2977387" y="0"/>
              </a:lnTo>
              <a:close/>
            </a:path>
          </a:pathLst>
        </a:custGeom>
        <a:solidFill>
          <a:srgbClr val="FFFFFF"/>
        </a:solidFill>
      </xdr:spPr>
    </xdr:sp>
    <xdr:clientData/>
  </xdr:oneCellAnchor>
  <xdr:oneCellAnchor>
    <xdr:from>
      <xdr:col>16</xdr:col>
      <xdr:colOff>27</xdr:colOff>
      <xdr:row>10</xdr:row>
      <xdr:rowOff>231499</xdr:rowOff>
    </xdr:from>
    <xdr:ext cx="2995295" cy="32384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2995295" cy="32384"/>
        </a:xfrm>
        <a:custGeom>
          <a:avLst/>
          <a:gdLst/>
          <a:ahLst/>
          <a:cxnLst/>
          <a:rect l="0" t="0" r="0" b="0"/>
          <a:pathLst>
            <a:path w="2995295" h="32384">
              <a:moveTo>
                <a:pt x="2995167" y="0"/>
              </a:moveTo>
              <a:lnTo>
                <a:pt x="0" y="0"/>
              </a:lnTo>
              <a:lnTo>
                <a:pt x="0" y="31898"/>
              </a:lnTo>
              <a:lnTo>
                <a:pt x="2995167" y="31898"/>
              </a:lnTo>
              <a:lnTo>
                <a:pt x="2995167" y="0"/>
              </a:lnTo>
              <a:close/>
            </a:path>
          </a:pathLst>
        </a:custGeom>
        <a:solidFill>
          <a:srgbClr val="FFFFFF"/>
        </a:solidFill>
      </xdr:spPr>
    </xdr:sp>
    <xdr:clientData/>
  </xdr:oneCellAnchor>
  <xdr:oneCellAnchor>
    <xdr:from>
      <xdr:col>24</xdr:col>
      <xdr:colOff>29267</xdr:colOff>
      <xdr:row>10</xdr:row>
      <xdr:rowOff>231499</xdr:rowOff>
    </xdr:from>
    <xdr:ext cx="3009900" cy="32384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3009900" cy="32384"/>
        </a:xfrm>
        <a:custGeom>
          <a:avLst/>
          <a:gdLst/>
          <a:ahLst/>
          <a:cxnLst/>
          <a:rect l="0" t="0" r="0" b="0"/>
          <a:pathLst>
            <a:path w="3009900" h="32384">
              <a:moveTo>
                <a:pt x="3009646" y="0"/>
              </a:moveTo>
              <a:lnTo>
                <a:pt x="0" y="0"/>
              </a:lnTo>
              <a:lnTo>
                <a:pt x="0" y="31898"/>
              </a:lnTo>
              <a:lnTo>
                <a:pt x="3009646" y="31898"/>
              </a:lnTo>
              <a:lnTo>
                <a:pt x="3009646" y="0"/>
              </a:lnTo>
              <a:close/>
            </a:path>
          </a:pathLst>
        </a:custGeom>
        <a:solidFill>
          <a:srgbClr val="FFFFFF"/>
        </a:solidFill>
      </xdr:spPr>
    </xdr:sp>
    <xdr:clientData/>
  </xdr:oneCellAnchor>
  <xdr:oneCellAnchor>
    <xdr:from>
      <xdr:col>26</xdr:col>
      <xdr:colOff>105410</xdr:colOff>
      <xdr:row>20</xdr:row>
      <xdr:rowOff>0</xdr:rowOff>
    </xdr:from>
    <xdr:ext cx="1193380" cy="212242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3380" cy="2122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6"/>
  <sheetViews>
    <sheetView tabSelected="1" topLeftCell="Z22" zoomScale="68" zoomScaleNormal="68" workbookViewId="0">
      <selection activeCell="AN48" sqref="AN48"/>
    </sheetView>
  </sheetViews>
  <sheetFormatPr defaultRowHeight="13" x14ac:dyDescent="0.3"/>
  <cols>
    <col min="1" max="1" width="11.59765625" customWidth="1"/>
    <col min="2" max="2" width="19.796875" customWidth="1"/>
    <col min="3" max="3" width="12.69921875" customWidth="1"/>
    <col min="4" max="6" width="14" customWidth="1"/>
    <col min="7" max="7" width="12.69921875" customWidth="1"/>
    <col min="8" max="10" width="14" customWidth="1"/>
    <col min="11" max="11" width="11.59765625" customWidth="1"/>
    <col min="12" max="12" width="12.69921875" customWidth="1"/>
    <col min="13" max="15" width="14" customWidth="1"/>
    <col min="16" max="16" width="11.59765625" customWidth="1"/>
    <col min="17" max="27" width="14" customWidth="1"/>
    <col min="28" max="28" width="12.69921875" customWidth="1"/>
    <col min="29" max="29" width="23.296875" customWidth="1"/>
    <col min="32" max="32" width="13.296875" customWidth="1"/>
    <col min="35" max="35" width="13.296875" customWidth="1"/>
    <col min="36" max="36" width="12" customWidth="1"/>
    <col min="37" max="37" width="11.296875" customWidth="1"/>
  </cols>
  <sheetData>
    <row r="1" spans="1:50" ht="27.75" customHeight="1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"/>
    </row>
    <row r="2" spans="1:50" ht="28" customHeight="1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"/>
    </row>
    <row r="3" spans="1:50" ht="22" customHeight="1" x14ac:dyDescent="0.3">
      <c r="A3" s="116"/>
      <c r="B3" s="116"/>
      <c r="C3" s="118">
        <v>2017</v>
      </c>
      <c r="D3" s="118"/>
      <c r="E3" s="118"/>
      <c r="F3" s="119"/>
      <c r="G3" s="120">
        <v>2018</v>
      </c>
      <c r="H3" s="121"/>
      <c r="I3" s="121"/>
      <c r="J3" s="121"/>
      <c r="K3" s="122"/>
      <c r="L3" s="124">
        <v>2019</v>
      </c>
      <c r="M3" s="125"/>
      <c r="N3" s="125"/>
      <c r="O3" s="126"/>
      <c r="P3" s="127"/>
      <c r="Q3" s="128">
        <v>2020</v>
      </c>
      <c r="R3" s="128"/>
      <c r="S3" s="128"/>
      <c r="T3" s="128"/>
      <c r="U3" s="129">
        <v>2021</v>
      </c>
      <c r="V3" s="129"/>
      <c r="W3" s="129"/>
      <c r="X3" s="130"/>
      <c r="Y3" s="131">
        <v>2022</v>
      </c>
      <c r="Z3" s="132"/>
      <c r="AA3" s="132"/>
      <c r="AB3" s="133"/>
      <c r="AC3" s="1"/>
    </row>
    <row r="4" spans="1:50" ht="20" customHeight="1" x14ac:dyDescent="0.3">
      <c r="A4" s="117"/>
      <c r="B4" s="117"/>
      <c r="C4" s="2" t="s">
        <v>2</v>
      </c>
      <c r="D4" s="3" t="s">
        <v>3</v>
      </c>
      <c r="E4" s="3" t="s">
        <v>4</v>
      </c>
      <c r="F4" s="4" t="s">
        <v>5</v>
      </c>
      <c r="G4" s="5" t="s">
        <v>2</v>
      </c>
      <c r="H4" s="6" t="s">
        <v>3</v>
      </c>
      <c r="I4" s="7" t="s">
        <v>4</v>
      </c>
      <c r="J4" s="8" t="s">
        <v>5</v>
      </c>
      <c r="K4" s="123"/>
      <c r="L4" s="9" t="s">
        <v>2</v>
      </c>
      <c r="M4" s="9" t="s">
        <v>3</v>
      </c>
      <c r="N4" s="10" t="s">
        <v>4</v>
      </c>
      <c r="O4" s="9" t="s">
        <v>5</v>
      </c>
      <c r="P4" s="127"/>
      <c r="Q4" s="11" t="s">
        <v>2</v>
      </c>
      <c r="R4" s="12" t="s">
        <v>3</v>
      </c>
      <c r="S4" s="13" t="s">
        <v>4</v>
      </c>
      <c r="T4" s="14" t="s">
        <v>5</v>
      </c>
      <c r="U4" s="15" t="s">
        <v>2</v>
      </c>
      <c r="V4" s="15" t="s">
        <v>3</v>
      </c>
      <c r="W4" s="16" t="s">
        <v>4</v>
      </c>
      <c r="X4" s="17" t="s">
        <v>5</v>
      </c>
      <c r="Y4" s="18" t="s">
        <v>2</v>
      </c>
      <c r="Z4" s="18" t="s">
        <v>3</v>
      </c>
      <c r="AA4" s="19" t="s">
        <v>4</v>
      </c>
      <c r="AB4" s="18" t="s">
        <v>5</v>
      </c>
      <c r="AC4" s="1"/>
    </row>
    <row r="5" spans="1:50" ht="23" customHeight="1" x14ac:dyDescent="0.3">
      <c r="A5" s="134" t="s">
        <v>6</v>
      </c>
      <c r="B5" s="20" t="s">
        <v>7</v>
      </c>
      <c r="C5" s="21">
        <v>623.42999999999995</v>
      </c>
      <c r="D5" s="22">
        <v>1496.24</v>
      </c>
      <c r="E5" s="22">
        <v>1259.33</v>
      </c>
      <c r="F5" s="23">
        <v>2182.0100000000002</v>
      </c>
      <c r="G5" s="24">
        <v>663.68</v>
      </c>
      <c r="H5" s="25">
        <v>1592.83</v>
      </c>
      <c r="I5" s="26">
        <v>1340.63</v>
      </c>
      <c r="J5" s="25">
        <v>2322.87</v>
      </c>
      <c r="K5" s="135" t="s">
        <v>8</v>
      </c>
      <c r="L5" s="27">
        <v>706.89</v>
      </c>
      <c r="M5" s="28">
        <v>1696.53</v>
      </c>
      <c r="N5" s="29">
        <v>1427.91</v>
      </c>
      <c r="O5" s="28">
        <v>2474.1</v>
      </c>
      <c r="P5" s="127"/>
      <c r="Q5" s="30" t="s">
        <v>9</v>
      </c>
      <c r="R5" s="31" t="s">
        <v>9</v>
      </c>
      <c r="S5" s="31" t="s">
        <v>9</v>
      </c>
      <c r="T5" s="31" t="s">
        <v>9</v>
      </c>
      <c r="U5" s="32" t="s">
        <v>9</v>
      </c>
      <c r="V5" s="32" t="s">
        <v>9</v>
      </c>
      <c r="W5" s="32" t="s">
        <v>9</v>
      </c>
      <c r="X5" s="32" t="s">
        <v>9</v>
      </c>
      <c r="Y5" s="33" t="s">
        <v>9</v>
      </c>
      <c r="Z5" s="33" t="s">
        <v>9</v>
      </c>
      <c r="AA5" s="33" t="s">
        <v>9</v>
      </c>
      <c r="AB5" s="34" t="s">
        <v>9</v>
      </c>
      <c r="AC5" s="1"/>
    </row>
    <row r="6" spans="1:50" ht="19" customHeight="1" x14ac:dyDescent="0.3">
      <c r="A6" s="134"/>
      <c r="B6" s="20" t="s">
        <v>10</v>
      </c>
      <c r="C6" s="35">
        <v>116.85</v>
      </c>
      <c r="D6" s="36">
        <v>306.63</v>
      </c>
      <c r="E6" s="36">
        <v>258.07</v>
      </c>
      <c r="F6" s="35">
        <v>447.17</v>
      </c>
      <c r="G6" s="37">
        <v>124.39</v>
      </c>
      <c r="H6" s="38">
        <v>326.42</v>
      </c>
      <c r="I6" s="39">
        <v>274.73</v>
      </c>
      <c r="J6" s="38">
        <v>476.04</v>
      </c>
      <c r="K6" s="135"/>
      <c r="L6" s="40">
        <v>132.49</v>
      </c>
      <c r="M6" s="40">
        <v>347.67</v>
      </c>
      <c r="N6" s="41">
        <v>292.62</v>
      </c>
      <c r="O6" s="40">
        <v>507.03</v>
      </c>
      <c r="P6" s="127"/>
      <c r="Q6" s="42" t="s">
        <v>9</v>
      </c>
      <c r="R6" s="43" t="s">
        <v>9</v>
      </c>
      <c r="S6" s="43" t="s">
        <v>9</v>
      </c>
      <c r="T6" s="43" t="s">
        <v>9</v>
      </c>
      <c r="U6" s="44" t="s">
        <v>9</v>
      </c>
      <c r="V6" s="44" t="s">
        <v>9</v>
      </c>
      <c r="W6" s="44" t="s">
        <v>9</v>
      </c>
      <c r="X6" s="44" t="s">
        <v>9</v>
      </c>
      <c r="Y6" s="45" t="s">
        <v>9</v>
      </c>
      <c r="Z6" s="45" t="s">
        <v>9</v>
      </c>
      <c r="AA6" s="45" t="s">
        <v>9</v>
      </c>
      <c r="AB6" s="46" t="s">
        <v>9</v>
      </c>
      <c r="AC6" s="47"/>
    </row>
    <row r="7" spans="1:50" ht="20" customHeight="1" x14ac:dyDescent="0.3">
      <c r="A7" s="134"/>
      <c r="B7" s="48" t="s">
        <v>11</v>
      </c>
      <c r="C7" s="35">
        <v>506.58</v>
      </c>
      <c r="D7" s="49">
        <v>1189.6099999999999</v>
      </c>
      <c r="E7" s="49">
        <v>1001.26</v>
      </c>
      <c r="F7" s="50">
        <v>1734.84</v>
      </c>
      <c r="G7" s="37">
        <v>539.29</v>
      </c>
      <c r="H7" s="51">
        <v>1266.4100000000001</v>
      </c>
      <c r="I7" s="52">
        <v>1065.9000000000001</v>
      </c>
      <c r="J7" s="51">
        <v>1846.83</v>
      </c>
      <c r="K7" s="135"/>
      <c r="L7" s="40">
        <v>574.4</v>
      </c>
      <c r="M7" s="53">
        <v>1348.86</v>
      </c>
      <c r="N7" s="54">
        <v>1135.29</v>
      </c>
      <c r="O7" s="53">
        <v>1967.07</v>
      </c>
      <c r="P7" s="127"/>
      <c r="Q7" s="42" t="s">
        <v>9</v>
      </c>
      <c r="R7" s="43" t="s">
        <v>9</v>
      </c>
      <c r="S7" s="43" t="s">
        <v>9</v>
      </c>
      <c r="T7" s="43" t="s">
        <v>9</v>
      </c>
      <c r="U7" s="55" t="s">
        <v>9</v>
      </c>
      <c r="V7" s="55" t="s">
        <v>9</v>
      </c>
      <c r="W7" s="55" t="s">
        <v>9</v>
      </c>
      <c r="X7" s="55" t="s">
        <v>9</v>
      </c>
      <c r="Y7" s="45" t="s">
        <v>9</v>
      </c>
      <c r="Z7" s="45" t="s">
        <v>9</v>
      </c>
      <c r="AA7" s="45" t="s">
        <v>9</v>
      </c>
      <c r="AB7" s="46" t="s">
        <v>9</v>
      </c>
      <c r="AC7" s="1"/>
    </row>
    <row r="8" spans="1:50" ht="11" customHeight="1" x14ac:dyDescent="0.3">
      <c r="A8" s="56"/>
      <c r="B8" s="136"/>
      <c r="C8" s="136"/>
      <c r="D8" s="136"/>
      <c r="E8" s="136"/>
      <c r="F8" s="136"/>
      <c r="G8" s="136"/>
      <c r="H8" s="136"/>
      <c r="I8" s="136"/>
      <c r="J8" s="137"/>
      <c r="K8" s="135" t="s">
        <v>12</v>
      </c>
      <c r="L8" s="138"/>
      <c r="M8" s="139"/>
      <c r="N8" s="139"/>
      <c r="O8" s="140"/>
      <c r="P8" s="127"/>
      <c r="Q8" s="141"/>
      <c r="R8" s="141"/>
      <c r="S8" s="141"/>
      <c r="T8" s="141"/>
      <c r="U8" s="141"/>
      <c r="V8" s="141"/>
      <c r="W8" s="141"/>
      <c r="X8" s="142"/>
      <c r="Y8" s="143"/>
      <c r="Z8" s="144"/>
      <c r="AA8" s="144"/>
      <c r="AB8" s="144"/>
      <c r="AC8" s="47"/>
    </row>
    <row r="9" spans="1:50" ht="19" customHeight="1" x14ac:dyDescent="0.3">
      <c r="A9" s="145" t="s">
        <v>13</v>
      </c>
      <c r="B9" s="20" t="s">
        <v>7</v>
      </c>
      <c r="C9" s="21">
        <v>545.5</v>
      </c>
      <c r="D9" s="22">
        <v>1309.2</v>
      </c>
      <c r="E9" s="22">
        <v>1101.9100000000001</v>
      </c>
      <c r="F9" s="23">
        <v>1909.26</v>
      </c>
      <c r="G9" s="24">
        <v>580.71</v>
      </c>
      <c r="H9" s="25">
        <v>1393.71</v>
      </c>
      <c r="I9" s="26">
        <v>1173.04</v>
      </c>
      <c r="J9" s="25">
        <v>2032.51</v>
      </c>
      <c r="K9" s="135"/>
      <c r="L9" s="27">
        <v>618.52</v>
      </c>
      <c r="M9" s="28">
        <v>1484.45</v>
      </c>
      <c r="N9" s="29">
        <v>1249.4100000000001</v>
      </c>
      <c r="O9" s="28">
        <v>2164.84</v>
      </c>
      <c r="P9" s="127"/>
      <c r="Q9" s="30" t="s">
        <v>9</v>
      </c>
      <c r="R9" s="31" t="s">
        <v>9</v>
      </c>
      <c r="S9" s="31" t="s">
        <v>9</v>
      </c>
      <c r="T9" s="31" t="s">
        <v>9</v>
      </c>
      <c r="U9" s="32" t="s">
        <v>9</v>
      </c>
      <c r="V9" s="32" t="s">
        <v>9</v>
      </c>
      <c r="W9" s="32" t="s">
        <v>9</v>
      </c>
      <c r="X9" s="32" t="s">
        <v>9</v>
      </c>
      <c r="Y9" s="57" t="s">
        <v>9</v>
      </c>
      <c r="Z9" s="57" t="s">
        <v>9</v>
      </c>
      <c r="AA9" s="57" t="s">
        <v>9</v>
      </c>
      <c r="AB9" s="58" t="s">
        <v>9</v>
      </c>
      <c r="AC9" s="47"/>
    </row>
    <row r="10" spans="1:50" ht="20" customHeight="1" x14ac:dyDescent="0.3">
      <c r="A10" s="145"/>
      <c r="B10" s="20" t="s">
        <v>10</v>
      </c>
      <c r="C10" s="35">
        <v>102.81</v>
      </c>
      <c r="D10" s="36">
        <v>268.29000000000002</v>
      </c>
      <c r="E10" s="36">
        <v>225.82</v>
      </c>
      <c r="F10" s="35">
        <v>391.27</v>
      </c>
      <c r="G10" s="37">
        <v>109.45</v>
      </c>
      <c r="H10" s="38">
        <v>285.61</v>
      </c>
      <c r="I10" s="39">
        <v>240.4</v>
      </c>
      <c r="J10" s="38">
        <v>416.53</v>
      </c>
      <c r="K10" s="135"/>
      <c r="L10" s="40">
        <v>116.58</v>
      </c>
      <c r="M10" s="40">
        <v>304.20999999999998</v>
      </c>
      <c r="N10" s="41">
        <v>256.05</v>
      </c>
      <c r="O10" s="40">
        <v>443.65</v>
      </c>
      <c r="P10" s="127"/>
      <c r="Q10" s="42" t="s">
        <v>9</v>
      </c>
      <c r="R10" s="43" t="s">
        <v>9</v>
      </c>
      <c r="S10" s="43" t="s">
        <v>9</v>
      </c>
      <c r="T10" s="43" t="s">
        <v>9</v>
      </c>
      <c r="U10" s="44" t="s">
        <v>9</v>
      </c>
      <c r="V10" s="44" t="s">
        <v>9</v>
      </c>
      <c r="W10" s="44" t="s">
        <v>9</v>
      </c>
      <c r="X10" s="44" t="s">
        <v>9</v>
      </c>
      <c r="Y10" s="45" t="s">
        <v>9</v>
      </c>
      <c r="Z10" s="45" t="s">
        <v>9</v>
      </c>
      <c r="AA10" s="45" t="s">
        <v>9</v>
      </c>
      <c r="AB10" s="46" t="s">
        <v>9</v>
      </c>
      <c r="AC10" s="1"/>
      <c r="AE10" s="112" t="s">
        <v>33</v>
      </c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</row>
    <row r="11" spans="1:50" ht="21" customHeight="1" x14ac:dyDescent="0.3">
      <c r="A11" s="145"/>
      <c r="B11" s="48" t="s">
        <v>11</v>
      </c>
      <c r="C11" s="59">
        <v>442.69</v>
      </c>
      <c r="D11" s="60">
        <v>1040.9100000000001</v>
      </c>
      <c r="E11" s="61">
        <v>876.09</v>
      </c>
      <c r="F11" s="62">
        <v>1517.99</v>
      </c>
      <c r="G11" s="63">
        <v>471.26</v>
      </c>
      <c r="H11" s="64">
        <v>1108.0999999999999</v>
      </c>
      <c r="I11" s="65">
        <v>932.64</v>
      </c>
      <c r="J11" s="64">
        <v>1615.98</v>
      </c>
      <c r="K11" s="135"/>
      <c r="L11" s="66">
        <v>501.94</v>
      </c>
      <c r="M11" s="67">
        <v>1180.24</v>
      </c>
      <c r="N11" s="68">
        <v>993.36</v>
      </c>
      <c r="O11" s="67">
        <v>1721.19</v>
      </c>
      <c r="P11" s="127"/>
      <c r="Q11" s="69" t="s">
        <v>9</v>
      </c>
      <c r="R11" s="70" t="s">
        <v>9</v>
      </c>
      <c r="S11" s="70" t="s">
        <v>9</v>
      </c>
      <c r="T11" s="70" t="s">
        <v>9</v>
      </c>
      <c r="U11" s="55" t="s">
        <v>9</v>
      </c>
      <c r="V11" s="55" t="s">
        <v>9</v>
      </c>
      <c r="W11" s="55" t="s">
        <v>9</v>
      </c>
      <c r="X11" s="55" t="s">
        <v>9</v>
      </c>
      <c r="Y11" s="71" t="s">
        <v>9</v>
      </c>
      <c r="Z11" s="71" t="s">
        <v>9</v>
      </c>
      <c r="AA11" s="71" t="s">
        <v>9</v>
      </c>
      <c r="AB11" s="72" t="s">
        <v>9</v>
      </c>
      <c r="AC11" s="1"/>
      <c r="AE11" s="113" t="s">
        <v>26</v>
      </c>
      <c r="AF11" s="113"/>
      <c r="AG11" s="113"/>
      <c r="AH11" s="113"/>
      <c r="AI11" s="113" t="s">
        <v>25</v>
      </c>
      <c r="AJ11" s="113"/>
      <c r="AK11" s="113"/>
      <c r="AL11" s="113"/>
      <c r="AM11" s="113" t="s">
        <v>24</v>
      </c>
      <c r="AN11" s="113"/>
      <c r="AO11" s="113"/>
      <c r="AP11" s="113"/>
      <c r="AQ11" s="113" t="s">
        <v>23</v>
      </c>
      <c r="AR11" s="113"/>
      <c r="AS11" s="113"/>
      <c r="AT11" s="113"/>
      <c r="AU11" s="113" t="s">
        <v>22</v>
      </c>
      <c r="AV11" s="113"/>
      <c r="AW11" s="113"/>
      <c r="AX11" s="113"/>
    </row>
    <row r="12" spans="1:50" ht="15" customHeight="1" x14ac:dyDescent="0.3">
      <c r="A12" s="146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46"/>
      <c r="V12" s="141"/>
      <c r="W12" s="141"/>
      <c r="X12" s="142"/>
      <c r="Y12" s="146"/>
      <c r="Z12" s="141"/>
      <c r="AA12" s="141"/>
      <c r="AB12" s="141"/>
      <c r="AC12" s="47"/>
      <c r="AE12" s="107" t="s">
        <v>18</v>
      </c>
      <c r="AF12" s="107" t="s">
        <v>19</v>
      </c>
      <c r="AG12" s="107" t="s">
        <v>20</v>
      </c>
      <c r="AH12" s="107" t="s">
        <v>21</v>
      </c>
      <c r="AI12" s="107" t="s">
        <v>18</v>
      </c>
      <c r="AJ12" s="107" t="s">
        <v>19</v>
      </c>
      <c r="AK12" s="107" t="s">
        <v>20</v>
      </c>
      <c r="AL12" s="107" t="s">
        <v>21</v>
      </c>
      <c r="AM12" s="107" t="s">
        <v>18</v>
      </c>
      <c r="AN12" s="107" t="s">
        <v>19</v>
      </c>
      <c r="AO12" s="107" t="s">
        <v>20</v>
      </c>
      <c r="AP12" s="107" t="s">
        <v>21</v>
      </c>
      <c r="AQ12" s="107" t="s">
        <v>18</v>
      </c>
      <c r="AR12" s="107" t="s">
        <v>19</v>
      </c>
      <c r="AS12" s="107" t="s">
        <v>20</v>
      </c>
      <c r="AT12" s="107" t="s">
        <v>21</v>
      </c>
      <c r="AU12" s="107" t="s">
        <v>18</v>
      </c>
      <c r="AV12" s="107" t="s">
        <v>19</v>
      </c>
      <c r="AW12" s="107" t="s">
        <v>20</v>
      </c>
      <c r="AX12" s="107" t="s">
        <v>21</v>
      </c>
    </row>
    <row r="13" spans="1:50" ht="20" customHeight="1" x14ac:dyDescent="0.3">
      <c r="A13" s="148"/>
      <c r="B13" s="149"/>
      <c r="C13" s="74" t="s">
        <v>9</v>
      </c>
      <c r="D13" s="75" t="s">
        <v>9</v>
      </c>
      <c r="E13" s="75" t="s">
        <v>9</v>
      </c>
      <c r="F13" s="75" t="s">
        <v>9</v>
      </c>
      <c r="G13" s="76" t="s">
        <v>9</v>
      </c>
      <c r="H13" s="76" t="s">
        <v>9</v>
      </c>
      <c r="I13" s="76" t="s">
        <v>9</v>
      </c>
      <c r="J13" s="76" t="s">
        <v>9</v>
      </c>
      <c r="K13" s="135" t="s">
        <v>14</v>
      </c>
      <c r="L13" s="27">
        <v>496.12</v>
      </c>
      <c r="M13" s="28">
        <v>1190.69</v>
      </c>
      <c r="N13" s="29">
        <v>1002.16</v>
      </c>
      <c r="O13" s="28">
        <v>1736.42</v>
      </c>
      <c r="P13" s="147" t="s">
        <v>15</v>
      </c>
      <c r="Q13" s="77">
        <v>694.89</v>
      </c>
      <c r="R13" s="78">
        <v>1667.73</v>
      </c>
      <c r="S13" s="79">
        <v>1403.67</v>
      </c>
      <c r="T13" s="79">
        <v>2432.1</v>
      </c>
      <c r="U13" s="80">
        <v>723.19</v>
      </c>
      <c r="V13" s="81">
        <v>1735.65</v>
      </c>
      <c r="W13" s="82">
        <v>1460.84</v>
      </c>
      <c r="X13" s="81">
        <v>2531.15</v>
      </c>
      <c r="Y13" s="83">
        <v>781.25</v>
      </c>
      <c r="Z13" s="84">
        <v>1875</v>
      </c>
      <c r="AA13" s="85">
        <v>1578.13</v>
      </c>
      <c r="AB13" s="86">
        <v>2734.37</v>
      </c>
      <c r="AC13" s="1" t="s">
        <v>29</v>
      </c>
      <c r="AE13" s="108">
        <f t="shared" ref="AE13:AG19" si="0">G5-C5</f>
        <v>40.25</v>
      </c>
      <c r="AF13" s="108">
        <f t="shared" si="0"/>
        <v>96.589999999999918</v>
      </c>
      <c r="AG13" s="108">
        <f t="shared" si="0"/>
        <v>81.300000000000182</v>
      </c>
      <c r="AH13" s="108">
        <f>J5-F5</f>
        <v>140.85999999999967</v>
      </c>
      <c r="AI13" s="108">
        <f t="shared" ref="AI13:AJ13" si="1">L5-G5</f>
        <v>43.210000000000036</v>
      </c>
      <c r="AJ13" s="108">
        <f t="shared" si="1"/>
        <v>103.70000000000005</v>
      </c>
      <c r="AK13" s="108">
        <f>N5-I5</f>
        <v>87.279999999999973</v>
      </c>
      <c r="AL13" s="108">
        <f>O5-J5</f>
        <v>151.23000000000002</v>
      </c>
      <c r="AM13" s="108">
        <f t="shared" ref="AM13:AO15" si="2">Q13-L5</f>
        <v>-12</v>
      </c>
      <c r="AN13" s="108">
        <f t="shared" si="2"/>
        <v>-28.799999999999955</v>
      </c>
      <c r="AO13" s="108">
        <f t="shared" si="2"/>
        <v>-24.240000000000009</v>
      </c>
      <c r="AP13" s="108">
        <f>T13-O5</f>
        <v>-42</v>
      </c>
      <c r="AQ13" s="108">
        <f t="shared" ref="AQ13" si="3">U13-Q13</f>
        <v>28.300000000000068</v>
      </c>
      <c r="AR13" s="108">
        <f t="shared" ref="AR13" si="4">V13-R13</f>
        <v>67.920000000000073</v>
      </c>
      <c r="AS13" s="108">
        <f t="shared" ref="AS13" si="5">W13-S13</f>
        <v>57.169999999999845</v>
      </c>
      <c r="AT13" s="108">
        <f>X13-T13</f>
        <v>99.050000000000182</v>
      </c>
      <c r="AU13" s="108">
        <f>Y13-U13</f>
        <v>58.059999999999945</v>
      </c>
      <c r="AV13" s="108">
        <f>Z13-V13</f>
        <v>139.34999999999991</v>
      </c>
      <c r="AW13" s="108">
        <f>AA13-W13</f>
        <v>117.29000000000019</v>
      </c>
      <c r="AX13" s="108">
        <f>AB13-X13</f>
        <v>203.2199999999998</v>
      </c>
    </row>
    <row r="14" spans="1:50" ht="19" customHeight="1" x14ac:dyDescent="0.3">
      <c r="A14" s="148"/>
      <c r="B14" s="116"/>
      <c r="C14" s="87" t="s">
        <v>9</v>
      </c>
      <c r="D14" s="88" t="s">
        <v>9</v>
      </c>
      <c r="E14" s="88" t="s">
        <v>9</v>
      </c>
      <c r="F14" s="88" t="s">
        <v>9</v>
      </c>
      <c r="G14" s="89" t="s">
        <v>9</v>
      </c>
      <c r="H14" s="89" t="s">
        <v>9</v>
      </c>
      <c r="I14" s="89" t="s">
        <v>9</v>
      </c>
      <c r="J14" s="89" t="s">
        <v>9</v>
      </c>
      <c r="K14" s="135"/>
      <c r="L14" s="40">
        <v>133.04</v>
      </c>
      <c r="M14" s="40">
        <v>365.83</v>
      </c>
      <c r="N14" s="41">
        <v>365.83</v>
      </c>
      <c r="O14" s="40">
        <v>365.83</v>
      </c>
      <c r="P14" s="147"/>
      <c r="Q14" s="90">
        <v>138.72</v>
      </c>
      <c r="R14" s="90">
        <v>358.1</v>
      </c>
      <c r="S14" s="91">
        <v>301.39999999999998</v>
      </c>
      <c r="T14" s="92">
        <v>522.24</v>
      </c>
      <c r="U14" s="93">
        <v>144.37</v>
      </c>
      <c r="V14" s="93">
        <v>372.68</v>
      </c>
      <c r="W14" s="94">
        <v>313.67</v>
      </c>
      <c r="X14" s="93">
        <v>543.51</v>
      </c>
      <c r="Y14" s="95">
        <v>155.96</v>
      </c>
      <c r="Z14" s="95">
        <v>402.61</v>
      </c>
      <c r="AA14" s="96">
        <v>338.86</v>
      </c>
      <c r="AB14" s="97">
        <v>587.15</v>
      </c>
      <c r="AC14" s="47" t="s">
        <v>30</v>
      </c>
      <c r="AE14" s="108">
        <f t="shared" si="0"/>
        <v>7.5400000000000063</v>
      </c>
      <c r="AF14" s="108">
        <f t="shared" si="0"/>
        <v>19.79000000000002</v>
      </c>
      <c r="AG14" s="108">
        <f t="shared" si="0"/>
        <v>16.660000000000025</v>
      </c>
      <c r="AH14" s="108">
        <f t="shared" ref="AH14:AH19" si="6">J6-F6</f>
        <v>28.870000000000005</v>
      </c>
      <c r="AI14" s="108">
        <f t="shared" ref="AI14:AI19" si="7">L6-G6</f>
        <v>8.1000000000000085</v>
      </c>
      <c r="AJ14" s="108">
        <f t="shared" ref="AJ14:AJ19" si="8">M6-H6</f>
        <v>21.25</v>
      </c>
      <c r="AK14" s="108">
        <f t="shared" ref="AK14:AL19" si="9">N6-I6</f>
        <v>17.889999999999986</v>
      </c>
      <c r="AL14" s="108">
        <f t="shared" si="9"/>
        <v>30.989999999999952</v>
      </c>
      <c r="AM14" s="108">
        <f t="shared" si="2"/>
        <v>6.2299999999999898</v>
      </c>
      <c r="AN14" s="108">
        <f t="shared" si="2"/>
        <v>10.430000000000007</v>
      </c>
      <c r="AO14" s="108">
        <f t="shared" si="2"/>
        <v>8.7799999999999727</v>
      </c>
      <c r="AP14" s="108">
        <f t="shared" ref="AP14:AP15" si="10">T14-O6</f>
        <v>15.210000000000036</v>
      </c>
      <c r="AQ14" s="108">
        <f t="shared" ref="AQ14:AQ19" si="11">U14-Q14</f>
        <v>5.6500000000000057</v>
      </c>
      <c r="AR14" s="108">
        <f t="shared" ref="AR14:AR19" si="12">V14-R14</f>
        <v>14.579999999999984</v>
      </c>
      <c r="AS14" s="108">
        <f t="shared" ref="AS14:AS19" si="13">W14-S14</f>
        <v>12.270000000000039</v>
      </c>
      <c r="AT14" s="108">
        <f t="shared" ref="AT14:AT19" si="14">X14-T14</f>
        <v>21.269999999999982</v>
      </c>
      <c r="AU14" s="108">
        <f t="shared" ref="AU14:AU19" si="15">Y14-U14</f>
        <v>11.590000000000003</v>
      </c>
      <c r="AV14" s="108">
        <f t="shared" ref="AV14:AV19" si="16">Z14-V14</f>
        <v>29.930000000000007</v>
      </c>
      <c r="AW14" s="108">
        <f t="shared" ref="AW14:AW19" si="17">AA14-W14</f>
        <v>25.189999999999998</v>
      </c>
      <c r="AX14" s="108">
        <f t="shared" ref="AX14:AX19" si="18">AB14-X14</f>
        <v>43.639999999999986</v>
      </c>
    </row>
    <row r="15" spans="1:50" ht="20" customHeight="1" x14ac:dyDescent="0.3">
      <c r="A15" s="148"/>
      <c r="B15" s="116"/>
      <c r="C15" s="87" t="s">
        <v>9</v>
      </c>
      <c r="D15" s="88" t="s">
        <v>9</v>
      </c>
      <c r="E15" s="88" t="s">
        <v>9</v>
      </c>
      <c r="F15" s="88" t="s">
        <v>9</v>
      </c>
      <c r="G15" s="89" t="s">
        <v>9</v>
      </c>
      <c r="H15" s="89" t="s">
        <v>9</v>
      </c>
      <c r="I15" s="89" t="s">
        <v>9</v>
      </c>
      <c r="J15" s="89" t="s">
        <v>9</v>
      </c>
      <c r="K15" s="135"/>
      <c r="L15" s="40">
        <v>363.08</v>
      </c>
      <c r="M15" s="40">
        <v>824.86</v>
      </c>
      <c r="N15" s="41">
        <v>636.33000000000004</v>
      </c>
      <c r="O15" s="53">
        <v>1370.59</v>
      </c>
      <c r="P15" s="147"/>
      <c r="Q15" s="90">
        <v>556.16999999999996</v>
      </c>
      <c r="R15" s="98">
        <v>1309.6300000000001</v>
      </c>
      <c r="S15" s="99">
        <v>1102.27</v>
      </c>
      <c r="T15" s="99">
        <v>1909.86</v>
      </c>
      <c r="U15" s="100">
        <v>578.82000000000005</v>
      </c>
      <c r="V15" s="101">
        <v>1362.97</v>
      </c>
      <c r="W15" s="102">
        <v>1147.17</v>
      </c>
      <c r="X15" s="101">
        <v>1987.64</v>
      </c>
      <c r="Y15" s="95">
        <v>625.29</v>
      </c>
      <c r="Z15" s="103">
        <v>1472.4</v>
      </c>
      <c r="AA15" s="104">
        <v>1239.27</v>
      </c>
      <c r="AB15" s="105">
        <v>2147.23</v>
      </c>
      <c r="AC15" s="1" t="s">
        <v>31</v>
      </c>
      <c r="AE15" s="108">
        <f t="shared" si="0"/>
        <v>32.70999999999998</v>
      </c>
      <c r="AF15" s="108">
        <f t="shared" si="0"/>
        <v>76.800000000000182</v>
      </c>
      <c r="AG15" s="108">
        <f t="shared" si="0"/>
        <v>64.6400000000001</v>
      </c>
      <c r="AH15" s="108">
        <f t="shared" si="6"/>
        <v>111.99000000000001</v>
      </c>
      <c r="AI15" s="108">
        <f t="shared" si="7"/>
        <v>35.110000000000014</v>
      </c>
      <c r="AJ15" s="108">
        <f t="shared" si="8"/>
        <v>82.449999999999818</v>
      </c>
      <c r="AK15" s="108">
        <f t="shared" si="9"/>
        <v>69.389999999999873</v>
      </c>
      <c r="AL15" s="108">
        <f t="shared" ref="AL15:AL19" si="19">O7-J7</f>
        <v>120.24000000000001</v>
      </c>
      <c r="AM15" s="108">
        <f t="shared" si="2"/>
        <v>-18.230000000000018</v>
      </c>
      <c r="AN15" s="108">
        <f t="shared" si="2"/>
        <v>-39.229999999999791</v>
      </c>
      <c r="AO15" s="108">
        <f t="shared" si="2"/>
        <v>-33.019999999999982</v>
      </c>
      <c r="AP15" s="108">
        <f t="shared" si="10"/>
        <v>-57.210000000000036</v>
      </c>
      <c r="AQ15" s="108">
        <f t="shared" si="11"/>
        <v>22.650000000000091</v>
      </c>
      <c r="AR15" s="108">
        <f t="shared" si="12"/>
        <v>53.339999999999918</v>
      </c>
      <c r="AS15" s="108">
        <f t="shared" si="13"/>
        <v>44.900000000000091</v>
      </c>
      <c r="AT15" s="108">
        <f t="shared" si="14"/>
        <v>77.7800000000002</v>
      </c>
      <c r="AU15" s="108">
        <f t="shared" si="15"/>
        <v>46.469999999999914</v>
      </c>
      <c r="AV15" s="108">
        <f t="shared" si="16"/>
        <v>109.43000000000006</v>
      </c>
      <c r="AW15" s="108">
        <f t="shared" si="17"/>
        <v>92.099999999999909</v>
      </c>
      <c r="AX15" s="108">
        <f t="shared" si="18"/>
        <v>159.58999999999992</v>
      </c>
    </row>
    <row r="16" spans="1:50" ht="11" customHeight="1" x14ac:dyDescent="0.3">
      <c r="A16" s="148"/>
      <c r="B16" s="141"/>
      <c r="C16" s="141"/>
      <c r="D16" s="141"/>
      <c r="E16" s="141"/>
      <c r="F16" s="141"/>
      <c r="G16" s="141"/>
      <c r="H16" s="141"/>
      <c r="I16" s="141"/>
      <c r="J16" s="141"/>
      <c r="K16" s="142"/>
      <c r="L16" s="138"/>
      <c r="M16" s="139"/>
      <c r="N16" s="139"/>
      <c r="O16" s="140"/>
      <c r="P16" s="73"/>
      <c r="Q16" s="138"/>
      <c r="R16" s="139"/>
      <c r="S16" s="139"/>
      <c r="T16" s="140"/>
      <c r="U16" s="146"/>
      <c r="V16" s="141"/>
      <c r="W16" s="141"/>
      <c r="X16" s="142"/>
      <c r="Y16" s="143"/>
      <c r="Z16" s="144"/>
      <c r="AA16" s="144"/>
      <c r="AB16" s="144"/>
      <c r="AC16" s="47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</row>
    <row r="17" spans="1:50" ht="19" customHeight="1" x14ac:dyDescent="0.3">
      <c r="A17" s="148"/>
      <c r="B17" s="116"/>
      <c r="C17" s="74" t="s">
        <v>9</v>
      </c>
      <c r="D17" s="75" t="s">
        <v>9</v>
      </c>
      <c r="E17" s="75" t="s">
        <v>9</v>
      </c>
      <c r="F17" s="75" t="s">
        <v>9</v>
      </c>
      <c r="G17" s="76" t="s">
        <v>9</v>
      </c>
      <c r="H17" s="76" t="s">
        <v>9</v>
      </c>
      <c r="I17" s="76" t="s">
        <v>9</v>
      </c>
      <c r="J17" s="76" t="s">
        <v>9</v>
      </c>
      <c r="K17" s="135" t="s">
        <v>16</v>
      </c>
      <c r="L17" s="27">
        <v>405.48</v>
      </c>
      <c r="M17" s="27">
        <v>973.16</v>
      </c>
      <c r="N17" s="106">
        <v>819.08</v>
      </c>
      <c r="O17" s="28">
        <v>1419.19</v>
      </c>
      <c r="P17" s="147" t="s">
        <v>17</v>
      </c>
      <c r="Q17" s="77">
        <v>608.03</v>
      </c>
      <c r="R17" s="78">
        <v>1459.27</v>
      </c>
      <c r="S17" s="79">
        <v>1228.22</v>
      </c>
      <c r="T17" s="79">
        <v>2128.12</v>
      </c>
      <c r="U17" s="80">
        <v>632.79</v>
      </c>
      <c r="V17" s="81">
        <v>1518.7</v>
      </c>
      <c r="W17" s="82">
        <v>1278.24</v>
      </c>
      <c r="X17" s="81">
        <v>2214.79</v>
      </c>
      <c r="Y17" s="83">
        <v>683.6</v>
      </c>
      <c r="Z17" s="84">
        <v>1640.63</v>
      </c>
      <c r="AA17" s="85">
        <v>1380.87</v>
      </c>
      <c r="AB17" s="86">
        <v>2392.61</v>
      </c>
      <c r="AC17" s="47" t="s">
        <v>29</v>
      </c>
      <c r="AE17" s="108">
        <f t="shared" si="0"/>
        <v>35.210000000000036</v>
      </c>
      <c r="AF17" s="108">
        <f t="shared" si="0"/>
        <v>84.509999999999991</v>
      </c>
      <c r="AG17" s="108">
        <f t="shared" si="0"/>
        <v>71.129999999999882</v>
      </c>
      <c r="AH17" s="108">
        <f t="shared" si="6"/>
        <v>123.25</v>
      </c>
      <c r="AI17" s="108">
        <f t="shared" si="7"/>
        <v>37.809999999999945</v>
      </c>
      <c r="AJ17" s="108">
        <f t="shared" si="8"/>
        <v>90.740000000000009</v>
      </c>
      <c r="AK17" s="108">
        <f t="shared" si="9"/>
        <v>76.370000000000118</v>
      </c>
      <c r="AL17" s="108">
        <f t="shared" si="19"/>
        <v>132.33000000000015</v>
      </c>
      <c r="AM17" s="108">
        <f t="shared" ref="AM17:AO19" si="20">Q17-L9</f>
        <v>-10.490000000000009</v>
      </c>
      <c r="AN17" s="108">
        <f t="shared" si="20"/>
        <v>-25.180000000000064</v>
      </c>
      <c r="AO17" s="108">
        <f t="shared" si="20"/>
        <v>-21.190000000000055</v>
      </c>
      <c r="AP17" s="108">
        <f>T17-O9</f>
        <v>-36.720000000000255</v>
      </c>
      <c r="AQ17" s="108">
        <f t="shared" si="11"/>
        <v>24.759999999999991</v>
      </c>
      <c r="AR17" s="108">
        <f t="shared" si="12"/>
        <v>59.430000000000064</v>
      </c>
      <c r="AS17" s="108">
        <f t="shared" si="13"/>
        <v>50.019999999999982</v>
      </c>
      <c r="AT17" s="108">
        <f t="shared" si="14"/>
        <v>86.670000000000073</v>
      </c>
      <c r="AU17" s="108">
        <f t="shared" si="15"/>
        <v>50.810000000000059</v>
      </c>
      <c r="AV17" s="108">
        <f t="shared" si="16"/>
        <v>121.93000000000006</v>
      </c>
      <c r="AW17" s="108">
        <f t="shared" si="17"/>
        <v>102.62999999999988</v>
      </c>
      <c r="AX17" s="108">
        <f t="shared" si="18"/>
        <v>177.82000000000016</v>
      </c>
    </row>
    <row r="18" spans="1:50" ht="20" customHeight="1" x14ac:dyDescent="0.3">
      <c r="A18" s="148"/>
      <c r="B18" s="116"/>
      <c r="C18" s="87" t="s">
        <v>9</v>
      </c>
      <c r="D18" s="88" t="s">
        <v>9</v>
      </c>
      <c r="E18" s="88" t="s">
        <v>9</v>
      </c>
      <c r="F18" s="88" t="s">
        <v>9</v>
      </c>
      <c r="G18" s="89" t="s">
        <v>9</v>
      </c>
      <c r="H18" s="89" t="s">
        <v>9</v>
      </c>
      <c r="I18" s="89" t="s">
        <v>9</v>
      </c>
      <c r="J18" s="89" t="s">
        <v>9</v>
      </c>
      <c r="K18" s="135"/>
      <c r="L18" s="40">
        <v>108.73</v>
      </c>
      <c r="M18" s="40">
        <v>299.01</v>
      </c>
      <c r="N18" s="41">
        <v>299.01</v>
      </c>
      <c r="O18" s="40">
        <v>299.01</v>
      </c>
      <c r="P18" s="147"/>
      <c r="Q18" s="90">
        <v>121.83</v>
      </c>
      <c r="R18" s="90">
        <v>313.33999999999997</v>
      </c>
      <c r="S18" s="91">
        <v>263.73</v>
      </c>
      <c r="T18" s="92">
        <v>456.96</v>
      </c>
      <c r="U18" s="93">
        <v>126.79</v>
      </c>
      <c r="V18" s="93">
        <v>326.10000000000002</v>
      </c>
      <c r="W18" s="94">
        <v>274.47000000000003</v>
      </c>
      <c r="X18" s="93">
        <v>475.57</v>
      </c>
      <c r="Y18" s="95">
        <v>136.97</v>
      </c>
      <c r="Z18" s="95">
        <v>352.28</v>
      </c>
      <c r="AA18" s="96">
        <v>296.51</v>
      </c>
      <c r="AB18" s="97">
        <v>513.75</v>
      </c>
      <c r="AC18" s="1" t="s">
        <v>30</v>
      </c>
      <c r="AE18" s="108">
        <f t="shared" si="0"/>
        <v>6.6400000000000006</v>
      </c>
      <c r="AF18" s="108">
        <f t="shared" si="0"/>
        <v>17.319999999999993</v>
      </c>
      <c r="AG18" s="108">
        <f t="shared" si="0"/>
        <v>14.580000000000013</v>
      </c>
      <c r="AH18" s="108">
        <f t="shared" si="6"/>
        <v>25.259999999999991</v>
      </c>
      <c r="AI18" s="108">
        <f t="shared" si="7"/>
        <v>7.1299999999999955</v>
      </c>
      <c r="AJ18" s="108">
        <f t="shared" si="8"/>
        <v>18.599999999999966</v>
      </c>
      <c r="AK18" s="108">
        <f t="shared" si="9"/>
        <v>15.650000000000006</v>
      </c>
      <c r="AL18" s="108">
        <f t="shared" si="19"/>
        <v>27.120000000000005</v>
      </c>
      <c r="AM18" s="108">
        <f t="shared" si="20"/>
        <v>5.25</v>
      </c>
      <c r="AN18" s="108">
        <f t="shared" si="20"/>
        <v>9.1299999999999955</v>
      </c>
      <c r="AO18" s="108">
        <f t="shared" si="20"/>
        <v>7.6800000000000068</v>
      </c>
      <c r="AP18" s="108">
        <f t="shared" ref="AP18:AP19" si="21">T18-O10</f>
        <v>13.310000000000002</v>
      </c>
      <c r="AQ18" s="108">
        <f t="shared" si="11"/>
        <v>4.960000000000008</v>
      </c>
      <c r="AR18" s="108">
        <f t="shared" si="12"/>
        <v>12.760000000000048</v>
      </c>
      <c r="AS18" s="108">
        <f t="shared" si="13"/>
        <v>10.740000000000009</v>
      </c>
      <c r="AT18" s="108">
        <f t="shared" si="14"/>
        <v>18.610000000000014</v>
      </c>
      <c r="AU18" s="108">
        <f t="shared" si="15"/>
        <v>10.179999999999993</v>
      </c>
      <c r="AV18" s="108">
        <f t="shared" si="16"/>
        <v>26.17999999999995</v>
      </c>
      <c r="AW18" s="108">
        <f t="shared" si="17"/>
        <v>22.039999999999964</v>
      </c>
      <c r="AX18" s="108">
        <f t="shared" si="18"/>
        <v>38.180000000000007</v>
      </c>
    </row>
    <row r="19" spans="1:50" ht="19" customHeight="1" x14ac:dyDescent="0.3">
      <c r="A19" s="148"/>
      <c r="B19" s="116"/>
      <c r="C19" s="87" t="s">
        <v>9</v>
      </c>
      <c r="D19" s="88" t="s">
        <v>9</v>
      </c>
      <c r="E19" s="88" t="s">
        <v>9</v>
      </c>
      <c r="F19" s="88" t="s">
        <v>9</v>
      </c>
      <c r="G19" s="89" t="s">
        <v>9</v>
      </c>
      <c r="H19" s="89" t="s">
        <v>9</v>
      </c>
      <c r="I19" s="89" t="s">
        <v>9</v>
      </c>
      <c r="J19" s="89" t="s">
        <v>9</v>
      </c>
      <c r="K19" s="135"/>
      <c r="L19" s="40">
        <v>296.75</v>
      </c>
      <c r="M19" s="40">
        <v>674.15</v>
      </c>
      <c r="N19" s="41">
        <v>520.07000000000005</v>
      </c>
      <c r="O19" s="53">
        <v>1120.18</v>
      </c>
      <c r="P19" s="147"/>
      <c r="Q19" s="90">
        <v>486.2</v>
      </c>
      <c r="R19" s="98">
        <v>1145.93</v>
      </c>
      <c r="S19" s="91">
        <v>964.49</v>
      </c>
      <c r="T19" s="99">
        <v>1671.16</v>
      </c>
      <c r="U19" s="100">
        <v>506</v>
      </c>
      <c r="V19" s="101">
        <v>1192.5999999999999</v>
      </c>
      <c r="W19" s="102">
        <v>1003.77</v>
      </c>
      <c r="X19" s="101">
        <v>1739.22</v>
      </c>
      <c r="Y19" s="95">
        <v>546.62</v>
      </c>
      <c r="Z19" s="103">
        <v>1288.3499999999999</v>
      </c>
      <c r="AA19" s="104">
        <v>1084.3599999999999</v>
      </c>
      <c r="AB19" s="105">
        <v>1878.86</v>
      </c>
      <c r="AC19" s="47" t="s">
        <v>31</v>
      </c>
      <c r="AE19" s="108">
        <f t="shared" si="0"/>
        <v>28.569999999999993</v>
      </c>
      <c r="AF19" s="108">
        <f t="shared" si="0"/>
        <v>67.189999999999827</v>
      </c>
      <c r="AG19" s="108">
        <f t="shared" si="0"/>
        <v>56.549999999999955</v>
      </c>
      <c r="AH19" s="108">
        <f t="shared" si="6"/>
        <v>97.990000000000009</v>
      </c>
      <c r="AI19" s="108">
        <f t="shared" si="7"/>
        <v>30.680000000000007</v>
      </c>
      <c r="AJ19" s="108">
        <f t="shared" si="8"/>
        <v>72.1400000000001</v>
      </c>
      <c r="AK19" s="108">
        <f t="shared" si="9"/>
        <v>60.720000000000027</v>
      </c>
      <c r="AL19" s="108">
        <f t="shared" si="19"/>
        <v>105.21000000000004</v>
      </c>
      <c r="AM19" s="108">
        <f t="shared" si="20"/>
        <v>-15.740000000000009</v>
      </c>
      <c r="AN19" s="108">
        <f t="shared" si="20"/>
        <v>-34.309999999999945</v>
      </c>
      <c r="AO19" s="108">
        <f t="shared" si="20"/>
        <v>-28.870000000000005</v>
      </c>
      <c r="AP19" s="108">
        <f t="shared" si="21"/>
        <v>-50.029999999999973</v>
      </c>
      <c r="AQ19" s="108">
        <f t="shared" si="11"/>
        <v>19.800000000000011</v>
      </c>
      <c r="AR19" s="108">
        <f t="shared" si="12"/>
        <v>46.669999999999845</v>
      </c>
      <c r="AS19" s="108">
        <f t="shared" si="13"/>
        <v>39.279999999999973</v>
      </c>
      <c r="AT19" s="108">
        <f t="shared" si="14"/>
        <v>68.059999999999945</v>
      </c>
      <c r="AU19" s="108">
        <f t="shared" si="15"/>
        <v>40.620000000000005</v>
      </c>
      <c r="AV19" s="108">
        <f t="shared" si="16"/>
        <v>95.75</v>
      </c>
      <c r="AW19" s="108">
        <f t="shared" si="17"/>
        <v>80.589999999999918</v>
      </c>
      <c r="AX19" s="108">
        <f t="shared" si="18"/>
        <v>139.63999999999987</v>
      </c>
    </row>
    <row r="20" spans="1:50" ht="11" customHeight="1" x14ac:dyDescent="0.3">
      <c r="A20" s="148"/>
      <c r="B20" s="141"/>
      <c r="C20" s="141"/>
      <c r="D20" s="141"/>
      <c r="E20" s="141"/>
      <c r="F20" s="141"/>
      <c r="G20" s="141"/>
      <c r="H20" s="141"/>
      <c r="I20" s="141"/>
      <c r="J20" s="141"/>
      <c r="K20" s="142"/>
      <c r="L20" s="138"/>
      <c r="M20" s="139"/>
      <c r="N20" s="139"/>
      <c r="O20" s="140"/>
      <c r="P20" s="73"/>
      <c r="Q20" s="138"/>
      <c r="R20" s="139"/>
      <c r="S20" s="139"/>
      <c r="T20" s="140"/>
      <c r="U20" s="146"/>
      <c r="V20" s="141"/>
      <c r="W20" s="141"/>
      <c r="X20" s="142"/>
      <c r="Y20" s="143"/>
      <c r="Z20" s="144"/>
      <c r="AA20" s="144"/>
      <c r="AB20" s="144"/>
      <c r="AC20" s="47"/>
      <c r="AE20" s="111" t="s">
        <v>32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</row>
    <row r="21" spans="1:50" x14ac:dyDescent="0.3">
      <c r="AE21" s="113" t="s">
        <v>26</v>
      </c>
      <c r="AF21" s="113"/>
      <c r="AG21" s="113"/>
      <c r="AH21" s="113"/>
      <c r="AI21" s="113" t="s">
        <v>25</v>
      </c>
      <c r="AJ21" s="113"/>
      <c r="AK21" s="113"/>
      <c r="AL21" s="113"/>
      <c r="AM21" s="113" t="s">
        <v>24</v>
      </c>
      <c r="AN21" s="113"/>
      <c r="AO21" s="113"/>
      <c r="AP21" s="113"/>
      <c r="AQ21" s="113" t="s">
        <v>23</v>
      </c>
      <c r="AR21" s="113"/>
      <c r="AS21" s="113"/>
      <c r="AT21" s="113"/>
      <c r="AU21" s="113" t="s">
        <v>22</v>
      </c>
      <c r="AV21" s="113"/>
      <c r="AW21" s="113"/>
      <c r="AX21" s="113"/>
    </row>
    <row r="22" spans="1:50" x14ac:dyDescent="0.3">
      <c r="AC22" t="s">
        <v>27</v>
      </c>
      <c r="AE22" s="110">
        <f t="shared" ref="AE22:AE24" si="22">AE13/C5</f>
        <v>6.4562180196653995E-2</v>
      </c>
      <c r="AF22" s="110">
        <f t="shared" ref="AF22:AF24" si="23">AF13/D5</f>
        <v>6.4555151579960376E-2</v>
      </c>
      <c r="AG22" s="110">
        <f t="shared" ref="AG22:AG24" si="24">AG13/E5</f>
        <v>6.4558138057538683E-2</v>
      </c>
      <c r="AH22" s="110">
        <f t="shared" ref="AH22:AH24" si="25">AH13/F5</f>
        <v>6.4555157859038065E-2</v>
      </c>
      <c r="AI22" s="110">
        <f t="shared" ref="AI22:AK28" si="26">AI13/G5</f>
        <v>6.510667791706852E-2</v>
      </c>
      <c r="AJ22" s="110">
        <f t="shared" si="26"/>
        <v>6.5104248413201685E-2</v>
      </c>
      <c r="AK22" s="110">
        <f t="shared" si="26"/>
        <v>6.5103719892886158E-2</v>
      </c>
      <c r="AL22" s="110">
        <f>AL13/J5</f>
        <v>6.5104805692957429E-2</v>
      </c>
      <c r="AM22" s="110">
        <f t="shared" ref="AM22:AO24" si="27">AM13/L5</f>
        <v>-1.6975767092475492E-2</v>
      </c>
      <c r="AN22" s="110">
        <f t="shared" si="27"/>
        <v>-1.6975827129493706E-2</v>
      </c>
      <c r="AO22" s="110">
        <f t="shared" si="27"/>
        <v>-1.6975859823098099E-2</v>
      </c>
      <c r="AP22" s="110">
        <f>AP13/O5</f>
        <v>-1.6975870013338185E-2</v>
      </c>
      <c r="AQ22" s="110">
        <f t="shared" ref="AQ22:AW24" si="28">AQ13/Q13</f>
        <v>4.0725870281627406E-2</v>
      </c>
      <c r="AR22" s="110">
        <f t="shared" si="28"/>
        <v>4.0726016801280823E-2</v>
      </c>
      <c r="AS22" s="110">
        <f t="shared" si="28"/>
        <v>4.0728946262298005E-2</v>
      </c>
      <c r="AT22" s="110">
        <f t="shared" si="28"/>
        <v>4.0726121458821672E-2</v>
      </c>
      <c r="AU22" s="110">
        <f t="shared" si="28"/>
        <v>8.0283189756495441E-2</v>
      </c>
      <c r="AV22" s="110">
        <f t="shared" si="28"/>
        <v>8.0286924207069343E-2</v>
      </c>
      <c r="AW22" s="110">
        <f t="shared" si="28"/>
        <v>8.0289422524027404E-2</v>
      </c>
      <c r="AX22" s="110">
        <f>AX13/X13</f>
        <v>8.0287616300890818E-2</v>
      </c>
    </row>
    <row r="23" spans="1:50" x14ac:dyDescent="0.3">
      <c r="AE23" s="110">
        <f t="shared" si="22"/>
        <v>6.45271715875054E-2</v>
      </c>
      <c r="AF23" s="110">
        <f t="shared" si="23"/>
        <v>6.4540325473698007E-2</v>
      </c>
      <c r="AG23" s="110">
        <f t="shared" si="24"/>
        <v>6.4556128182276226E-2</v>
      </c>
      <c r="AH23" s="110">
        <f t="shared" si="25"/>
        <v>6.4561576134356063E-2</v>
      </c>
      <c r="AI23" s="110">
        <f t="shared" si="26"/>
        <v>6.5117774740734852E-2</v>
      </c>
      <c r="AJ23" s="110">
        <f t="shared" si="26"/>
        <v>6.5100177685190858E-2</v>
      </c>
      <c r="AK23" s="110">
        <f t="shared" si="26"/>
        <v>6.5118479962144593E-2</v>
      </c>
      <c r="AL23" s="110">
        <f t="shared" ref="AL23:AL28" si="29">AL14/J6</f>
        <v>6.5099571464582701E-2</v>
      </c>
      <c r="AM23" s="110">
        <f t="shared" si="27"/>
        <v>4.7022416786172458E-2</v>
      </c>
      <c r="AN23" s="110">
        <f t="shared" si="27"/>
        <v>2.9999712370926471E-2</v>
      </c>
      <c r="AO23" s="110">
        <f t="shared" si="27"/>
        <v>3.0004784361971064E-2</v>
      </c>
      <c r="AP23" s="110">
        <f t="shared" ref="AP23:AP28" si="30">AP14/O6</f>
        <v>2.9998224957103203E-2</v>
      </c>
      <c r="AQ23" s="110">
        <f t="shared" si="28"/>
        <v>4.0729527104959674E-2</v>
      </c>
      <c r="AR23" s="110">
        <f t="shared" si="28"/>
        <v>4.0714884110583591E-2</v>
      </c>
      <c r="AS23" s="110">
        <f t="shared" si="28"/>
        <v>4.0710019907100332E-2</v>
      </c>
      <c r="AT23" s="110">
        <f t="shared" si="28"/>
        <v>4.0728400735294081E-2</v>
      </c>
      <c r="AU23" s="110">
        <f t="shared" si="28"/>
        <v>8.0279836531135296E-2</v>
      </c>
      <c r="AV23" s="110">
        <f t="shared" si="28"/>
        <v>8.0310185682086532E-2</v>
      </c>
      <c r="AW23" s="110">
        <f t="shared" si="28"/>
        <v>8.0307329358880339E-2</v>
      </c>
      <c r="AX23" s="110">
        <f t="shared" ref="AX23:AX28" si="31">AX14/X14</f>
        <v>8.0292910894003769E-2</v>
      </c>
    </row>
    <row r="24" spans="1:50" x14ac:dyDescent="0.3">
      <c r="AE24" s="110">
        <f t="shared" si="22"/>
        <v>6.4570255438430216E-2</v>
      </c>
      <c r="AF24" s="110">
        <f t="shared" si="23"/>
        <v>6.4558973108834142E-2</v>
      </c>
      <c r="AG24" s="110">
        <f t="shared" si="24"/>
        <v>6.4558656093322508E-2</v>
      </c>
      <c r="AH24" s="110">
        <f t="shared" si="25"/>
        <v>6.4553503493117531E-2</v>
      </c>
      <c r="AI24" s="110">
        <f t="shared" si="26"/>
        <v>6.5104118377867226E-2</v>
      </c>
      <c r="AJ24" s="110">
        <f t="shared" si="26"/>
        <v>6.5105297652418889E-2</v>
      </c>
      <c r="AK24" s="110">
        <f t="shared" si="26"/>
        <v>6.5099915564311731E-2</v>
      </c>
      <c r="AL24" s="110">
        <f t="shared" si="29"/>
        <v>6.5106154870778588E-2</v>
      </c>
      <c r="AM24" s="110">
        <f t="shared" si="27"/>
        <v>-3.1737465181058529E-2</v>
      </c>
      <c r="AN24" s="110">
        <f t="shared" si="27"/>
        <v>-2.9083818928576571E-2</v>
      </c>
      <c r="AO24" s="110">
        <f t="shared" si="27"/>
        <v>-2.9085079583190183E-2</v>
      </c>
      <c r="AP24" s="110">
        <f t="shared" si="30"/>
        <v>-2.9083865851240696E-2</v>
      </c>
      <c r="AQ24" s="110">
        <f t="shared" si="28"/>
        <v>4.0724958196235131E-2</v>
      </c>
      <c r="AR24" s="110">
        <f t="shared" si="28"/>
        <v>4.0729060879790412E-2</v>
      </c>
      <c r="AS24" s="110">
        <f t="shared" si="28"/>
        <v>4.0734121404011801E-2</v>
      </c>
      <c r="AT24" s="110">
        <f t="shared" si="28"/>
        <v>4.0725498204056951E-2</v>
      </c>
      <c r="AU24" s="110">
        <f t="shared" si="28"/>
        <v>8.0284026122110344E-2</v>
      </c>
      <c r="AV24" s="110">
        <f t="shared" si="28"/>
        <v>8.0287900687469327E-2</v>
      </c>
      <c r="AW24" s="110">
        <f t="shared" si="28"/>
        <v>8.0284526268992309E-2</v>
      </c>
      <c r="AX24" s="110">
        <f t="shared" si="31"/>
        <v>8.0291199613612071E-2</v>
      </c>
    </row>
    <row r="25" spans="1:50" x14ac:dyDescent="0.3"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1:50" x14ac:dyDescent="0.3">
      <c r="AC26" t="s">
        <v>28</v>
      </c>
      <c r="AE26" s="110">
        <f t="shared" ref="AE26:AE28" si="32">AE17/C9</f>
        <v>6.454628780934929E-2</v>
      </c>
      <c r="AF26" s="110">
        <f t="shared" ref="AF26:AF28" si="33">AF17/D9</f>
        <v>6.4550870760769929E-2</v>
      </c>
      <c r="AG26" s="110">
        <f t="shared" ref="AG26:AG28" si="34">AG17/E9</f>
        <v>6.4551551397119433E-2</v>
      </c>
      <c r="AH26" s="110">
        <f t="shared" ref="AH26:AH28" si="35">AH17/F9</f>
        <v>6.4553806186690127E-2</v>
      </c>
      <c r="AI26" s="110">
        <f t="shared" si="26"/>
        <v>6.5109951610958894E-2</v>
      </c>
      <c r="AJ26" s="110">
        <f t="shared" si="26"/>
        <v>6.5106801271426623E-2</v>
      </c>
      <c r="AK26" s="110">
        <f t="shared" si="26"/>
        <v>6.510434426788525E-2</v>
      </c>
      <c r="AL26" s="110">
        <f t="shared" si="29"/>
        <v>6.5106690741989048E-2</v>
      </c>
      <c r="AM26" s="110">
        <f t="shared" ref="AM26:AM28" si="36">AM17/L9</f>
        <v>-1.6959839617150634E-2</v>
      </c>
      <c r="AN26" s="110">
        <f t="shared" ref="AN26:AN28" si="37">AN17/M9</f>
        <v>-1.6962511367846718E-2</v>
      </c>
      <c r="AO26" s="110">
        <f t="shared" ref="AO26:AO28" si="38">AO17/N9</f>
        <v>-1.6960005122417823E-2</v>
      </c>
      <c r="AP26" s="110">
        <f t="shared" si="30"/>
        <v>-1.6961992572199446E-2</v>
      </c>
      <c r="AQ26" s="110">
        <f t="shared" ref="AQ26:AQ28" si="39">AQ17/Q17</f>
        <v>4.0721674917356038E-2</v>
      </c>
      <c r="AR26" s="110">
        <f t="shared" ref="AR26:AR28" si="40">AR17/R17</f>
        <v>4.0725842373241457E-2</v>
      </c>
      <c r="AS26" s="110">
        <f t="shared" ref="AS26:AS28" si="41">AS17/S17</f>
        <v>4.0725602905016998E-2</v>
      </c>
      <c r="AT26" s="110">
        <f t="shared" ref="AT26:AT28" si="42">AT17/T17</f>
        <v>4.0726086874800331E-2</v>
      </c>
      <c r="AU26" s="110">
        <f t="shared" ref="AU26:AU28" si="43">AU17/U17</f>
        <v>8.029520061947891E-2</v>
      </c>
      <c r="AV26" s="110">
        <f t="shared" ref="AV26:AV28" si="44">AV17/V17</f>
        <v>8.028577072496218E-2</v>
      </c>
      <c r="AW26" s="110">
        <f t="shared" ref="AW26:AW28" si="45">AW17/W17</f>
        <v>8.0290086368756952E-2</v>
      </c>
      <c r="AX26" s="110">
        <f t="shared" si="31"/>
        <v>8.0287521616044938E-2</v>
      </c>
    </row>
    <row r="27" spans="1:50" x14ac:dyDescent="0.3">
      <c r="AE27" s="110">
        <f t="shared" si="32"/>
        <v>6.4585157085886594E-2</v>
      </c>
      <c r="AF27" s="110">
        <f t="shared" si="33"/>
        <v>6.4557009206455671E-2</v>
      </c>
      <c r="AG27" s="110">
        <f t="shared" si="34"/>
        <v>6.4564697546718688E-2</v>
      </c>
      <c r="AH27" s="110">
        <f t="shared" si="35"/>
        <v>6.4559000178904577E-2</v>
      </c>
      <c r="AI27" s="110">
        <f t="shared" si="26"/>
        <v>6.5143901324805797E-2</v>
      </c>
      <c r="AJ27" s="110">
        <f t="shared" si="26"/>
        <v>6.5123770176114162E-2</v>
      </c>
      <c r="AK27" s="110">
        <f t="shared" si="26"/>
        <v>6.5099833610648944E-2</v>
      </c>
      <c r="AL27" s="110">
        <f t="shared" si="29"/>
        <v>6.5109355868724961E-2</v>
      </c>
      <c r="AM27" s="110">
        <f t="shared" si="36"/>
        <v>4.503345342254246E-2</v>
      </c>
      <c r="AN27" s="110">
        <f t="shared" si="37"/>
        <v>3.0012162650800422E-2</v>
      </c>
      <c r="AO27" s="110">
        <f t="shared" si="38"/>
        <v>2.9994141769185731E-2</v>
      </c>
      <c r="AP27" s="110">
        <f t="shared" si="30"/>
        <v>3.0001127014538494E-2</v>
      </c>
      <c r="AQ27" s="110">
        <f t="shared" si="39"/>
        <v>4.0712468193384289E-2</v>
      </c>
      <c r="AR27" s="110">
        <f t="shared" si="40"/>
        <v>4.0722537818344444E-2</v>
      </c>
      <c r="AS27" s="110">
        <f t="shared" si="41"/>
        <v>4.072346718234561E-2</v>
      </c>
      <c r="AT27" s="110">
        <f t="shared" si="42"/>
        <v>4.0725665266106471E-2</v>
      </c>
      <c r="AU27" s="110">
        <f t="shared" si="43"/>
        <v>8.0290243710071707E-2</v>
      </c>
      <c r="AV27" s="110">
        <f t="shared" si="44"/>
        <v>8.028212204845124E-2</v>
      </c>
      <c r="AW27" s="110">
        <f t="shared" si="45"/>
        <v>8.0300214959740449E-2</v>
      </c>
      <c r="AX27" s="110">
        <f t="shared" si="31"/>
        <v>8.0282608238534822E-2</v>
      </c>
    </row>
    <row r="28" spans="1:50" x14ac:dyDescent="0.3">
      <c r="AE28" s="110">
        <f t="shared" si="32"/>
        <v>6.453726083715465E-2</v>
      </c>
      <c r="AF28" s="110">
        <f t="shared" si="33"/>
        <v>6.4549288603241217E-2</v>
      </c>
      <c r="AG28" s="110">
        <f t="shared" si="34"/>
        <v>6.4548162859980079E-2</v>
      </c>
      <c r="AH28" s="110">
        <f t="shared" si="35"/>
        <v>6.4552467407558684E-2</v>
      </c>
      <c r="AI28" s="110">
        <f t="shared" si="26"/>
        <v>6.5102066799643518E-2</v>
      </c>
      <c r="AJ28" s="110">
        <f t="shared" si="26"/>
        <v>6.5102427578738478E-2</v>
      </c>
      <c r="AK28" s="110">
        <f t="shared" si="26"/>
        <v>6.510550694801856E-2</v>
      </c>
      <c r="AL28" s="110">
        <f t="shared" si="29"/>
        <v>6.5106003787175612E-2</v>
      </c>
      <c r="AM28" s="110">
        <f t="shared" si="36"/>
        <v>-3.1358329680838362E-2</v>
      </c>
      <c r="AN28" s="110">
        <f t="shared" si="37"/>
        <v>-2.9070358571138027E-2</v>
      </c>
      <c r="AO28" s="110">
        <f t="shared" si="38"/>
        <v>-2.9062978175082552E-2</v>
      </c>
      <c r="AP28" s="110">
        <f t="shared" si="30"/>
        <v>-2.9067098925743218E-2</v>
      </c>
      <c r="AQ28" s="110">
        <f t="shared" si="39"/>
        <v>4.0723981900452511E-2</v>
      </c>
      <c r="AR28" s="110">
        <f t="shared" si="40"/>
        <v>4.0726745961795083E-2</v>
      </c>
      <c r="AS28" s="110">
        <f t="shared" si="41"/>
        <v>4.0726186896701856E-2</v>
      </c>
      <c r="AT28" s="110">
        <f t="shared" si="42"/>
        <v>4.0726202158979354E-2</v>
      </c>
      <c r="AU28" s="110">
        <f t="shared" si="43"/>
        <v>8.0276679841897236E-2</v>
      </c>
      <c r="AV28" s="110">
        <f t="shared" si="44"/>
        <v>8.0286768405165188E-2</v>
      </c>
      <c r="AW28" s="110">
        <f t="shared" si="45"/>
        <v>8.0287316815605095E-2</v>
      </c>
      <c r="AX28" s="110">
        <f t="shared" si="31"/>
        <v>8.0288865123446074E-2</v>
      </c>
    </row>
    <row r="29" spans="1:50" x14ac:dyDescent="0.3">
      <c r="AX29" s="109"/>
    </row>
    <row r="30" spans="1:50" x14ac:dyDescent="0.3">
      <c r="AX30" s="109"/>
    </row>
    <row r="31" spans="1:50" x14ac:dyDescent="0.3">
      <c r="AN31" s="153" t="s">
        <v>34</v>
      </c>
      <c r="AO31" s="153"/>
      <c r="AX31" s="109"/>
    </row>
    <row r="32" spans="1:50" x14ac:dyDescent="0.3">
      <c r="AH32" t="str">
        <f>AU12</f>
        <v>EE</v>
      </c>
      <c r="AI32" t="str">
        <f>AV12</f>
        <v>EE+SP</v>
      </c>
      <c r="AJ32" t="str">
        <f>AW12</f>
        <v>EE+CH</v>
      </c>
      <c r="AK32" t="str">
        <f>AX12</f>
        <v>FAM</v>
      </c>
      <c r="AN32" s="154"/>
      <c r="AO32" s="155"/>
    </row>
    <row r="33" spans="31:41" x14ac:dyDescent="0.3">
      <c r="AF33" t="s">
        <v>35</v>
      </c>
      <c r="AG33">
        <v>2017</v>
      </c>
      <c r="AH33" s="151">
        <f>C7</f>
        <v>506.58</v>
      </c>
      <c r="AI33" s="151">
        <f t="shared" ref="AI33:AK33" si="46">D7</f>
        <v>1189.6099999999999</v>
      </c>
      <c r="AJ33" s="151">
        <f t="shared" si="46"/>
        <v>1001.26</v>
      </c>
      <c r="AK33" s="151">
        <f t="shared" si="46"/>
        <v>1734.84</v>
      </c>
      <c r="AN33" s="154">
        <v>2018</v>
      </c>
      <c r="AO33" s="155">
        <f>AH28</f>
        <v>6.4552467407558684E-2</v>
      </c>
    </row>
    <row r="34" spans="31:41" x14ac:dyDescent="0.3">
      <c r="AF34" t="s">
        <v>35</v>
      </c>
      <c r="AG34">
        <v>2022</v>
      </c>
      <c r="AH34" s="150">
        <f>Y15</f>
        <v>625.29</v>
      </c>
      <c r="AI34" s="150">
        <f t="shared" ref="AI34:AK34" si="47">Z15</f>
        <v>1472.4</v>
      </c>
      <c r="AJ34" s="150">
        <f t="shared" si="47"/>
        <v>1239.27</v>
      </c>
      <c r="AK34" s="150">
        <f t="shared" si="47"/>
        <v>2147.23</v>
      </c>
      <c r="AN34" s="154">
        <v>2019</v>
      </c>
      <c r="AO34" s="155">
        <f>AL28</f>
        <v>6.5106003787175612E-2</v>
      </c>
    </row>
    <row r="35" spans="31:41" x14ac:dyDescent="0.3">
      <c r="AN35" s="154">
        <v>2020</v>
      </c>
      <c r="AO35" s="155">
        <f>AVERAGE(AM23:AP29)</f>
        <v>-1.6663660121621238E-3</v>
      </c>
    </row>
    <row r="36" spans="31:41" x14ac:dyDescent="0.3">
      <c r="AN36" s="154">
        <v>2021</v>
      </c>
      <c r="AO36" s="155">
        <f>AT28</f>
        <v>4.0726202158979354E-2</v>
      </c>
    </row>
    <row r="37" spans="31:41" x14ac:dyDescent="0.3">
      <c r="AE37" t="s">
        <v>37</v>
      </c>
      <c r="AF37" t="s">
        <v>36</v>
      </c>
      <c r="AH37">
        <f>(AH34/AH33)^(1/5)-1</f>
        <v>4.300571651489915E-2</v>
      </c>
      <c r="AI37">
        <f t="shared" ref="AI37:AK37" si="48">(AI34/AI33)^(1/5)-1</f>
        <v>4.3576379175524815E-2</v>
      </c>
      <c r="AJ37">
        <f t="shared" si="48"/>
        <v>4.3575354281436107E-2</v>
      </c>
      <c r="AK37">
        <f t="shared" si="48"/>
        <v>4.3575387579772862E-2</v>
      </c>
      <c r="AN37" s="154">
        <v>2022</v>
      </c>
      <c r="AO37" s="155">
        <f>AX28</f>
        <v>8.0288865123446074E-2</v>
      </c>
    </row>
    <row r="38" spans="31:41" x14ac:dyDescent="0.3">
      <c r="AN38" s="154"/>
      <c r="AO38" s="155"/>
    </row>
    <row r="39" spans="31:41" x14ac:dyDescent="0.3">
      <c r="AH39" t="str">
        <f>AH32</f>
        <v>EE</v>
      </c>
      <c r="AI39" t="str">
        <f t="shared" ref="AI39:AK39" si="49">AI32</f>
        <v>EE+SP</v>
      </c>
      <c r="AJ39" t="str">
        <f t="shared" si="49"/>
        <v>EE+CH</v>
      </c>
      <c r="AK39" t="str">
        <f t="shared" si="49"/>
        <v>FAM</v>
      </c>
    </row>
    <row r="40" spans="31:41" x14ac:dyDescent="0.3">
      <c r="AF40" t="s">
        <v>35</v>
      </c>
      <c r="AG40">
        <v>2017</v>
      </c>
      <c r="AH40" s="151">
        <f>C11</f>
        <v>442.69</v>
      </c>
      <c r="AI40" s="151">
        <f t="shared" ref="AI40:AK40" si="50">D11</f>
        <v>1040.9100000000001</v>
      </c>
      <c r="AJ40" s="151">
        <f t="shared" si="50"/>
        <v>876.09</v>
      </c>
      <c r="AK40" s="151">
        <f t="shared" si="50"/>
        <v>1517.99</v>
      </c>
    </row>
    <row r="41" spans="31:41" x14ac:dyDescent="0.3">
      <c r="AF41" t="s">
        <v>35</v>
      </c>
      <c r="AG41">
        <v>2022</v>
      </c>
      <c r="AH41" s="151">
        <f>Y19</f>
        <v>546.62</v>
      </c>
      <c r="AI41" s="151">
        <f t="shared" ref="AI41:AK41" si="51">Z19</f>
        <v>1288.3499999999999</v>
      </c>
      <c r="AJ41" s="151">
        <f t="shared" si="51"/>
        <v>1084.3599999999999</v>
      </c>
      <c r="AK41" s="151">
        <f t="shared" si="51"/>
        <v>1878.86</v>
      </c>
    </row>
    <row r="44" spans="31:41" x14ac:dyDescent="0.3">
      <c r="AF44" t="s">
        <v>36</v>
      </c>
      <c r="AH44">
        <f>(AH41/AH40)^(1/5)-1</f>
        <v>4.30789021246194E-2</v>
      </c>
      <c r="AI44">
        <f t="shared" ref="AI44:AK44" si="52">(AI41/AI40)^(1/5)-1</f>
        <v>4.3576128535008252E-2</v>
      </c>
      <c r="AJ44">
        <f t="shared" si="52"/>
        <v>4.3578091601065072E-2</v>
      </c>
      <c r="AK44">
        <f t="shared" si="52"/>
        <v>4.3578449298097954E-2</v>
      </c>
    </row>
    <row r="46" spans="31:41" x14ac:dyDescent="0.3">
      <c r="AE46" t="s">
        <v>37</v>
      </c>
      <c r="AH46" s="152">
        <f>AVERAGE(AH44,AH37)</f>
        <v>4.3042309319759275E-2</v>
      </c>
      <c r="AI46" s="152">
        <f t="shared" ref="AI46:AK46" si="53">AVERAGE(AI44,AI37)</f>
        <v>4.3576253855266533E-2</v>
      </c>
      <c r="AJ46" s="152">
        <f t="shared" si="53"/>
        <v>4.357672294125059E-2</v>
      </c>
      <c r="AK46" s="152">
        <f t="shared" si="53"/>
        <v>4.3576918438935408E-2</v>
      </c>
    </row>
  </sheetData>
  <mergeCells count="53">
    <mergeCell ref="A13:A20"/>
    <mergeCell ref="B13:B15"/>
    <mergeCell ref="K13:K15"/>
    <mergeCell ref="P13:P15"/>
    <mergeCell ref="Q20:T20"/>
    <mergeCell ref="U20:X20"/>
    <mergeCell ref="Y20:AB20"/>
    <mergeCell ref="B20:K20"/>
    <mergeCell ref="L20:O20"/>
    <mergeCell ref="Q16:T16"/>
    <mergeCell ref="U16:X16"/>
    <mergeCell ref="Y16:AB16"/>
    <mergeCell ref="B17:B19"/>
    <mergeCell ref="K17:K19"/>
    <mergeCell ref="P17:P19"/>
    <mergeCell ref="B16:K16"/>
    <mergeCell ref="L16:O16"/>
    <mergeCell ref="Q8:X8"/>
    <mergeCell ref="Y8:AB8"/>
    <mergeCell ref="A9:A11"/>
    <mergeCell ref="A12:J12"/>
    <mergeCell ref="K12:T12"/>
    <mergeCell ref="U12:X12"/>
    <mergeCell ref="Y12:AB12"/>
    <mergeCell ref="A1:AB1"/>
    <mergeCell ref="A2:AB2"/>
    <mergeCell ref="A3:B4"/>
    <mergeCell ref="C3:F3"/>
    <mergeCell ref="G3:J3"/>
    <mergeCell ref="K3:K4"/>
    <mergeCell ref="L3:O3"/>
    <mergeCell ref="P3:P11"/>
    <mergeCell ref="Q3:T3"/>
    <mergeCell ref="U3:X3"/>
    <mergeCell ref="Y3:AB3"/>
    <mergeCell ref="A5:A7"/>
    <mergeCell ref="K5:K7"/>
    <mergeCell ref="B8:J8"/>
    <mergeCell ref="K8:K11"/>
    <mergeCell ref="L8:O8"/>
    <mergeCell ref="AE20:AX20"/>
    <mergeCell ref="AE10:AX10"/>
    <mergeCell ref="AN31:AO31"/>
    <mergeCell ref="AE21:AH21"/>
    <mergeCell ref="AI21:AL21"/>
    <mergeCell ref="AM21:AP21"/>
    <mergeCell ref="AQ21:AT21"/>
    <mergeCell ref="AU21:AX21"/>
    <mergeCell ref="AU11:AX11"/>
    <mergeCell ref="AQ11:AT11"/>
    <mergeCell ref="AM11:AP11"/>
    <mergeCell ref="AI11:AL11"/>
    <mergeCell ref="AE11:AH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D9C5EF-DFBC-42E8-86F6-215893133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82B0B-4B16-4689-932F-0ED7145DD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9D6273-3F98-43AE-A996-D6FE298963CA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Care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Hays Companies</dc:creator>
  <cp:lastModifiedBy>James Kilbane</cp:lastModifiedBy>
  <dcterms:created xsi:type="dcterms:W3CDTF">2022-09-26T14:32:22Z</dcterms:created>
  <dcterms:modified xsi:type="dcterms:W3CDTF">2022-09-28T15:08:25Z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