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.sharepoint.com/sites/Regulatory-Kentucky/Shared Documents/Kentucky/WSCKY 2022 Rate Case/Discovery/AG DR 1/Attachments to Responses/"/>
    </mc:Choice>
  </mc:AlternateContent>
  <xr:revisionPtr revIDLastSave="220" documentId="8_{99241CA9-2E61-417F-B516-F5C8F3418516}" xr6:coauthVersionLast="47" xr6:coauthVersionMax="47" xr10:uidLastSave="{695B560D-3C78-4A5E-A0BC-61E8F7366264}"/>
  <bookViews>
    <workbookView xWindow="28680" yWindow="-120" windowWidth="29040" windowHeight="15840" xr2:uid="{47DF2B97-4258-4D99-80CB-3C32DF981A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C10" i="1" l="1"/>
  <c r="D10" i="1"/>
  <c r="E10" i="1"/>
  <c r="F10" i="1"/>
  <c r="B10" i="1"/>
  <c r="E17" i="1" l="1"/>
  <c r="D17" i="1" s="1"/>
  <c r="G19" i="1"/>
  <c r="E19" i="1" l="1"/>
  <c r="D19" i="1" s="1"/>
  <c r="H17" i="1"/>
  <c r="C18" i="1"/>
  <c r="E18" i="1" s="1"/>
  <c r="D18" i="1" s="1"/>
  <c r="C19" i="1"/>
  <c r="H19" i="1"/>
  <c r="H18" i="1"/>
  <c r="G3" i="1" l="1"/>
  <c r="H3" i="1" l="1"/>
  <c r="I3" i="1"/>
  <c r="J3" i="1"/>
  <c r="K3" i="1"/>
  <c r="L3" i="1"/>
  <c r="D3" i="1"/>
  <c r="E3" i="1"/>
  <c r="F3" i="1"/>
  <c r="C3" i="1"/>
</calcChain>
</file>

<file path=xl/sharedStrings.xml><?xml version="1.0" encoding="utf-8"?>
<sst xmlns="http://schemas.openxmlformats.org/spreadsheetml/2006/main" count="15" uniqueCount="15">
  <si>
    <t>Bad debt expense</t>
  </si>
  <si>
    <t>Bad Debt ending balance</t>
  </si>
  <si>
    <t>Bad Debt Recapture</t>
  </si>
  <si>
    <t>A. Reserve account balance at the beginning of the year</t>
  </si>
  <si>
    <t>Total Revenue</t>
  </si>
  <si>
    <t>Staff Data Request 1-13 Bad Debt Reserve and Expense WSCKY</t>
  </si>
  <si>
    <t xml:space="preserve">Percenatage of bad debt </t>
  </si>
  <si>
    <t>Sewer revenue</t>
  </si>
  <si>
    <t xml:space="preserve">Total Revenue </t>
  </si>
  <si>
    <t>Bad debt reserve Beg. Bal.</t>
  </si>
  <si>
    <r>
      <t>B.</t>
    </r>
    <r>
      <rPr>
        <sz val="11"/>
        <color theme="1"/>
        <rFont val="Calibri"/>
        <family val="2"/>
        <scheme val="minor"/>
      </rPr>
      <t>          Charges to the reserve account (accounts charged off);</t>
    </r>
  </si>
  <si>
    <r>
      <t>C.</t>
    </r>
    <r>
      <rPr>
        <sz val="11"/>
        <color theme="1"/>
        <rFont val="Calibri"/>
        <family val="2"/>
        <scheme val="minor"/>
      </rPr>
      <t>           Credits to reserve account;</t>
    </r>
  </si>
  <si>
    <r>
      <t>D.</t>
    </r>
    <r>
      <rPr>
        <sz val="11"/>
        <color theme="1"/>
        <rFont val="Calibri"/>
        <family val="2"/>
        <scheme val="minor"/>
      </rPr>
      <t>         Current year provision;</t>
    </r>
  </si>
  <si>
    <r>
      <t xml:space="preserve">E. </t>
    </r>
    <r>
      <rPr>
        <sz val="11"/>
        <color theme="1"/>
        <rFont val="Calibri"/>
        <family val="2"/>
        <scheme val="minor"/>
      </rPr>
      <t>      Reserve account balance at the end of the year; and</t>
    </r>
  </si>
  <si>
    <r>
      <t>F.</t>
    </r>
    <r>
      <rPr>
        <sz val="11"/>
        <color theme="1"/>
        <rFont val="Calibri"/>
        <family val="2"/>
        <scheme val="minor"/>
      </rPr>
      <t>         Percent of provision to total revenue.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</si>
</sst>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#"/>
    <numFmt numFmtId="167" formatCode="mm/dd/yy"/>
    <numFmt numFmtId="168" formatCode="mm/yy"/>
    <numFmt numFmtId="169" formatCode="[$$-409]#,##0.00"/>
    <numFmt numFmtId="170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10"/>
      <name val="Bookman Old Style"/>
      <family val="1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0"/>
      <name val="Tahoma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" fillId="0" borderId="0">
      <alignment vertical="top"/>
    </xf>
    <xf numFmtId="43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/>
    <xf numFmtId="166" fontId="4" fillId="0" borderId="0" applyFont="0"/>
    <xf numFmtId="167" fontId="4" fillId="0" borderId="0"/>
    <xf numFmtId="168" fontId="6" fillId="0" borderId="0" applyFont="0" applyAlignment="0"/>
    <xf numFmtId="169" fontId="7" fillId="0" borderId="0" applyFont="0" applyFill="0" applyBorder="0" applyAlignment="0" applyProtection="0"/>
    <xf numFmtId="169" fontId="1" fillId="0" borderId="0"/>
    <xf numFmtId="44" fontId="2" fillId="0" borderId="0" applyFont="0" applyFill="0" applyBorder="0" applyAlignment="0" applyProtection="0"/>
    <xf numFmtId="169" fontId="2" fillId="0" borderId="0"/>
    <xf numFmtId="43" fontId="2" fillId="0" borderId="0" applyFont="0" applyFill="0" applyBorder="0" applyAlignment="0" applyProtection="0"/>
    <xf numFmtId="169" fontId="2" fillId="0" borderId="0">
      <alignment vertical="top"/>
    </xf>
    <xf numFmtId="169" fontId="3" fillId="4" borderId="0" applyNumberFormat="0" applyBorder="0" applyAlignment="0" applyProtection="0"/>
    <xf numFmtId="169" fontId="3" fillId="5" borderId="0" applyNumberFormat="0" applyBorder="0" applyAlignment="0" applyProtection="0"/>
    <xf numFmtId="0" fontId="2" fillId="0" borderId="0">
      <alignment vertical="top"/>
    </xf>
    <xf numFmtId="44" fontId="2" fillId="0" borderId="0" applyFont="0" applyFill="0" applyBorder="0" applyAlignment="0" applyProtection="0">
      <alignment vertical="top"/>
    </xf>
    <xf numFmtId="0" fontId="2" fillId="0" borderId="0">
      <alignment vertical="top"/>
    </xf>
    <xf numFmtId="0" fontId="8" fillId="2" borderId="0" applyNumberFormat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" fillId="3" borderId="0" applyNumberFormat="0" applyBorder="0" applyAlignment="0" applyProtection="0"/>
    <xf numFmtId="49" fontId="10" fillId="6" borderId="1">
      <alignment horizontal="right"/>
      <protection locked="0"/>
    </xf>
    <xf numFmtId="0" fontId="9" fillId="0" borderId="0"/>
    <xf numFmtId="44" fontId="9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0" fontId="0" fillId="0" borderId="2" xfId="3" applyNumberFormat="1" applyFont="1" applyBorder="1"/>
    <xf numFmtId="164" fontId="0" fillId="0" borderId="2" xfId="1" applyNumberFormat="1" applyFont="1" applyBorder="1"/>
    <xf numFmtId="170" fontId="0" fillId="0" borderId="2" xfId="2" applyNumberFormat="1" applyFont="1" applyBorder="1"/>
    <xf numFmtId="164" fontId="0" fillId="0" borderId="0" xfId="1" applyNumberFormat="1" applyFont="1" applyFill="1"/>
    <xf numFmtId="10" fontId="0" fillId="0" borderId="0" xfId="3" applyNumberFormat="1" applyFont="1"/>
    <xf numFmtId="0" fontId="0" fillId="0" borderId="0" xfId="0" applyFont="1"/>
    <xf numFmtId="0" fontId="0" fillId="0" borderId="3" xfId="0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4" fontId="11" fillId="0" borderId="0" xfId="1" applyNumberFormat="1" applyFont="1" applyAlignment="1">
      <alignment vertical="top"/>
    </xf>
    <xf numFmtId="164" fontId="11" fillId="0" borderId="0" xfId="1" applyNumberFormat="1" applyFont="1" applyFill="1" applyAlignment="1">
      <alignment vertical="top"/>
    </xf>
    <xf numFmtId="164" fontId="11" fillId="0" borderId="0" xfId="5" applyNumberFormat="1" applyFont="1" applyFill="1">
      <alignment vertical="top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164" fontId="11" fillId="0" borderId="2" xfId="5" applyNumberFormat="1" applyFont="1" applyBorder="1">
      <alignment vertical="top"/>
    </xf>
    <xf numFmtId="164" fontId="0" fillId="0" borderId="2" xfId="0" applyNumberFormat="1" applyFont="1" applyBorder="1"/>
    <xf numFmtId="164" fontId="11" fillId="0" borderId="0" xfId="5" applyNumberFormat="1" applyFont="1">
      <alignment vertical="top"/>
    </xf>
    <xf numFmtId="16" fontId="0" fillId="0" borderId="0" xfId="0" applyNumberFormat="1" applyFont="1"/>
    <xf numFmtId="164" fontId="0" fillId="0" borderId="0" xfId="0" applyNumberFormat="1" applyFont="1"/>
  </cellXfs>
  <cellStyles count="30">
    <cellStyle name="40% - Accent2 3" xfId="26" xr:uid="{A7149F9A-EE1D-44FD-B1FA-80A45D9E4DF8}"/>
    <cellStyle name="40% - Accent3 2" xfId="18" xr:uid="{C1CC6FEE-080D-4F69-BBB1-63FF9C35384E}"/>
    <cellStyle name="40% - Accent5 2" xfId="19" xr:uid="{1A4D8526-2165-4E70-8DA5-0468EC77C552}"/>
    <cellStyle name="APPS_FormEntry_rightaligned" xfId="27" xr:uid="{EBD09984-9FF9-41C0-AAF2-3A048B4059BA}"/>
    <cellStyle name="Co #" xfId="9" xr:uid="{222FCFA6-2D49-4BAE-97F2-A86E8B931AAA}"/>
    <cellStyle name="Comma" xfId="1" builtinId="3"/>
    <cellStyle name="Comma 2" xfId="7" xr:uid="{EB437CAF-15F8-4A9A-9BCB-25FFD3AC6480}"/>
    <cellStyle name="Comma 3" xfId="16" xr:uid="{E36A763E-3A0E-4FD4-8962-25EF6F8452B1}"/>
    <cellStyle name="Comma 4" xfId="5" xr:uid="{D59D787A-8FFB-44F5-8F85-A007D2EEF1AD}"/>
    <cellStyle name="Currency" xfId="2" builtinId="4"/>
    <cellStyle name="Currency 2" xfId="21" xr:uid="{7181C9A7-DEBE-4317-9F7C-7F6519EAD066}"/>
    <cellStyle name="Currency 3" xfId="25" xr:uid="{6833D0B2-F91F-40D9-BDCE-0055B7D8D9ED}"/>
    <cellStyle name="Currency 4" xfId="14" xr:uid="{17B3556D-78D4-49BF-83E9-327F7F7EF48F}"/>
    <cellStyle name="Currency 4 2" xfId="29" xr:uid="{DAC5A833-81D7-4109-BFB1-784DB12AF3F8}"/>
    <cellStyle name="Date" xfId="10" xr:uid="{CCD6B1A7-7DF6-4F5F-9BBB-FE0DA3D4BEE3}"/>
    <cellStyle name="Date-Regulatory" xfId="11" xr:uid="{6706738C-ABA9-4F5C-BB19-65A2B8B7BABE}"/>
    <cellStyle name="Euro" xfId="12" xr:uid="{79DE78FF-2D44-41E8-9CCC-34E11E17D596}"/>
    <cellStyle name="Neutral 2" xfId="23" xr:uid="{A340D3CC-6130-49D7-AA69-AAB617A2B49E}"/>
    <cellStyle name="Normal" xfId="0" builtinId="0"/>
    <cellStyle name="Normal 2" xfId="8" xr:uid="{C7497ABF-3449-4E14-B732-DA40F795F838}"/>
    <cellStyle name="Normal 3" xfId="13" xr:uid="{116FF1D1-F356-4620-9912-2D3374C0BB6C}"/>
    <cellStyle name="Normal 4" xfId="15" xr:uid="{AECCDC2F-F208-4C3A-B069-C5DB96CE31DB}"/>
    <cellStyle name="Normal 5" xfId="17" xr:uid="{E9D28F1F-BA12-43B9-B6BF-A66854E897E8}"/>
    <cellStyle name="Normal 6" xfId="20" xr:uid="{82168D74-9D7B-4111-A83A-F0D1C229D299}"/>
    <cellStyle name="Normal 7" xfId="22" xr:uid="{C6FB0D45-843B-454B-B53C-5AF55A255FA3}"/>
    <cellStyle name="Normal 8" xfId="24" xr:uid="{0E60F236-8A1B-49CB-986F-1364A6B51BF3}"/>
    <cellStyle name="Normal 9" xfId="4" xr:uid="{D0299062-517B-45C9-8FBF-E7C2889DF399}"/>
    <cellStyle name="Normal 9 2" xfId="28" xr:uid="{97588A21-EC8A-4577-9DFD-74E7B76BCCC5}"/>
    <cellStyle name="Percent" xfId="3" builtinId="5"/>
    <cellStyle name="Percent 2" xfId="6" xr:uid="{88911E73-036F-4B18-9266-94D02DE5F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0E74-1405-460B-A392-D89ADBB2DF38}">
  <dimension ref="A2:L22"/>
  <sheetViews>
    <sheetView tabSelected="1" workbookViewId="0">
      <selection activeCell="H10" sqref="H10"/>
    </sheetView>
  </sheetViews>
  <sheetFormatPr defaultRowHeight="15"/>
  <cols>
    <col min="1" max="1" width="27.28515625" style="7" customWidth="1"/>
    <col min="2" max="2" width="11.7109375" style="7" bestFit="1" customWidth="1"/>
    <col min="3" max="3" width="10.85546875" style="7" bestFit="1" customWidth="1"/>
    <col min="4" max="5" width="11.7109375" style="7" bestFit="1" customWidth="1"/>
    <col min="6" max="7" width="11.85546875" style="7" bestFit="1" customWidth="1"/>
    <col min="8" max="12" width="11.7109375" style="7" bestFit="1" customWidth="1"/>
    <col min="13" max="16384" width="9.140625" style="7"/>
  </cols>
  <sheetData>
    <row r="2" spans="1:12">
      <c r="B2" s="8">
        <v>2017</v>
      </c>
      <c r="C2" s="8">
        <v>2018</v>
      </c>
      <c r="D2" s="8">
        <v>2019</v>
      </c>
      <c r="E2" s="8">
        <v>2020</v>
      </c>
      <c r="F2" s="8">
        <v>2021</v>
      </c>
      <c r="G2" s="9">
        <v>44562</v>
      </c>
      <c r="H2" s="9">
        <v>44593</v>
      </c>
      <c r="I2" s="9">
        <v>44621</v>
      </c>
      <c r="J2" s="9">
        <v>44652</v>
      </c>
      <c r="K2" s="9">
        <v>44682</v>
      </c>
      <c r="L2" s="9">
        <v>44713</v>
      </c>
    </row>
    <row r="3" spans="1:12">
      <c r="A3" s="7" t="s">
        <v>9</v>
      </c>
      <c r="B3" s="1">
        <v>-57100.029524999998</v>
      </c>
      <c r="C3" s="1">
        <f>B6</f>
        <v>-49862.130149999997</v>
      </c>
      <c r="D3" s="1">
        <f t="shared" ref="D3:L3" si="0">C6</f>
        <v>-56133.588674999999</v>
      </c>
      <c r="E3" s="1">
        <f t="shared" si="0"/>
        <v>-28989.2153</v>
      </c>
      <c r="F3" s="1">
        <f t="shared" si="0"/>
        <v>-99256.512349999903</v>
      </c>
      <c r="G3" s="1">
        <f t="shared" si="0"/>
        <v>-307398.75</v>
      </c>
      <c r="H3" s="1">
        <f t="shared" si="0"/>
        <v>-306896.16000000003</v>
      </c>
      <c r="I3" s="1">
        <f t="shared" si="0"/>
        <v>-312281</v>
      </c>
      <c r="J3" s="1">
        <f t="shared" si="0"/>
        <v>-217314.95024999999</v>
      </c>
      <c r="K3" s="1">
        <f t="shared" si="0"/>
        <v>-188882</v>
      </c>
      <c r="L3" s="1">
        <f t="shared" si="0"/>
        <v>-186740.48975000001</v>
      </c>
    </row>
    <row r="4" spans="1:12">
      <c r="A4" s="7" t="s">
        <v>0</v>
      </c>
      <c r="B4" s="5">
        <v>45686.499999999964</v>
      </c>
      <c r="C4" s="5">
        <v>48619.119999999995</v>
      </c>
      <c r="D4" s="5">
        <v>59480.02</v>
      </c>
      <c r="E4" s="5">
        <v>96791.95</v>
      </c>
      <c r="F4" s="5">
        <v>202898.67</v>
      </c>
      <c r="G4" s="5">
        <v>8256</v>
      </c>
      <c r="H4" s="5">
        <v>-3113</v>
      </c>
      <c r="I4" s="5">
        <v>31626</v>
      </c>
      <c r="J4" s="5">
        <v>-16623</v>
      </c>
      <c r="K4" s="5">
        <v>62742</v>
      </c>
      <c r="L4" s="5">
        <v>-41261</v>
      </c>
    </row>
    <row r="5" spans="1:12">
      <c r="A5" s="7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7" t="s">
        <v>1</v>
      </c>
      <c r="B6" s="1">
        <v>-49862.130149999997</v>
      </c>
      <c r="C6" s="1">
        <v>-56133.588674999999</v>
      </c>
      <c r="D6" s="10">
        <v>-28989.2153</v>
      </c>
      <c r="E6" s="10">
        <v>-99256.512349999903</v>
      </c>
      <c r="F6" s="1">
        <v>-307398.75</v>
      </c>
      <c r="G6" s="5">
        <v>-306896.16000000003</v>
      </c>
      <c r="H6" s="11">
        <v>-312281</v>
      </c>
      <c r="I6" s="11">
        <v>-217314.95024999999</v>
      </c>
      <c r="J6" s="11">
        <v>-188882</v>
      </c>
      <c r="K6" s="11">
        <v>-186740.48975000001</v>
      </c>
      <c r="L6" s="12">
        <v>-188613.472775</v>
      </c>
    </row>
    <row r="7" spans="1:1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7" t="s">
        <v>8</v>
      </c>
      <c r="B8" s="1">
        <v>2655132.16</v>
      </c>
      <c r="C8" s="1">
        <v>2647249.5400000024</v>
      </c>
      <c r="D8" s="1">
        <v>2939374.2799999965</v>
      </c>
      <c r="E8" s="1">
        <v>2922905.6099999989</v>
      </c>
      <c r="F8" s="1">
        <v>3406419.58</v>
      </c>
      <c r="G8" s="1"/>
      <c r="H8" s="1"/>
      <c r="I8" s="1"/>
      <c r="J8" s="1"/>
      <c r="K8" s="1"/>
      <c r="L8" s="1"/>
    </row>
    <row r="9" spans="1:12">
      <c r="A9" s="7" t="s">
        <v>7</v>
      </c>
      <c r="B9" s="1">
        <v>177740.7</v>
      </c>
      <c r="C9" s="1">
        <v>118020.73999999999</v>
      </c>
      <c r="D9" s="1">
        <v>144929.29999999999</v>
      </c>
      <c r="E9" s="1">
        <v>116579.8899999999</v>
      </c>
      <c r="F9" s="1">
        <v>137505.26</v>
      </c>
      <c r="G9" s="1"/>
      <c r="H9" s="1"/>
      <c r="I9" s="1"/>
      <c r="J9" s="1"/>
      <c r="K9" s="1"/>
      <c r="L9" s="1"/>
    </row>
    <row r="10" spans="1:12">
      <c r="A10" s="7" t="s">
        <v>6</v>
      </c>
      <c r="B10" s="6">
        <f>B4/(B8-B9)</f>
        <v>1.8441373007719968E-2</v>
      </c>
      <c r="C10" s="6">
        <f t="shared" ref="C10:F10" si="1">C4/(C8-C9)</f>
        <v>1.9222903044596024E-2</v>
      </c>
      <c r="D10" s="6">
        <f t="shared" si="1"/>
        <v>2.1285092540988253E-2</v>
      </c>
      <c r="E10" s="6">
        <f t="shared" si="1"/>
        <v>3.4490632826470351E-2</v>
      </c>
      <c r="F10" s="6">
        <f t="shared" si="1"/>
        <v>6.2069130646409842E-2</v>
      </c>
      <c r="G10" s="1"/>
      <c r="H10" s="1"/>
      <c r="I10" s="1"/>
      <c r="J10" s="1"/>
      <c r="K10" s="1"/>
      <c r="L10" s="1"/>
    </row>
    <row r="13" spans="1:12">
      <c r="G13" s="1"/>
    </row>
    <row r="14" spans="1:12">
      <c r="B14" s="13" t="s">
        <v>5</v>
      </c>
      <c r="C14" s="13"/>
      <c r="D14" s="13"/>
      <c r="E14" s="13"/>
      <c r="F14" s="13"/>
      <c r="G14" s="13"/>
      <c r="H14" s="13"/>
    </row>
    <row r="16" spans="1:12" ht="105">
      <c r="B16" s="14"/>
      <c r="C16" s="15" t="s">
        <v>3</v>
      </c>
      <c r="D16" s="15" t="s">
        <v>10</v>
      </c>
      <c r="E16" s="15" t="s">
        <v>11</v>
      </c>
      <c r="F16" s="15" t="s">
        <v>12</v>
      </c>
      <c r="G16" s="15" t="s">
        <v>13</v>
      </c>
      <c r="H16" s="15" t="s">
        <v>14</v>
      </c>
      <c r="I16" s="15" t="s">
        <v>4</v>
      </c>
    </row>
    <row r="17" spans="2:9">
      <c r="B17" s="14">
        <v>2019</v>
      </c>
      <c r="C17" s="16">
        <v>-56133.588674999999</v>
      </c>
      <c r="D17" s="3">
        <f>E17+F17</f>
        <v>86624.393375</v>
      </c>
      <c r="E17" s="3">
        <f t="shared" ref="E17:E18" si="2">G17-C17</f>
        <v>27144.373374999999</v>
      </c>
      <c r="F17" s="17">
        <v>59480.02</v>
      </c>
      <c r="G17" s="18">
        <v>-28989.2153</v>
      </c>
      <c r="H17" s="2">
        <f>F17/I17</f>
        <v>2.1282611843612069E-2</v>
      </c>
      <c r="I17" s="4">
        <f>2939700-D9</f>
        <v>2794770.7</v>
      </c>
    </row>
    <row r="18" spans="2:9">
      <c r="B18" s="14">
        <v>2020</v>
      </c>
      <c r="C18" s="17">
        <f>G17</f>
        <v>-28989.2153</v>
      </c>
      <c r="D18" s="3">
        <f t="shared" ref="D18:D19" si="3">E18+F18</f>
        <v>26524.652950000091</v>
      </c>
      <c r="E18" s="3">
        <f t="shared" si="2"/>
        <v>-70267.297049999906</v>
      </c>
      <c r="F18" s="17">
        <v>96791.95</v>
      </c>
      <c r="G18" s="3">
        <v>-99256.512349999903</v>
      </c>
      <c r="H18" s="2">
        <f t="shared" ref="H18:H19" si="4">F18/I18</f>
        <v>3.4490632826470351E-2</v>
      </c>
      <c r="I18" s="4">
        <f>E8-E9</f>
        <v>2806325.7199999988</v>
      </c>
    </row>
    <row r="19" spans="2:9">
      <c r="B19" s="14">
        <v>2021</v>
      </c>
      <c r="C19" s="17">
        <f>G18</f>
        <v>-99256.512349999903</v>
      </c>
      <c r="D19" s="3">
        <f t="shared" si="3"/>
        <v>-5243.56765000007</v>
      </c>
      <c r="E19" s="3">
        <f>G19-C19</f>
        <v>-208142.23765000008</v>
      </c>
      <c r="F19" s="17">
        <v>202898.67</v>
      </c>
      <c r="G19" s="3">
        <f>F6</f>
        <v>-307398.75</v>
      </c>
      <c r="H19" s="2">
        <f t="shared" si="4"/>
        <v>6.2069122671581212E-2</v>
      </c>
      <c r="I19" s="4">
        <f>3406420-F9</f>
        <v>3268914.74</v>
      </c>
    </row>
    <row r="20" spans="2:9">
      <c r="B20" s="19"/>
      <c r="C20" s="20"/>
      <c r="D20" s="3"/>
      <c r="E20" s="3"/>
      <c r="F20" s="20"/>
      <c r="G20" s="20"/>
    </row>
    <row r="22" spans="2:9">
      <c r="C22" s="20"/>
      <c r="F22" s="20"/>
    </row>
  </sheetData>
  <mergeCells count="1">
    <mergeCell ref="B14:H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CBF095-6447-44C4-9A19-BC02038D8C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1F46D-A271-4587-A9B8-E2CD6533A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68b1-c106-4d70-abab-16fd7af8c238"/>
    <ds:schemaRef ds:uri="0343ffb1-f659-47b9-8c3f-42d21e4e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28F47D-1C89-4318-BACD-CC6AA4E4DFC8}">
  <ds:schemaRefs>
    <ds:schemaRef ds:uri="http://schemas.microsoft.com/office/2006/metadata/properties"/>
    <ds:schemaRef ds:uri="http://schemas.microsoft.com/office/infopath/2007/PartnerControls"/>
    <ds:schemaRef ds:uri="e61568b1-c106-4d70-abab-16fd7af8c2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Kilbane</dc:creator>
  <cp:lastModifiedBy>Dante Destefano</cp:lastModifiedBy>
  <dcterms:created xsi:type="dcterms:W3CDTF">2022-07-25T17:05:24Z</dcterms:created>
  <dcterms:modified xsi:type="dcterms:W3CDTF">2022-07-27T15:19:31Z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0x010100180E6C50716BFC40BF67FFB0DB8DCAB1</vt:lpwstr>
  </property>
  <property fmtid="{D5CDD505-2E9C-101B-9397-08002B2CF9AE}" pid="3" name="MediaServiceImageTags">
    <vt:lpwstr/>
  </property>
</Properties>
</file>