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Filing Update for Base Period/"/>
    </mc:Choice>
  </mc:AlternateContent>
  <xr:revisionPtr revIDLastSave="288" documentId="8_{0F98668D-8D04-4900-8912-539572CF8D1F}" xr6:coauthVersionLast="47" xr6:coauthVersionMax="47" xr10:uidLastSave="{E2D03BD3-7406-4B81-B98B-DCD69A096480}"/>
  <bookViews>
    <workbookView xWindow="20" yWindow="620" windowWidth="19180" windowHeight="10180" xr2:uid="{EF526BCF-38E8-4AF3-953F-64A41BBEF238}"/>
  </bookViews>
  <sheets>
    <sheet name="Exh 33" sheetId="2" r:id="rId1"/>
    <sheet name="Sheet1" sheetId="1" r:id="rId2"/>
  </sheets>
  <definedNames>
    <definedName name="_xlnm.Print_Area" localSheetId="0">'Exh 33'!$A$1:$L$46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2" l="1"/>
  <c r="L14" i="2" l="1"/>
  <c r="K14" i="2"/>
  <c r="L33" i="2"/>
  <c r="K33" i="2"/>
  <c r="L8" i="2"/>
  <c r="K8" i="2"/>
  <c r="L13" i="2"/>
  <c r="K13" i="2"/>
  <c r="L10" i="2"/>
  <c r="K10" i="2"/>
  <c r="J10" i="2" l="1"/>
  <c r="I10" i="2" l="1"/>
  <c r="H42" i="2" l="1"/>
  <c r="G42" i="2"/>
  <c r="F42" i="2"/>
  <c r="E42" i="2"/>
  <c r="D42" i="2"/>
  <c r="L42" i="2"/>
  <c r="K42" i="2"/>
  <c r="J42" i="2"/>
  <c r="I42" i="2"/>
  <c r="I36" i="2"/>
  <c r="H36" i="2"/>
  <c r="G36" i="2"/>
  <c r="F36" i="2"/>
  <c r="E36" i="2"/>
  <c r="D36" i="2"/>
  <c r="H30" i="2"/>
  <c r="G30" i="2"/>
  <c r="F30" i="2"/>
  <c r="E30" i="2"/>
  <c r="D30" i="2"/>
  <c r="J30" i="2"/>
  <c r="K30" i="2"/>
  <c r="L30" i="2"/>
  <c r="I30" i="2"/>
  <c r="D21" i="2"/>
  <c r="D44" i="2" s="1"/>
  <c r="E21" i="2"/>
  <c r="E44" i="2" s="1"/>
  <c r="F21" i="2"/>
  <c r="F44" i="2" s="1"/>
  <c r="G21" i="2"/>
  <c r="G44" i="2" s="1"/>
  <c r="H21" i="2"/>
  <c r="H44" i="2" s="1"/>
  <c r="H14" i="2"/>
  <c r="H15" i="2" s="1"/>
  <c r="G14" i="2"/>
  <c r="G15" i="2" s="1"/>
  <c r="F14" i="2"/>
  <c r="F15" i="2" s="1"/>
  <c r="E14" i="2"/>
  <c r="E15" i="2" s="1"/>
  <c r="D14" i="2"/>
  <c r="D15" i="2" s="1"/>
  <c r="K15" i="2" l="1"/>
  <c r="K17" i="2" s="1"/>
  <c r="K21" i="2" s="1"/>
  <c r="L15" i="2" l="1"/>
  <c r="K36" i="2"/>
  <c r="K44" i="2" s="1"/>
  <c r="L36" i="2"/>
  <c r="L17" i="2" l="1"/>
  <c r="L21" i="2" l="1"/>
  <c r="J36" i="2"/>
  <c r="J15" i="2"/>
  <c r="I15" i="2"/>
  <c r="I17" i="2" l="1"/>
  <c r="J17" i="2"/>
  <c r="J21" i="2" l="1"/>
  <c r="J44" i="2" s="1"/>
  <c r="I21" i="2"/>
  <c r="I44" i="2" s="1"/>
</calcChain>
</file>

<file path=xl/sharedStrings.xml><?xml version="1.0" encoding="utf-8"?>
<sst xmlns="http://schemas.openxmlformats.org/spreadsheetml/2006/main" count="153" uniqueCount="94">
  <si>
    <t>Operating Revenues (400)</t>
  </si>
  <si>
    <t>Operating Expenses (401)</t>
  </si>
  <si>
    <t>Depreciation Expenses (403)</t>
  </si>
  <si>
    <t>Amortization of Utility Plant Acquisition Adjustment (406)</t>
  </si>
  <si>
    <t>Amortization Expense (407)</t>
  </si>
  <si>
    <t>Taxes Other Than Income (408.10-408.13)</t>
  </si>
  <si>
    <t>Income Taxes (409.1)</t>
  </si>
  <si>
    <t>Deferred Federal Income Taxes (410.10)</t>
  </si>
  <si>
    <t>Deferred State Income Taxes (410.11)</t>
  </si>
  <si>
    <t>Deferred Local Income Taxes (410.12)</t>
  </si>
  <si>
    <t>Provision for Deferred Income Taxes Credit (411.10)</t>
  </si>
  <si>
    <t>Investment Tax Credits Deferred to Future Periods (412.10)</t>
  </si>
  <si>
    <t>Investment Tax Credits Restored to Operating Income (412.11)</t>
  </si>
  <si>
    <t>Utility Operating Expenses</t>
  </si>
  <si>
    <t>(calculated)</t>
  </si>
  <si>
    <t>Utility Operating Income</t>
  </si>
  <si>
    <t>Income From Utility Plant Leased to Others (413)</t>
  </si>
  <si>
    <t>Gains (Losses) from Disposition of Utility Property (414)</t>
  </si>
  <si>
    <t>Total Utility Operating Income</t>
  </si>
  <si>
    <t>OTHER INCOME AND DEDUCTIONS</t>
  </si>
  <si>
    <t>Revenues From Merchandising, Jobbing and Contract Work (415)</t>
  </si>
  <si>
    <t>Costs and Expenses of Merchandising, Jobbin and Contract Work (416)</t>
  </si>
  <si>
    <t>Interest and Dividend Income (419)</t>
  </si>
  <si>
    <t>Allowance for funds Used During Constructions (420)</t>
  </si>
  <si>
    <t>Nonutility Income (421)</t>
  </si>
  <si>
    <t>Miscellaneous Nonutility Expenses (426)</t>
  </si>
  <si>
    <t>Total Other Income and Deductions</t>
  </si>
  <si>
    <t>TAXES APPLICABLE TO OTHER INCOME AND DEDUCTIONS</t>
  </si>
  <si>
    <t>Taxes Other Than Income (408.20)</t>
  </si>
  <si>
    <t>Income Taxes (409.20)</t>
  </si>
  <si>
    <t>Provision for Deferred Income Taxes (410.20)</t>
  </si>
  <si>
    <t>Provision for Deferred Income Taxes Credit (411.20)</t>
  </si>
  <si>
    <t>Investment Tax Credits - Net (412.20)</t>
  </si>
  <si>
    <t>Investment Tax Credits Restored to Nonoperating INcome (412.21)</t>
  </si>
  <si>
    <t>Total Taxes Applic. to Other Income</t>
  </si>
  <si>
    <t>INTEREST EXPENSE</t>
  </si>
  <si>
    <t>Interest Expense (427)</t>
  </si>
  <si>
    <t>Amortization of Debt Discount and Exp. (428)</t>
  </si>
  <si>
    <t>Amortization of Premium on Debt (429)</t>
  </si>
  <si>
    <t>Total Interest Expense</t>
  </si>
  <si>
    <t>EXTRAORDINARY ITEMS</t>
  </si>
  <si>
    <t>Extraordinary Income (433)</t>
  </si>
  <si>
    <t>Extraordinary Deductions (434)</t>
  </si>
  <si>
    <t>Income Taxes,Extraordinary Items</t>
  </si>
  <si>
    <t>Total Extraordinary Items</t>
  </si>
  <si>
    <t>NET INCOME</t>
  </si>
  <si>
    <t>Base Period</t>
  </si>
  <si>
    <t>Water Service Corporation of Kentucky</t>
  </si>
  <si>
    <t>Case No. 2022-00147</t>
  </si>
  <si>
    <t>Forecasted Period</t>
  </si>
  <si>
    <t>Comparative Income Statements</t>
  </si>
  <si>
    <t>Comparative income statements (exclusive of dividends per share or earnings per share), revenue statistics and sales statistics for 5 calendar years prior to application filing date, base period, forecasted period, and 2 calendar years beyond forecast period</t>
  </si>
  <si>
    <t>Requirements:</t>
  </si>
  <si>
    <t>Response:</t>
  </si>
  <si>
    <t>See Exhibit 14 for more detail on 2024 and 2025 Income Statements.</t>
  </si>
  <si>
    <t>* Detailed Income Statements for 2024 and 2025 provided in Exhibit 14</t>
  </si>
  <si>
    <t>Description</t>
  </si>
  <si>
    <t>Operating Revenues</t>
  </si>
  <si>
    <t>Operating Expenses</t>
  </si>
  <si>
    <t>Depreciation Expenses</t>
  </si>
  <si>
    <t>Amortization of Utility Plant Acquisition Adjustment</t>
  </si>
  <si>
    <t>Taxes Other Than Income</t>
  </si>
  <si>
    <t>Income Taxes</t>
  </si>
  <si>
    <t>See Exhibit 29 Schedule A for revenue and sales statitstics.</t>
  </si>
  <si>
    <t>2024 *</t>
  </si>
  <si>
    <t>2025 *</t>
  </si>
  <si>
    <t>Income From Utility Plant Leased to Others</t>
  </si>
  <si>
    <t>Gains (Losses) from Disposition of Utility Property</t>
  </si>
  <si>
    <t>Revenues From Merchandising, Jobbing and Contract Work</t>
  </si>
  <si>
    <t>Interest and Dividend Income</t>
  </si>
  <si>
    <t>Allowance for funds Used During Constructions</t>
  </si>
  <si>
    <t>Nonutility Income</t>
  </si>
  <si>
    <t>Miscellaneous Nonutility Expenses</t>
  </si>
  <si>
    <t>Interest Expense</t>
  </si>
  <si>
    <t>Amortization of Debt Discount and Exp.</t>
  </si>
  <si>
    <t>Amortization of Premium on Debt</t>
  </si>
  <si>
    <t>Extraordinary Income</t>
  </si>
  <si>
    <t>Extraordinary Deductions</t>
  </si>
  <si>
    <t>Income Taxes, Extraordinary Items</t>
  </si>
  <si>
    <t>(Does not reflect revenues from current filing)</t>
  </si>
  <si>
    <t>OPERATING INCOME:</t>
  </si>
  <si>
    <t>OTHER INCOME AND DEDUCTIONS:</t>
  </si>
  <si>
    <t>INTEREST EXPENSE:</t>
  </si>
  <si>
    <t>Costs and Expenses of Merchandising, Jobbing and Contract Work</t>
  </si>
  <si>
    <t>EXTRAORDINARY ITEMS:</t>
  </si>
  <si>
    <t>Line No.</t>
  </si>
  <si>
    <t>Utility Operating Income (Line 2 - Line 9)</t>
  </si>
  <si>
    <t>Utility Operating Expenses (Lines 4 to 8)</t>
  </si>
  <si>
    <t>Total Other Income and Deductions (Lines 18 to 23)</t>
  </si>
  <si>
    <t>Total Interest Expense (Lines 27 to 29)</t>
  </si>
  <si>
    <t>Total Utility Operating Income (Line 11 + Lines 13 to 14)</t>
  </si>
  <si>
    <t>Total Extraordinary Items (Lines 33 to 35)</t>
  </si>
  <si>
    <t>NET INCOME (Line 15 + Line 24 - Line 30 + Line 36)</t>
  </si>
  <si>
    <t>Exhibit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</si>
</sst>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\(0\)"/>
    <numFmt numFmtId="167" formatCode="[$-409]mmmm\-yy;@"/>
    <numFmt numFmtId="168" formatCode="#,##0\ ;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8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name val="Courier"/>
      <family val="3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B5B5B5"/>
        <bgColor indexed="64"/>
      </patternFill>
    </fill>
    <fill>
      <patternFill patternType="solid">
        <fgColor rgb="FFF0F0F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8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vertical="center" wrapText="1"/>
    </xf>
    <xf numFmtId="8" fontId="0" fillId="0" borderId="0" xfId="0" applyNumberFormat="1"/>
    <xf numFmtId="8" fontId="2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0" fillId="0" borderId="0" xfId="0" applyFont="1"/>
    <xf numFmtId="168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/>
    <xf numFmtId="164" fontId="11" fillId="0" borderId="0" xfId="1" applyNumberFormat="1" applyFont="1"/>
    <xf numFmtId="0" fontId="11" fillId="0" borderId="0" xfId="0" applyFont="1" applyBorder="1"/>
    <xf numFmtId="164" fontId="11" fillId="0" borderId="0" xfId="1" applyNumberFormat="1" applyFont="1" applyBorder="1"/>
    <xf numFmtId="0" fontId="6" fillId="0" borderId="6" xfId="0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164" fontId="11" fillId="0" borderId="0" xfId="1" applyNumberFormat="1" applyFont="1" applyFill="1" applyBorder="1"/>
    <xf numFmtId="164" fontId="11" fillId="0" borderId="6" xfId="1" applyNumberFormat="1" applyFont="1" applyBorder="1"/>
    <xf numFmtId="166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6" fillId="0" borderId="7" xfId="2" applyNumberFormat="1" applyFont="1" applyBorder="1"/>
    <xf numFmtId="165" fontId="11" fillId="0" borderId="0" xfId="2" applyNumberFormat="1" applyFont="1" applyBorder="1"/>
    <xf numFmtId="164" fontId="11" fillId="0" borderId="0" xfId="0" applyNumberFormat="1" applyFont="1"/>
    <xf numFmtId="10" fontId="11" fillId="0" borderId="0" xfId="5" applyNumberFormat="1" applyFont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6">
    <cellStyle name="Comma" xfId="1" builtinId="3"/>
    <cellStyle name="Currency" xfId="2" builtinId="4"/>
    <cellStyle name="Normal" xfId="0" builtinId="0"/>
    <cellStyle name="Normal 5 2" xfId="3" xr:uid="{F07E8865-5EAF-4620-A8B4-31C614071F2A}"/>
    <cellStyle name="Normal 6" xfId="4" xr:uid="{EA19ED1A-C49C-429B-888F-4892425A597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</xdr:row>
          <xdr:rowOff>0</xdr:rowOff>
        </xdr:from>
        <xdr:to>
          <xdr:col>4</xdr:col>
          <xdr:colOff>317500</xdr:colOff>
          <xdr:row>2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</xdr:row>
          <xdr:rowOff>0</xdr:rowOff>
        </xdr:from>
        <xdr:to>
          <xdr:col>4</xdr:col>
          <xdr:colOff>311150</xdr:colOff>
          <xdr:row>2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</xdr:row>
          <xdr:rowOff>704850</xdr:rowOff>
        </xdr:from>
        <xdr:to>
          <xdr:col>4</xdr:col>
          <xdr:colOff>311150</xdr:colOff>
          <xdr:row>3</xdr:row>
          <xdr:rowOff>222250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</xdr:row>
          <xdr:rowOff>1593850</xdr:rowOff>
        </xdr:from>
        <xdr:to>
          <xdr:col>4</xdr:col>
          <xdr:colOff>311150</xdr:colOff>
          <xdr:row>4</xdr:row>
          <xdr:rowOff>222250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</xdr:row>
          <xdr:rowOff>882650</xdr:rowOff>
        </xdr:from>
        <xdr:to>
          <xdr:col>4</xdr:col>
          <xdr:colOff>311150</xdr:colOff>
          <xdr:row>5</xdr:row>
          <xdr:rowOff>222250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5</xdr:row>
          <xdr:rowOff>1060450</xdr:rowOff>
        </xdr:from>
        <xdr:to>
          <xdr:col>4</xdr:col>
          <xdr:colOff>311150</xdr:colOff>
          <xdr:row>6</xdr:row>
          <xdr:rowOff>222250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6</xdr:row>
          <xdr:rowOff>704850</xdr:rowOff>
        </xdr:from>
        <xdr:to>
          <xdr:col>4</xdr:col>
          <xdr:colOff>311150</xdr:colOff>
          <xdr:row>7</xdr:row>
          <xdr:rowOff>222250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7</xdr:row>
          <xdr:rowOff>882650</xdr:rowOff>
        </xdr:from>
        <xdr:to>
          <xdr:col>4</xdr:col>
          <xdr:colOff>311150</xdr:colOff>
          <xdr:row>8</xdr:row>
          <xdr:rowOff>222250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8</xdr:row>
          <xdr:rowOff>882650</xdr:rowOff>
        </xdr:from>
        <xdr:to>
          <xdr:col>4</xdr:col>
          <xdr:colOff>311150</xdr:colOff>
          <xdr:row>9</xdr:row>
          <xdr:rowOff>222250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10</xdr:row>
          <xdr:rowOff>0</xdr:rowOff>
        </xdr:from>
        <xdr:to>
          <xdr:col>4</xdr:col>
          <xdr:colOff>311150</xdr:colOff>
          <xdr:row>10</xdr:row>
          <xdr:rowOff>228600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11</xdr:row>
          <xdr:rowOff>0</xdr:rowOff>
        </xdr:from>
        <xdr:to>
          <xdr:col>4</xdr:col>
          <xdr:colOff>311150</xdr:colOff>
          <xdr:row>11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12</xdr:row>
          <xdr:rowOff>0</xdr:rowOff>
        </xdr:from>
        <xdr:to>
          <xdr:col>4</xdr:col>
          <xdr:colOff>311150</xdr:colOff>
          <xdr:row>12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13</xdr:row>
          <xdr:rowOff>0</xdr:rowOff>
        </xdr:from>
        <xdr:to>
          <xdr:col>4</xdr:col>
          <xdr:colOff>311150</xdr:colOff>
          <xdr:row>13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14</xdr:row>
          <xdr:rowOff>0</xdr:rowOff>
        </xdr:from>
        <xdr:to>
          <xdr:col>4</xdr:col>
          <xdr:colOff>311150</xdr:colOff>
          <xdr:row>14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15</xdr:row>
          <xdr:rowOff>0</xdr:rowOff>
        </xdr:from>
        <xdr:to>
          <xdr:col>4</xdr:col>
          <xdr:colOff>311150</xdr:colOff>
          <xdr:row>15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16</xdr:row>
          <xdr:rowOff>0</xdr:rowOff>
        </xdr:from>
        <xdr:to>
          <xdr:col>4</xdr:col>
          <xdr:colOff>311150</xdr:colOff>
          <xdr:row>16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17</xdr:row>
          <xdr:rowOff>0</xdr:rowOff>
        </xdr:from>
        <xdr:to>
          <xdr:col>4</xdr:col>
          <xdr:colOff>311150</xdr:colOff>
          <xdr:row>17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18</xdr:row>
          <xdr:rowOff>0</xdr:rowOff>
        </xdr:from>
        <xdr:to>
          <xdr:col>4</xdr:col>
          <xdr:colOff>311150</xdr:colOff>
          <xdr:row>18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19</xdr:row>
          <xdr:rowOff>6350</xdr:rowOff>
        </xdr:from>
        <xdr:to>
          <xdr:col>4</xdr:col>
          <xdr:colOff>311150</xdr:colOff>
          <xdr:row>19</xdr:row>
          <xdr:rowOff>234950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20</xdr:row>
          <xdr:rowOff>6350</xdr:rowOff>
        </xdr:from>
        <xdr:to>
          <xdr:col>4</xdr:col>
          <xdr:colOff>311150</xdr:colOff>
          <xdr:row>20</xdr:row>
          <xdr:rowOff>234950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21</xdr:row>
          <xdr:rowOff>6350</xdr:rowOff>
        </xdr:from>
        <xdr:to>
          <xdr:col>4</xdr:col>
          <xdr:colOff>311150</xdr:colOff>
          <xdr:row>21</xdr:row>
          <xdr:rowOff>234950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23</xdr:row>
          <xdr:rowOff>12700</xdr:rowOff>
        </xdr:from>
        <xdr:to>
          <xdr:col>4</xdr:col>
          <xdr:colOff>311150</xdr:colOff>
          <xdr:row>23</xdr:row>
          <xdr:rowOff>241300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24</xdr:row>
          <xdr:rowOff>19050</xdr:rowOff>
        </xdr:from>
        <xdr:to>
          <xdr:col>4</xdr:col>
          <xdr:colOff>311150</xdr:colOff>
          <xdr:row>24</xdr:row>
          <xdr:rowOff>247650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25</xdr:row>
          <xdr:rowOff>19050</xdr:rowOff>
        </xdr:from>
        <xdr:to>
          <xdr:col>4</xdr:col>
          <xdr:colOff>311150</xdr:colOff>
          <xdr:row>25</xdr:row>
          <xdr:rowOff>247650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26</xdr:row>
          <xdr:rowOff>19050</xdr:rowOff>
        </xdr:from>
        <xdr:to>
          <xdr:col>4</xdr:col>
          <xdr:colOff>311150</xdr:colOff>
          <xdr:row>26</xdr:row>
          <xdr:rowOff>247650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27</xdr:row>
          <xdr:rowOff>25400</xdr:rowOff>
        </xdr:from>
        <xdr:to>
          <xdr:col>4</xdr:col>
          <xdr:colOff>311150</xdr:colOff>
          <xdr:row>27</xdr:row>
          <xdr:rowOff>254000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28</xdr:row>
          <xdr:rowOff>25400</xdr:rowOff>
        </xdr:from>
        <xdr:to>
          <xdr:col>4</xdr:col>
          <xdr:colOff>311150</xdr:colOff>
          <xdr:row>28</xdr:row>
          <xdr:rowOff>254000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29</xdr:row>
          <xdr:rowOff>25400</xdr:rowOff>
        </xdr:from>
        <xdr:to>
          <xdr:col>4</xdr:col>
          <xdr:colOff>311150</xdr:colOff>
          <xdr:row>29</xdr:row>
          <xdr:rowOff>254000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30</xdr:row>
          <xdr:rowOff>25400</xdr:rowOff>
        </xdr:from>
        <xdr:to>
          <xdr:col>4</xdr:col>
          <xdr:colOff>311150</xdr:colOff>
          <xdr:row>30</xdr:row>
          <xdr:rowOff>254000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32</xdr:row>
          <xdr:rowOff>25400</xdr:rowOff>
        </xdr:from>
        <xdr:to>
          <xdr:col>4</xdr:col>
          <xdr:colOff>311150</xdr:colOff>
          <xdr:row>32</xdr:row>
          <xdr:rowOff>254000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33</xdr:row>
          <xdr:rowOff>25400</xdr:rowOff>
        </xdr:from>
        <xdr:to>
          <xdr:col>4</xdr:col>
          <xdr:colOff>311150</xdr:colOff>
          <xdr:row>33</xdr:row>
          <xdr:rowOff>254000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34</xdr:row>
          <xdr:rowOff>25400</xdr:rowOff>
        </xdr:from>
        <xdr:to>
          <xdr:col>4</xdr:col>
          <xdr:colOff>311150</xdr:colOff>
          <xdr:row>34</xdr:row>
          <xdr:rowOff>254000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35</xdr:row>
          <xdr:rowOff>19050</xdr:rowOff>
        </xdr:from>
        <xdr:to>
          <xdr:col>4</xdr:col>
          <xdr:colOff>311150</xdr:colOff>
          <xdr:row>35</xdr:row>
          <xdr:rowOff>247650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36</xdr:row>
          <xdr:rowOff>25400</xdr:rowOff>
        </xdr:from>
        <xdr:to>
          <xdr:col>4</xdr:col>
          <xdr:colOff>311150</xdr:colOff>
          <xdr:row>36</xdr:row>
          <xdr:rowOff>254000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37</xdr:row>
          <xdr:rowOff>25400</xdr:rowOff>
        </xdr:from>
        <xdr:to>
          <xdr:col>4</xdr:col>
          <xdr:colOff>311150</xdr:colOff>
          <xdr:row>37</xdr:row>
          <xdr:rowOff>254000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38</xdr:row>
          <xdr:rowOff>25400</xdr:rowOff>
        </xdr:from>
        <xdr:to>
          <xdr:col>4</xdr:col>
          <xdr:colOff>311150</xdr:colOff>
          <xdr:row>38</xdr:row>
          <xdr:rowOff>254000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39</xdr:row>
          <xdr:rowOff>19050</xdr:rowOff>
        </xdr:from>
        <xdr:to>
          <xdr:col>4</xdr:col>
          <xdr:colOff>311150</xdr:colOff>
          <xdr:row>40</xdr:row>
          <xdr:rowOff>63500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41</xdr:row>
          <xdr:rowOff>25400</xdr:rowOff>
        </xdr:from>
        <xdr:to>
          <xdr:col>4</xdr:col>
          <xdr:colOff>311150</xdr:colOff>
          <xdr:row>41</xdr:row>
          <xdr:rowOff>254000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42</xdr:row>
          <xdr:rowOff>25400</xdr:rowOff>
        </xdr:from>
        <xdr:to>
          <xdr:col>4</xdr:col>
          <xdr:colOff>311150</xdr:colOff>
          <xdr:row>42</xdr:row>
          <xdr:rowOff>254000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43</xdr:row>
          <xdr:rowOff>31750</xdr:rowOff>
        </xdr:from>
        <xdr:to>
          <xdr:col>4</xdr:col>
          <xdr:colOff>311150</xdr:colOff>
          <xdr:row>43</xdr:row>
          <xdr:rowOff>260350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44</xdr:row>
          <xdr:rowOff>31750</xdr:rowOff>
        </xdr:from>
        <xdr:to>
          <xdr:col>4</xdr:col>
          <xdr:colOff>311150</xdr:colOff>
          <xdr:row>44</xdr:row>
          <xdr:rowOff>260350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45</xdr:row>
          <xdr:rowOff>31750</xdr:rowOff>
        </xdr:from>
        <xdr:to>
          <xdr:col>4</xdr:col>
          <xdr:colOff>311150</xdr:colOff>
          <xdr:row>46</xdr:row>
          <xdr:rowOff>76200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47</xdr:row>
          <xdr:rowOff>38100</xdr:rowOff>
        </xdr:from>
        <xdr:to>
          <xdr:col>4</xdr:col>
          <xdr:colOff>311150</xdr:colOff>
          <xdr:row>47</xdr:row>
          <xdr:rowOff>266700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48</xdr:row>
          <xdr:rowOff>38100</xdr:rowOff>
        </xdr:from>
        <xdr:to>
          <xdr:col>4</xdr:col>
          <xdr:colOff>311150</xdr:colOff>
          <xdr:row>48</xdr:row>
          <xdr:rowOff>266700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49</xdr:row>
          <xdr:rowOff>38100</xdr:rowOff>
        </xdr:from>
        <xdr:to>
          <xdr:col>4</xdr:col>
          <xdr:colOff>311150</xdr:colOff>
          <xdr:row>49</xdr:row>
          <xdr:rowOff>266700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50</xdr:row>
          <xdr:rowOff>38100</xdr:rowOff>
        </xdr:from>
        <xdr:to>
          <xdr:col>4</xdr:col>
          <xdr:colOff>311150</xdr:colOff>
          <xdr:row>50</xdr:row>
          <xdr:rowOff>266700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51</xdr:row>
          <xdr:rowOff>38100</xdr:rowOff>
        </xdr:from>
        <xdr:to>
          <xdr:col>4</xdr:col>
          <xdr:colOff>311150</xdr:colOff>
          <xdr:row>51</xdr:row>
          <xdr:rowOff>266700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52</xdr:row>
          <xdr:rowOff>38100</xdr:rowOff>
        </xdr:from>
        <xdr:to>
          <xdr:col>4</xdr:col>
          <xdr:colOff>311150</xdr:colOff>
          <xdr:row>52</xdr:row>
          <xdr:rowOff>266700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5.xml"/><Relationship Id="rId21" Type="http://schemas.openxmlformats.org/officeDocument/2006/relationships/control" Target="../activeX/activeX11.xml"/><Relationship Id="rId42" Type="http://schemas.openxmlformats.org/officeDocument/2006/relationships/image" Target="../media/image15.emf"/><Relationship Id="rId47" Type="http://schemas.openxmlformats.org/officeDocument/2006/relationships/control" Target="../activeX/activeX29.xml"/><Relationship Id="rId63" Type="http://schemas.openxmlformats.org/officeDocument/2006/relationships/image" Target="../media/image20.emf"/><Relationship Id="rId68" Type="http://schemas.openxmlformats.org/officeDocument/2006/relationships/image" Target="../media/image22.emf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8.xml"/><Relationship Id="rId29" Type="http://schemas.openxmlformats.org/officeDocument/2006/relationships/image" Target="../media/image11.emf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4.xml"/><Relationship Id="rId32" Type="http://schemas.openxmlformats.org/officeDocument/2006/relationships/control" Target="../activeX/activeX18.xml"/><Relationship Id="rId37" Type="http://schemas.openxmlformats.org/officeDocument/2006/relationships/image" Target="../media/image14.emf"/><Relationship Id="rId40" Type="http://schemas.openxmlformats.org/officeDocument/2006/relationships/control" Target="../activeX/activeX24.xml"/><Relationship Id="rId45" Type="http://schemas.openxmlformats.org/officeDocument/2006/relationships/control" Target="../activeX/activeX28.xml"/><Relationship Id="rId53" Type="http://schemas.openxmlformats.org/officeDocument/2006/relationships/control" Target="../activeX/activeX34.xml"/><Relationship Id="rId58" Type="http://schemas.openxmlformats.org/officeDocument/2006/relationships/control" Target="../activeX/activeX38.xml"/><Relationship Id="rId66" Type="http://schemas.openxmlformats.org/officeDocument/2006/relationships/control" Target="../activeX/activeX43.xml"/><Relationship Id="rId74" Type="http://schemas.openxmlformats.org/officeDocument/2006/relationships/control" Target="../activeX/activeX48.xml"/><Relationship Id="rId5" Type="http://schemas.openxmlformats.org/officeDocument/2006/relationships/control" Target="../activeX/activeX2.xml"/><Relationship Id="rId61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10.emf"/><Relationship Id="rId30" Type="http://schemas.openxmlformats.org/officeDocument/2006/relationships/control" Target="../activeX/activeX17.xml"/><Relationship Id="rId35" Type="http://schemas.openxmlformats.org/officeDocument/2006/relationships/image" Target="../media/image13.emf"/><Relationship Id="rId43" Type="http://schemas.openxmlformats.org/officeDocument/2006/relationships/control" Target="../activeX/activeX26.xml"/><Relationship Id="rId48" Type="http://schemas.openxmlformats.org/officeDocument/2006/relationships/image" Target="../media/image17.emf"/><Relationship Id="rId56" Type="http://schemas.openxmlformats.org/officeDocument/2006/relationships/control" Target="../activeX/activeX37.xml"/><Relationship Id="rId64" Type="http://schemas.openxmlformats.org/officeDocument/2006/relationships/control" Target="../activeX/activeX42.xml"/><Relationship Id="rId69" Type="http://schemas.openxmlformats.org/officeDocument/2006/relationships/control" Target="../activeX/activeX45.xml"/><Relationship Id="rId8" Type="http://schemas.openxmlformats.org/officeDocument/2006/relationships/image" Target="../media/image3.emf"/><Relationship Id="rId51" Type="http://schemas.openxmlformats.org/officeDocument/2006/relationships/control" Target="../activeX/activeX32.xml"/><Relationship Id="rId72" Type="http://schemas.openxmlformats.org/officeDocument/2006/relationships/control" Target="../activeX/activeX47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6.xml"/><Relationship Id="rId17" Type="http://schemas.openxmlformats.org/officeDocument/2006/relationships/image" Target="../media/image7.emf"/><Relationship Id="rId25" Type="http://schemas.openxmlformats.org/officeDocument/2006/relationships/image" Target="../media/image9.emf"/><Relationship Id="rId33" Type="http://schemas.openxmlformats.org/officeDocument/2006/relationships/control" Target="../activeX/activeX19.xml"/><Relationship Id="rId38" Type="http://schemas.openxmlformats.org/officeDocument/2006/relationships/control" Target="../activeX/activeX22.xml"/><Relationship Id="rId46" Type="http://schemas.openxmlformats.org/officeDocument/2006/relationships/image" Target="../media/image16.emf"/><Relationship Id="rId59" Type="http://schemas.openxmlformats.org/officeDocument/2006/relationships/image" Target="../media/image19.emf"/><Relationship Id="rId67" Type="http://schemas.openxmlformats.org/officeDocument/2006/relationships/control" Target="../activeX/activeX44.xml"/><Relationship Id="rId20" Type="http://schemas.openxmlformats.org/officeDocument/2006/relationships/control" Target="../activeX/activeX10.xml"/><Relationship Id="rId41" Type="http://schemas.openxmlformats.org/officeDocument/2006/relationships/control" Target="../activeX/activeX25.xml"/><Relationship Id="rId54" Type="http://schemas.openxmlformats.org/officeDocument/2006/relationships/control" Target="../activeX/activeX35.xml"/><Relationship Id="rId62" Type="http://schemas.openxmlformats.org/officeDocument/2006/relationships/control" Target="../activeX/activeX41.xml"/><Relationship Id="rId70" Type="http://schemas.openxmlformats.org/officeDocument/2006/relationships/control" Target="../activeX/activeX46.xml"/><Relationship Id="rId75" Type="http://schemas.openxmlformats.org/officeDocument/2006/relationships/image" Target="../media/image25.emf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5" Type="http://schemas.openxmlformats.org/officeDocument/2006/relationships/image" Target="../media/image6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49" Type="http://schemas.openxmlformats.org/officeDocument/2006/relationships/control" Target="../activeX/activeX30.xml"/><Relationship Id="rId57" Type="http://schemas.openxmlformats.org/officeDocument/2006/relationships/image" Target="../media/image18.emf"/><Relationship Id="rId10" Type="http://schemas.openxmlformats.org/officeDocument/2006/relationships/image" Target="../media/image4.emf"/><Relationship Id="rId31" Type="http://schemas.openxmlformats.org/officeDocument/2006/relationships/image" Target="../media/image12.emf"/><Relationship Id="rId44" Type="http://schemas.openxmlformats.org/officeDocument/2006/relationships/control" Target="../activeX/activeX27.xml"/><Relationship Id="rId52" Type="http://schemas.openxmlformats.org/officeDocument/2006/relationships/control" Target="../activeX/activeX33.xml"/><Relationship Id="rId60" Type="http://schemas.openxmlformats.org/officeDocument/2006/relationships/control" Target="../activeX/activeX39.xml"/><Relationship Id="rId65" Type="http://schemas.openxmlformats.org/officeDocument/2006/relationships/image" Target="../media/image21.emf"/><Relationship Id="rId73" Type="http://schemas.openxmlformats.org/officeDocument/2006/relationships/image" Target="../media/image2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3" Type="http://schemas.openxmlformats.org/officeDocument/2006/relationships/image" Target="../media/image5.emf"/><Relationship Id="rId18" Type="http://schemas.openxmlformats.org/officeDocument/2006/relationships/control" Target="../activeX/activeX9.xml"/><Relationship Id="rId39" Type="http://schemas.openxmlformats.org/officeDocument/2006/relationships/control" Target="../activeX/activeX23.xml"/><Relationship Id="rId34" Type="http://schemas.openxmlformats.org/officeDocument/2006/relationships/control" Target="../activeX/activeX20.xml"/><Relationship Id="rId50" Type="http://schemas.openxmlformats.org/officeDocument/2006/relationships/control" Target="../activeX/activeX31.xml"/><Relationship Id="rId55" Type="http://schemas.openxmlformats.org/officeDocument/2006/relationships/control" Target="../activeX/activeX36.xml"/><Relationship Id="rId7" Type="http://schemas.openxmlformats.org/officeDocument/2006/relationships/control" Target="../activeX/activeX3.xml"/><Relationship Id="rId71" Type="http://schemas.openxmlformats.org/officeDocument/2006/relationships/image" Target="../media/image2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0700-B53E-4B9E-A060-92E15B1C78FB}">
  <sheetPr>
    <pageSetUpPr fitToPage="1"/>
  </sheetPr>
  <dimension ref="A1:R46"/>
  <sheetViews>
    <sheetView tabSelected="1" zoomScaleNormal="100" workbookViewId="0">
      <pane xSplit="3" topLeftCell="G1" activePane="topRight" state="frozen"/>
      <selection pane="topRight" activeCell="M32" sqref="M32"/>
    </sheetView>
  </sheetViews>
  <sheetFormatPr defaultColWidth="9.1796875" defaultRowHeight="13" x14ac:dyDescent="0.3"/>
  <cols>
    <col min="1" max="1" width="8.7265625" style="25" hidden="1" customWidth="1"/>
    <col min="2" max="2" width="8.7265625" style="25" customWidth="1"/>
    <col min="3" max="3" width="60.453125" style="25" bestFit="1" customWidth="1"/>
    <col min="4" max="6" width="12.7265625" style="25" customWidth="1"/>
    <col min="7" max="7" width="12.7265625" style="26" customWidth="1"/>
    <col min="8" max="8" width="12.7265625" style="25" customWidth="1"/>
    <col min="9" max="9" width="11.81640625" style="25" customWidth="1"/>
    <col min="10" max="10" width="13.26953125" style="25" customWidth="1"/>
    <col min="11" max="11" width="12.26953125" style="25" customWidth="1"/>
    <col min="12" max="12" width="13.26953125" style="25" customWidth="1"/>
    <col min="13" max="13" width="9.1796875" style="25"/>
    <col min="14" max="18" width="12.453125" style="25" bestFit="1" customWidth="1"/>
    <col min="19" max="16384" width="9.1796875" style="25"/>
  </cols>
  <sheetData>
    <row r="1" spans="2:18" x14ac:dyDescent="0.3">
      <c r="B1" s="20" t="s">
        <v>47</v>
      </c>
      <c r="D1" s="21"/>
      <c r="L1" s="24" t="s">
        <v>93</v>
      </c>
      <c r="N1" s="20" t="s">
        <v>52</v>
      </c>
    </row>
    <row r="2" spans="2:18" x14ac:dyDescent="0.3">
      <c r="B2" s="23" t="s">
        <v>48</v>
      </c>
      <c r="D2" s="21"/>
      <c r="O2" s="25" t="s">
        <v>51</v>
      </c>
    </row>
    <row r="3" spans="2:18" x14ac:dyDescent="0.3">
      <c r="B3" s="22" t="s">
        <v>50</v>
      </c>
      <c r="D3" s="21"/>
    </row>
    <row r="4" spans="2:18" x14ac:dyDescent="0.3">
      <c r="B4" s="25" t="s">
        <v>79</v>
      </c>
      <c r="D4" s="21"/>
      <c r="O4" s="20" t="s">
        <v>53</v>
      </c>
    </row>
    <row r="5" spans="2:18" x14ac:dyDescent="0.3">
      <c r="C5" s="22"/>
      <c r="D5" s="21"/>
      <c r="O5" s="25" t="s">
        <v>54</v>
      </c>
    </row>
    <row r="6" spans="2:18" ht="26" x14ac:dyDescent="0.3">
      <c r="B6" s="29" t="s">
        <v>85</v>
      </c>
      <c r="C6" s="29" t="s">
        <v>56</v>
      </c>
      <c r="D6" s="29">
        <v>2017</v>
      </c>
      <c r="E6" s="29">
        <v>2018</v>
      </c>
      <c r="F6" s="29">
        <v>2019</v>
      </c>
      <c r="G6" s="30">
        <v>2020</v>
      </c>
      <c r="H6" s="29">
        <v>2021</v>
      </c>
      <c r="I6" s="32" t="s">
        <v>46</v>
      </c>
      <c r="J6" s="32" t="s">
        <v>49</v>
      </c>
      <c r="K6" s="29" t="s">
        <v>64</v>
      </c>
      <c r="L6" s="29" t="s">
        <v>65</v>
      </c>
      <c r="O6" s="25" t="s">
        <v>63</v>
      </c>
    </row>
    <row r="7" spans="2:18" x14ac:dyDescent="0.3">
      <c r="B7" s="38">
        <v>1</v>
      </c>
      <c r="C7" s="37" t="s">
        <v>80</v>
      </c>
      <c r="D7" s="31"/>
      <c r="E7" s="31"/>
      <c r="F7" s="31"/>
      <c r="G7" s="35"/>
      <c r="H7" s="31"/>
      <c r="I7" s="36"/>
      <c r="J7" s="36"/>
      <c r="K7" s="31"/>
      <c r="L7" s="31"/>
    </row>
    <row r="8" spans="2:18" x14ac:dyDescent="0.3">
      <c r="B8" s="38">
        <v>2</v>
      </c>
      <c r="C8" s="27" t="s">
        <v>57</v>
      </c>
      <c r="D8" s="40">
        <v>2477391</v>
      </c>
      <c r="E8" s="40">
        <v>2647249.54</v>
      </c>
      <c r="F8" s="40">
        <v>2939700</v>
      </c>
      <c r="G8" s="40">
        <v>2923208</v>
      </c>
      <c r="H8" s="40">
        <v>3406420</v>
      </c>
      <c r="I8" s="40">
        <v>3176941.6099999994</v>
      </c>
      <c r="J8" s="40">
        <v>3075179.1662568524</v>
      </c>
      <c r="K8" s="40">
        <f>J8*(1+-0.0064)</f>
        <v>3055498.0195928086</v>
      </c>
      <c r="L8" s="40">
        <f>K8*(1+-0.0064)</f>
        <v>3035942.8322674148</v>
      </c>
      <c r="N8" s="26"/>
      <c r="O8" s="26"/>
      <c r="P8" s="26"/>
      <c r="Q8" s="41"/>
    </row>
    <row r="9" spans="2:18" x14ac:dyDescent="0.3">
      <c r="B9" s="38">
        <v>3</v>
      </c>
      <c r="C9" s="27"/>
      <c r="D9" s="28"/>
      <c r="E9" s="28"/>
      <c r="F9" s="28"/>
      <c r="G9" s="28"/>
      <c r="H9" s="28"/>
      <c r="I9" s="28"/>
      <c r="J9" s="28"/>
      <c r="K9" s="28"/>
      <c r="L9" s="28"/>
      <c r="N9" s="26"/>
      <c r="O9" s="26"/>
      <c r="P9" s="26"/>
      <c r="Q9" s="42"/>
    </row>
    <row r="10" spans="2:18" x14ac:dyDescent="0.3">
      <c r="B10" s="38">
        <v>4</v>
      </c>
      <c r="C10" s="27" t="s">
        <v>58</v>
      </c>
      <c r="D10" s="28">
        <v>1785800</v>
      </c>
      <c r="E10" s="28">
        <v>1987769.01</v>
      </c>
      <c r="F10" s="28">
        <v>2253101</v>
      </c>
      <c r="G10" s="28">
        <v>2381740</v>
      </c>
      <c r="H10" s="28">
        <v>2855773</v>
      </c>
      <c r="I10" s="28">
        <f>3204530.08907381-I11-I12-I13-I14</f>
        <v>2704047.2765808096</v>
      </c>
      <c r="J10" s="28">
        <f>3215661.26537945-J11-J12-J13-J14</f>
        <v>2710136.6237231106</v>
      </c>
      <c r="K10" s="28">
        <f>3077563-175593</f>
        <v>2901970</v>
      </c>
      <c r="L10" s="28">
        <f>K10-12216</f>
        <v>2889754</v>
      </c>
      <c r="N10" s="26"/>
      <c r="O10" s="26"/>
      <c r="P10" s="26"/>
      <c r="Q10" s="41"/>
    </row>
    <row r="11" spans="2:18" x14ac:dyDescent="0.3">
      <c r="B11" s="38">
        <v>5</v>
      </c>
      <c r="C11" s="27" t="s">
        <v>59</v>
      </c>
      <c r="D11" s="28">
        <v>282544</v>
      </c>
      <c r="E11" s="28">
        <v>300413.34999999998</v>
      </c>
      <c r="F11" s="28">
        <v>383639</v>
      </c>
      <c r="G11" s="28">
        <v>409035</v>
      </c>
      <c r="H11" s="28">
        <v>329285</v>
      </c>
      <c r="I11" s="28">
        <v>387096.81249300018</v>
      </c>
      <c r="J11" s="28">
        <v>417585.64165633934</v>
      </c>
      <c r="K11" s="28">
        <v>405879.25</v>
      </c>
      <c r="L11" s="28">
        <v>405879.25</v>
      </c>
      <c r="N11" s="26"/>
      <c r="O11" s="26"/>
      <c r="P11" s="26"/>
    </row>
    <row r="12" spans="2:18" x14ac:dyDescent="0.3">
      <c r="B12" s="38">
        <v>6</v>
      </c>
      <c r="C12" s="27" t="s">
        <v>60</v>
      </c>
      <c r="D12" s="28">
        <v>-3660</v>
      </c>
      <c r="E12" s="28">
        <v>-3660.48</v>
      </c>
      <c r="F12" s="28">
        <v>-3660</v>
      </c>
      <c r="G12" s="28">
        <v>-3660</v>
      </c>
      <c r="H12" s="28">
        <v>-3660</v>
      </c>
      <c r="I12" s="28">
        <v>-3660</v>
      </c>
      <c r="J12" s="28">
        <v>-3660</v>
      </c>
      <c r="K12" s="28">
        <v>-3660</v>
      </c>
      <c r="L12" s="28">
        <v>-3660</v>
      </c>
      <c r="N12" s="26"/>
      <c r="O12" s="26"/>
      <c r="P12" s="26"/>
    </row>
    <row r="13" spans="2:18" x14ac:dyDescent="0.3">
      <c r="B13" s="38">
        <v>7</v>
      </c>
      <c r="C13" s="27" t="s">
        <v>61</v>
      </c>
      <c r="D13" s="28">
        <v>156799</v>
      </c>
      <c r="E13" s="28">
        <v>101741.88</v>
      </c>
      <c r="F13" s="28">
        <v>242731</v>
      </c>
      <c r="G13" s="28">
        <v>210678</v>
      </c>
      <c r="H13" s="28">
        <v>164921</v>
      </c>
      <c r="I13" s="28">
        <v>186956</v>
      </c>
      <c r="J13" s="28">
        <v>199015</v>
      </c>
      <c r="K13" s="28">
        <f>71011+133673+6596-3783</f>
        <v>207497</v>
      </c>
      <c r="L13" s="28">
        <f>131331+6555+76111-3783</f>
        <v>210214</v>
      </c>
      <c r="N13" s="26"/>
      <c r="O13" s="26"/>
      <c r="P13" s="26"/>
      <c r="Q13" s="41"/>
    </row>
    <row r="14" spans="2:18" x14ac:dyDescent="0.3">
      <c r="B14" s="38">
        <v>8</v>
      </c>
      <c r="C14" s="27" t="s">
        <v>62</v>
      </c>
      <c r="D14" s="34">
        <f>-1491-396714+17972</f>
        <v>-380233</v>
      </c>
      <c r="E14" s="34">
        <f>366.18+9089+15716</f>
        <v>25171.18</v>
      </c>
      <c r="F14" s="34">
        <f>250+26161-8621</f>
        <v>17790</v>
      </c>
      <c r="G14" s="34">
        <f>247+24359-17120</f>
        <v>7486</v>
      </c>
      <c r="H14" s="34">
        <f>-39746+111217+27824</f>
        <v>99295</v>
      </c>
      <c r="I14" s="34">
        <v>-69910</v>
      </c>
      <c r="J14" s="34">
        <v>-107416</v>
      </c>
      <c r="K14" s="34">
        <f>-22809.4115203595+(K8-K10-K11-K12-K13-K33-22809)*0.21</f>
        <v>-160897.89990586968</v>
      </c>
      <c r="L14" s="34">
        <f>-23312.4115203595+(L8-L10-L11-L12-L13-L33-22809)*0.21</f>
        <v>-162848.04924420238</v>
      </c>
      <c r="N14" s="26"/>
      <c r="O14" s="26"/>
      <c r="P14" s="26"/>
    </row>
    <row r="15" spans="2:18" x14ac:dyDescent="0.3">
      <c r="B15" s="38">
        <v>9</v>
      </c>
      <c r="C15" s="27" t="s">
        <v>87</v>
      </c>
      <c r="D15" s="28">
        <f t="shared" ref="D15:L15" si="0">SUM(D10:D14)</f>
        <v>1841250</v>
      </c>
      <c r="E15" s="28">
        <f t="shared" si="0"/>
        <v>2411434.94</v>
      </c>
      <c r="F15" s="28">
        <f t="shared" si="0"/>
        <v>2893601</v>
      </c>
      <c r="G15" s="28">
        <f t="shared" si="0"/>
        <v>3005279</v>
      </c>
      <c r="H15" s="28">
        <f t="shared" si="0"/>
        <v>3445614</v>
      </c>
      <c r="I15" s="28">
        <f t="shared" si="0"/>
        <v>3204530.0890738098</v>
      </c>
      <c r="J15" s="28">
        <f t="shared" si="0"/>
        <v>3215661.2653794498</v>
      </c>
      <c r="K15" s="28">
        <f t="shared" si="0"/>
        <v>3350788.3500941303</v>
      </c>
      <c r="L15" s="28">
        <f t="shared" si="0"/>
        <v>3339339.2007557978</v>
      </c>
      <c r="N15" s="26"/>
      <c r="O15" s="26"/>
      <c r="P15" s="26"/>
      <c r="Q15" s="26"/>
      <c r="R15" s="26"/>
    </row>
    <row r="16" spans="2:18" x14ac:dyDescent="0.3">
      <c r="B16" s="38">
        <v>10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N16" s="26"/>
      <c r="O16" s="26"/>
      <c r="P16" s="26"/>
      <c r="Q16" s="26"/>
      <c r="R16" s="26"/>
    </row>
    <row r="17" spans="2:18" x14ac:dyDescent="0.3">
      <c r="B17" s="38">
        <v>11</v>
      </c>
      <c r="C17" s="27" t="s">
        <v>86</v>
      </c>
      <c r="D17" s="28">
        <v>636142</v>
      </c>
      <c r="E17" s="28">
        <v>235814.3</v>
      </c>
      <c r="F17" s="28">
        <v>46100</v>
      </c>
      <c r="G17" s="28">
        <v>-82070</v>
      </c>
      <c r="H17" s="28">
        <v>-39194</v>
      </c>
      <c r="I17" s="28">
        <f>I8-I15</f>
        <v>-27588.479073810391</v>
      </c>
      <c r="J17" s="28">
        <f>J8-J15</f>
        <v>-140482.09912259737</v>
      </c>
      <c r="K17" s="28">
        <f>K8-K15</f>
        <v>-295290.3305013217</v>
      </c>
      <c r="L17" s="28">
        <f>L8-L15</f>
        <v>-303396.36848838301</v>
      </c>
      <c r="N17" s="26"/>
      <c r="O17" s="26"/>
      <c r="P17" s="26"/>
      <c r="Q17" s="26"/>
      <c r="R17" s="26"/>
    </row>
    <row r="18" spans="2:18" x14ac:dyDescent="0.3">
      <c r="B18" s="38">
        <v>12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N18" s="26"/>
      <c r="O18" s="26"/>
      <c r="P18" s="26"/>
      <c r="Q18" s="26"/>
      <c r="R18" s="26"/>
    </row>
    <row r="19" spans="2:18" x14ac:dyDescent="0.3">
      <c r="B19" s="38">
        <v>13</v>
      </c>
      <c r="C19" s="27" t="s">
        <v>66</v>
      </c>
      <c r="D19" s="28"/>
      <c r="E19" s="28"/>
      <c r="F19" s="28"/>
      <c r="G19" s="28"/>
      <c r="H19" s="28"/>
      <c r="I19" s="28"/>
      <c r="J19" s="28"/>
      <c r="K19" s="28"/>
      <c r="L19" s="28"/>
      <c r="N19" s="26"/>
      <c r="O19" s="26"/>
      <c r="P19" s="26"/>
      <c r="Q19" s="26"/>
      <c r="R19" s="26"/>
    </row>
    <row r="20" spans="2:18" x14ac:dyDescent="0.3">
      <c r="B20" s="38">
        <v>14</v>
      </c>
      <c r="C20" s="27" t="s">
        <v>67</v>
      </c>
      <c r="D20" s="34">
        <v>4277</v>
      </c>
      <c r="E20" s="34">
        <v>7356.1</v>
      </c>
      <c r="F20" s="34"/>
      <c r="G20" s="34"/>
      <c r="H20" s="34"/>
      <c r="I20" s="34"/>
      <c r="J20" s="34"/>
      <c r="K20" s="34"/>
      <c r="L20" s="34"/>
      <c r="N20" s="26"/>
      <c r="O20" s="26"/>
      <c r="P20" s="26"/>
      <c r="Q20" s="26"/>
      <c r="R20" s="26"/>
    </row>
    <row r="21" spans="2:18" x14ac:dyDescent="0.3">
      <c r="B21" s="38">
        <v>15</v>
      </c>
      <c r="C21" s="27" t="s">
        <v>90</v>
      </c>
      <c r="D21" s="28">
        <f t="shared" ref="D21:K21" si="1">SUM(D17:D20)</f>
        <v>640419</v>
      </c>
      <c r="E21" s="28">
        <f t="shared" si="1"/>
        <v>243170.4</v>
      </c>
      <c r="F21" s="28">
        <f t="shared" si="1"/>
        <v>46100</v>
      </c>
      <c r="G21" s="28">
        <f t="shared" si="1"/>
        <v>-82070</v>
      </c>
      <c r="H21" s="28">
        <f t="shared" si="1"/>
        <v>-39194</v>
      </c>
      <c r="I21" s="28">
        <f t="shared" si="1"/>
        <v>-27588.479073810391</v>
      </c>
      <c r="J21" s="28">
        <f t="shared" si="1"/>
        <v>-140482.09912259737</v>
      </c>
      <c r="K21" s="28">
        <f t="shared" si="1"/>
        <v>-295290.3305013217</v>
      </c>
      <c r="L21" s="28">
        <f>SUM(L17:L20)</f>
        <v>-303396.36848838301</v>
      </c>
      <c r="N21" s="26"/>
      <c r="O21" s="26"/>
      <c r="P21" s="26"/>
      <c r="Q21" s="26"/>
      <c r="R21" s="26"/>
    </row>
    <row r="22" spans="2:18" x14ac:dyDescent="0.3">
      <c r="B22" s="38">
        <v>16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N22" s="26"/>
      <c r="O22" s="26"/>
      <c r="P22" s="26"/>
      <c r="Q22" s="26"/>
      <c r="R22" s="26"/>
    </row>
    <row r="23" spans="2:18" x14ac:dyDescent="0.3">
      <c r="B23" s="38">
        <v>17</v>
      </c>
      <c r="C23" s="27" t="s">
        <v>81</v>
      </c>
      <c r="D23" s="28"/>
      <c r="E23" s="28"/>
      <c r="F23" s="28"/>
      <c r="G23" s="28"/>
      <c r="H23" s="28"/>
      <c r="I23" s="28"/>
      <c r="J23" s="28"/>
      <c r="K23" s="28"/>
      <c r="L23" s="28"/>
      <c r="N23" s="26"/>
      <c r="O23" s="26"/>
      <c r="P23" s="26"/>
      <c r="Q23" s="26"/>
      <c r="R23" s="26"/>
    </row>
    <row r="24" spans="2:18" x14ac:dyDescent="0.3">
      <c r="B24" s="38">
        <v>18</v>
      </c>
      <c r="C24" s="27" t="s">
        <v>68</v>
      </c>
      <c r="D24" s="28">
        <v>177741</v>
      </c>
      <c r="E24" s="28">
        <v>0</v>
      </c>
      <c r="F24" s="28"/>
      <c r="G24" s="28"/>
      <c r="H24" s="28"/>
      <c r="I24" s="28"/>
      <c r="J24" s="28"/>
      <c r="K24" s="28"/>
      <c r="L24" s="28"/>
      <c r="N24" s="26"/>
      <c r="O24" s="26"/>
      <c r="P24" s="26"/>
      <c r="Q24" s="26"/>
      <c r="R24" s="26"/>
    </row>
    <row r="25" spans="2:18" x14ac:dyDescent="0.3">
      <c r="B25" s="38">
        <v>19</v>
      </c>
      <c r="C25" s="27" t="s">
        <v>83</v>
      </c>
      <c r="D25" s="28"/>
      <c r="E25" s="28"/>
      <c r="F25" s="28"/>
      <c r="G25" s="28"/>
      <c r="H25" s="28"/>
      <c r="I25" s="28"/>
      <c r="J25" s="28"/>
      <c r="K25" s="28"/>
      <c r="L25" s="28"/>
      <c r="N25" s="26"/>
      <c r="O25" s="26"/>
      <c r="P25" s="26"/>
      <c r="Q25" s="26"/>
      <c r="R25" s="26"/>
    </row>
    <row r="26" spans="2:18" x14ac:dyDescent="0.3">
      <c r="B26" s="38">
        <v>20</v>
      </c>
      <c r="C26" s="27" t="s">
        <v>69</v>
      </c>
      <c r="D26" s="28"/>
      <c r="E26" s="28"/>
      <c r="F26" s="28"/>
      <c r="G26" s="28"/>
      <c r="H26" s="28"/>
      <c r="I26" s="28"/>
      <c r="J26" s="28"/>
      <c r="K26" s="28"/>
      <c r="L26" s="28"/>
      <c r="N26" s="26"/>
      <c r="O26" s="26"/>
      <c r="P26" s="26"/>
      <c r="Q26" s="26"/>
      <c r="R26" s="26"/>
    </row>
    <row r="27" spans="2:18" x14ac:dyDescent="0.3">
      <c r="B27" s="38">
        <v>21</v>
      </c>
      <c r="C27" s="27" t="s">
        <v>70</v>
      </c>
      <c r="D27" s="28">
        <v>1025</v>
      </c>
      <c r="E27" s="28">
        <v>234.24</v>
      </c>
      <c r="F27" s="28">
        <v>3026</v>
      </c>
      <c r="G27" s="28">
        <v>12349</v>
      </c>
      <c r="H27" s="28">
        <v>154</v>
      </c>
      <c r="I27" s="28"/>
      <c r="J27" s="33">
        <v>26149</v>
      </c>
      <c r="K27" s="28"/>
      <c r="L27" s="28">
        <v>18358</v>
      </c>
      <c r="N27" s="26"/>
      <c r="O27" s="26"/>
      <c r="P27" s="26"/>
      <c r="Q27" s="26"/>
      <c r="R27" s="26"/>
    </row>
    <row r="28" spans="2:18" x14ac:dyDescent="0.3">
      <c r="B28" s="38">
        <v>22</v>
      </c>
      <c r="C28" s="27" t="s">
        <v>71</v>
      </c>
      <c r="D28" s="28"/>
      <c r="E28" s="28"/>
      <c r="F28" s="28"/>
      <c r="G28" s="28"/>
      <c r="H28" s="28"/>
      <c r="I28" s="28"/>
      <c r="J28" s="28"/>
      <c r="K28" s="28"/>
      <c r="L28" s="28"/>
      <c r="N28" s="26"/>
      <c r="O28" s="26"/>
      <c r="P28" s="26"/>
      <c r="Q28" s="26"/>
      <c r="R28" s="26"/>
    </row>
    <row r="29" spans="2:18" x14ac:dyDescent="0.3">
      <c r="B29" s="38">
        <v>23</v>
      </c>
      <c r="C29" s="27" t="s">
        <v>72</v>
      </c>
      <c r="D29" s="34"/>
      <c r="E29" s="34"/>
      <c r="F29" s="34"/>
      <c r="G29" s="34"/>
      <c r="H29" s="34"/>
      <c r="I29" s="34"/>
      <c r="J29" s="34"/>
      <c r="K29" s="34"/>
      <c r="L29" s="34"/>
      <c r="N29" s="26"/>
      <c r="O29" s="26"/>
      <c r="P29" s="26"/>
      <c r="Q29" s="26"/>
      <c r="R29" s="26"/>
    </row>
    <row r="30" spans="2:18" x14ac:dyDescent="0.3">
      <c r="B30" s="38">
        <v>24</v>
      </c>
      <c r="C30" s="27" t="s">
        <v>88</v>
      </c>
      <c r="D30" s="28">
        <f t="shared" ref="D30:H30" si="2">SUM(D24:D29)</f>
        <v>178766</v>
      </c>
      <c r="E30" s="28">
        <f t="shared" si="2"/>
        <v>234.24</v>
      </c>
      <c r="F30" s="28">
        <f t="shared" si="2"/>
        <v>3026</v>
      </c>
      <c r="G30" s="28">
        <f t="shared" si="2"/>
        <v>12349</v>
      </c>
      <c r="H30" s="28">
        <f t="shared" si="2"/>
        <v>154</v>
      </c>
      <c r="I30" s="28">
        <f>SUM(I24:I29)</f>
        <v>0</v>
      </c>
      <c r="J30" s="28">
        <f t="shared" ref="J30:L30" si="3">SUM(J24:J29)</f>
        <v>26149</v>
      </c>
      <c r="K30" s="28">
        <f t="shared" si="3"/>
        <v>0</v>
      </c>
      <c r="L30" s="28">
        <f t="shared" si="3"/>
        <v>18358</v>
      </c>
      <c r="N30" s="26"/>
      <c r="O30" s="26"/>
      <c r="P30" s="26"/>
      <c r="Q30" s="26"/>
      <c r="R30" s="26"/>
    </row>
    <row r="31" spans="2:18" x14ac:dyDescent="0.3">
      <c r="B31" s="38">
        <v>25</v>
      </c>
      <c r="C31" s="27"/>
      <c r="D31" s="28"/>
      <c r="E31" s="28"/>
      <c r="F31" s="28"/>
      <c r="G31" s="28"/>
      <c r="H31" s="28"/>
      <c r="I31" s="28"/>
      <c r="J31" s="28"/>
      <c r="K31" s="28"/>
      <c r="L31" s="28"/>
      <c r="N31" s="26"/>
      <c r="O31" s="26"/>
      <c r="P31" s="26"/>
      <c r="Q31" s="26"/>
      <c r="R31" s="26"/>
    </row>
    <row r="32" spans="2:18" x14ac:dyDescent="0.3">
      <c r="B32" s="38">
        <v>26</v>
      </c>
      <c r="C32" s="27" t="s">
        <v>82</v>
      </c>
      <c r="D32" s="28"/>
      <c r="E32" s="28"/>
      <c r="F32" s="28"/>
      <c r="G32" s="28"/>
      <c r="H32" s="28"/>
      <c r="I32" s="28"/>
      <c r="J32" s="28"/>
      <c r="K32" s="28"/>
      <c r="L32" s="28"/>
      <c r="N32" s="26"/>
      <c r="O32" s="26"/>
      <c r="P32" s="26"/>
      <c r="Q32" s="26"/>
      <c r="R32" s="26"/>
    </row>
    <row r="33" spans="2:18" x14ac:dyDescent="0.3">
      <c r="B33" s="38">
        <v>27</v>
      </c>
      <c r="C33" s="27" t="s">
        <v>73</v>
      </c>
      <c r="D33" s="28">
        <v>156983</v>
      </c>
      <c r="E33" s="28">
        <v>157961</v>
      </c>
      <c r="F33" s="28">
        <v>165521</v>
      </c>
      <c r="G33" s="28">
        <v>154904</v>
      </c>
      <c r="H33" s="28">
        <v>137627</v>
      </c>
      <c r="I33" s="28">
        <v>182700.71892803058</v>
      </c>
      <c r="J33" s="28">
        <v>182625.58826703348</v>
      </c>
      <c r="K33" s="28">
        <f>179140-573</f>
        <v>178567</v>
      </c>
      <c r="L33" s="28">
        <f>175975-573</f>
        <v>175402</v>
      </c>
      <c r="N33" s="26"/>
      <c r="O33" s="26"/>
      <c r="P33" s="26"/>
      <c r="Q33" s="26"/>
      <c r="R33" s="26"/>
    </row>
    <row r="34" spans="2:18" x14ac:dyDescent="0.3">
      <c r="B34" s="38">
        <v>28</v>
      </c>
      <c r="C34" s="27" t="s">
        <v>74</v>
      </c>
      <c r="D34" s="28"/>
      <c r="E34" s="28"/>
      <c r="F34" s="28"/>
      <c r="G34" s="28"/>
      <c r="H34" s="28"/>
      <c r="I34" s="28"/>
      <c r="J34" s="28"/>
      <c r="K34" s="28"/>
      <c r="L34" s="28"/>
      <c r="N34" s="26"/>
      <c r="O34" s="26"/>
      <c r="P34" s="26"/>
      <c r="Q34" s="26"/>
      <c r="R34" s="26"/>
    </row>
    <row r="35" spans="2:18" x14ac:dyDescent="0.3">
      <c r="B35" s="38">
        <v>29</v>
      </c>
      <c r="C35" s="27" t="s">
        <v>75</v>
      </c>
      <c r="D35" s="34"/>
      <c r="E35" s="34"/>
      <c r="F35" s="34"/>
      <c r="G35" s="34">
        <v>0</v>
      </c>
      <c r="H35" s="34"/>
      <c r="I35" s="34"/>
      <c r="J35" s="34"/>
      <c r="K35" s="34"/>
      <c r="L35" s="34"/>
      <c r="N35" s="26"/>
      <c r="O35" s="26"/>
      <c r="P35" s="26"/>
      <c r="Q35" s="26"/>
      <c r="R35" s="26"/>
    </row>
    <row r="36" spans="2:18" x14ac:dyDescent="0.3">
      <c r="B36" s="38">
        <v>30</v>
      </c>
      <c r="C36" s="27" t="s">
        <v>89</v>
      </c>
      <c r="D36" s="28">
        <f t="shared" ref="D36:I36" si="4">D33</f>
        <v>156983</v>
      </c>
      <c r="E36" s="28">
        <f t="shared" si="4"/>
        <v>157961</v>
      </c>
      <c r="F36" s="28">
        <f t="shared" si="4"/>
        <v>165521</v>
      </c>
      <c r="G36" s="28">
        <f t="shared" si="4"/>
        <v>154904</v>
      </c>
      <c r="H36" s="28">
        <f t="shared" si="4"/>
        <v>137627</v>
      </c>
      <c r="I36" s="28">
        <f t="shared" si="4"/>
        <v>182700.71892803058</v>
      </c>
      <c r="J36" s="28">
        <f>J33</f>
        <v>182625.58826703348</v>
      </c>
      <c r="K36" s="28">
        <f t="shared" ref="K36:L36" si="5">K33</f>
        <v>178567</v>
      </c>
      <c r="L36" s="28">
        <f t="shared" si="5"/>
        <v>175402</v>
      </c>
      <c r="N36" s="26"/>
      <c r="O36" s="26"/>
      <c r="P36" s="26"/>
      <c r="Q36" s="26"/>
      <c r="R36" s="26"/>
    </row>
    <row r="37" spans="2:18" x14ac:dyDescent="0.3">
      <c r="B37" s="38">
        <v>31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N37" s="26"/>
      <c r="O37" s="26"/>
      <c r="P37" s="26"/>
      <c r="Q37" s="26"/>
      <c r="R37" s="26"/>
    </row>
    <row r="38" spans="2:18" x14ac:dyDescent="0.3">
      <c r="B38" s="38">
        <v>32</v>
      </c>
      <c r="C38" s="27" t="s">
        <v>84</v>
      </c>
      <c r="D38" s="28"/>
      <c r="E38" s="28"/>
      <c r="F38" s="28"/>
      <c r="G38" s="28"/>
      <c r="H38" s="28"/>
      <c r="I38" s="28"/>
      <c r="J38" s="28"/>
      <c r="K38" s="28"/>
      <c r="L38" s="28"/>
      <c r="N38" s="26"/>
      <c r="O38" s="26"/>
      <c r="P38" s="26"/>
      <c r="Q38" s="26"/>
      <c r="R38" s="26"/>
    </row>
    <row r="39" spans="2:18" x14ac:dyDescent="0.3">
      <c r="B39" s="38">
        <v>33</v>
      </c>
      <c r="C39" s="27" t="s">
        <v>76</v>
      </c>
      <c r="D39" s="28"/>
      <c r="E39" s="28"/>
      <c r="F39" s="28"/>
      <c r="G39" s="28"/>
      <c r="H39" s="28"/>
      <c r="I39" s="28"/>
      <c r="J39" s="28"/>
      <c r="K39" s="28"/>
      <c r="L39" s="28"/>
      <c r="N39" s="26"/>
      <c r="O39" s="26"/>
      <c r="P39" s="26"/>
      <c r="Q39" s="26"/>
      <c r="R39" s="26"/>
    </row>
    <row r="40" spans="2:18" x14ac:dyDescent="0.3">
      <c r="B40" s="38">
        <v>34</v>
      </c>
      <c r="C40" s="27" t="s">
        <v>77</v>
      </c>
      <c r="D40" s="28"/>
      <c r="E40" s="28">
        <v>957</v>
      </c>
      <c r="F40" s="28">
        <v>4149</v>
      </c>
      <c r="G40" s="28">
        <v>1063</v>
      </c>
      <c r="H40" s="28">
        <v>-5728</v>
      </c>
      <c r="I40" s="28"/>
      <c r="J40" s="28"/>
      <c r="K40" s="28"/>
      <c r="L40" s="28"/>
      <c r="N40" s="26"/>
      <c r="O40" s="26"/>
      <c r="P40" s="26"/>
      <c r="Q40" s="26"/>
      <c r="R40" s="26"/>
    </row>
    <row r="41" spans="2:18" x14ac:dyDescent="0.3">
      <c r="B41" s="38">
        <v>35</v>
      </c>
      <c r="C41" s="27" t="s">
        <v>78</v>
      </c>
      <c r="D41" s="34"/>
      <c r="E41" s="34"/>
      <c r="F41" s="34"/>
      <c r="G41" s="34"/>
      <c r="H41" s="34"/>
      <c r="I41" s="34"/>
      <c r="J41" s="34"/>
      <c r="K41" s="34"/>
      <c r="L41" s="34"/>
      <c r="N41" s="26"/>
      <c r="O41" s="26"/>
      <c r="P41" s="26"/>
      <c r="Q41" s="26"/>
      <c r="R41" s="26"/>
    </row>
    <row r="42" spans="2:18" x14ac:dyDescent="0.3">
      <c r="B42" s="38">
        <v>36</v>
      </c>
      <c r="C42" s="27" t="s">
        <v>91</v>
      </c>
      <c r="D42" s="28">
        <f t="shared" ref="D42:H42" si="6">SUM(D39:D41)</f>
        <v>0</v>
      </c>
      <c r="E42" s="28">
        <f t="shared" si="6"/>
        <v>957</v>
      </c>
      <c r="F42" s="28">
        <f t="shared" si="6"/>
        <v>4149</v>
      </c>
      <c r="G42" s="28">
        <f t="shared" si="6"/>
        <v>1063</v>
      </c>
      <c r="H42" s="28">
        <f t="shared" si="6"/>
        <v>-5728</v>
      </c>
      <c r="I42" s="28">
        <f>SUM(I39:I41)</f>
        <v>0</v>
      </c>
      <c r="J42" s="28">
        <f>SUM(J39:J41)</f>
        <v>0</v>
      </c>
      <c r="K42" s="28">
        <f>SUM(K39:K41)</f>
        <v>0</v>
      </c>
      <c r="L42" s="28">
        <f>SUM(L39:L41)</f>
        <v>0</v>
      </c>
      <c r="N42" s="26"/>
      <c r="O42" s="26"/>
      <c r="P42" s="26"/>
      <c r="Q42" s="26"/>
      <c r="R42" s="26"/>
    </row>
    <row r="43" spans="2:18" x14ac:dyDescent="0.3">
      <c r="B43" s="38">
        <v>37</v>
      </c>
      <c r="C43" s="27"/>
      <c r="D43" s="28"/>
      <c r="E43" s="28"/>
      <c r="F43" s="28"/>
      <c r="G43" s="28"/>
      <c r="H43" s="28"/>
      <c r="I43" s="28"/>
      <c r="J43" s="28"/>
      <c r="K43" s="28"/>
      <c r="L43" s="28"/>
      <c r="N43" s="26"/>
      <c r="O43" s="26"/>
      <c r="P43" s="26"/>
      <c r="Q43" s="26"/>
      <c r="R43" s="26"/>
    </row>
    <row r="44" spans="2:18" ht="13.5" thickBot="1" x14ac:dyDescent="0.35">
      <c r="B44" s="38">
        <v>38</v>
      </c>
      <c r="C44" s="27" t="s">
        <v>92</v>
      </c>
      <c r="D44" s="39">
        <f>+D21+D30-D36+D42</f>
        <v>662202</v>
      </c>
      <c r="E44" s="39">
        <f>+E21+E30-E36+E42</f>
        <v>86400.639999999985</v>
      </c>
      <c r="F44" s="39">
        <f>+F21+F30-F36+F42</f>
        <v>-112246</v>
      </c>
      <c r="G44" s="39">
        <f>+G21+G30-G36+G42</f>
        <v>-223562</v>
      </c>
      <c r="H44" s="39">
        <f>+H21+H30-H36+H42</f>
        <v>-182395</v>
      </c>
      <c r="I44" s="39">
        <f t="shared" ref="I44:L44" si="7">+I21+I30-I36+I42</f>
        <v>-210289.19800184097</v>
      </c>
      <c r="J44" s="39">
        <f t="shared" si="7"/>
        <v>-296958.68738963082</v>
      </c>
      <c r="K44" s="39">
        <f t="shared" si="7"/>
        <v>-473857.3305013217</v>
      </c>
      <c r="L44" s="39">
        <f>+L21+L30-L36+L42</f>
        <v>-460440.36848838301</v>
      </c>
      <c r="N44" s="26"/>
      <c r="O44" s="26"/>
      <c r="P44" s="26"/>
      <c r="Q44" s="26"/>
      <c r="R44" s="26"/>
    </row>
    <row r="45" spans="2:18" ht="13.5" thickTop="1" x14ac:dyDescent="0.3">
      <c r="B45" s="38">
        <v>39</v>
      </c>
      <c r="C45" s="27"/>
      <c r="D45" s="27"/>
      <c r="E45" s="27"/>
      <c r="F45" s="27"/>
      <c r="G45" s="28"/>
      <c r="H45" s="27"/>
      <c r="I45" s="27"/>
      <c r="J45" s="27"/>
      <c r="K45" s="27"/>
      <c r="L45" s="27"/>
    </row>
    <row r="46" spans="2:18" x14ac:dyDescent="0.3">
      <c r="B46" s="38">
        <v>40</v>
      </c>
      <c r="C46" s="20" t="s">
        <v>55</v>
      </c>
    </row>
  </sheetData>
  <phoneticPr fontId="5" type="noConversion"/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4E41-B849-4352-A01F-6DCCE3758781}">
  <sheetPr codeName="Sheet1"/>
  <dimension ref="A1:J54"/>
  <sheetViews>
    <sheetView workbookViewId="0">
      <selection activeCell="I53" sqref="I1:J53"/>
    </sheetView>
  </sheetViews>
  <sheetFormatPr defaultRowHeight="14.5" x14ac:dyDescent="0.35"/>
  <cols>
    <col min="2" max="2" width="14.453125" bestFit="1" customWidth="1"/>
    <col min="3" max="3" width="16.26953125" bestFit="1" customWidth="1"/>
    <col min="8" max="8" width="30.54296875" bestFit="1" customWidth="1"/>
    <col min="9" max="9" width="16.26953125" bestFit="1" customWidth="1"/>
    <col min="10" max="10" width="14.453125" bestFit="1" customWidth="1"/>
  </cols>
  <sheetData>
    <row r="1" spans="1:10" ht="56.15" customHeight="1" x14ac:dyDescent="0.35">
      <c r="A1" s="13"/>
      <c r="B1" s="14"/>
      <c r="C1" s="14"/>
      <c r="I1" s="2">
        <v>2366170</v>
      </c>
      <c r="J1" s="19">
        <v>2477391</v>
      </c>
    </row>
    <row r="2" spans="1:10" ht="56.15" customHeight="1" x14ac:dyDescent="0.35">
      <c r="B2" s="1" t="s">
        <v>0</v>
      </c>
      <c r="C2" s="3">
        <v>2923208</v>
      </c>
      <c r="G2" s="4"/>
      <c r="H2" s="4" t="s">
        <v>1</v>
      </c>
      <c r="I2" s="5">
        <v>1694054</v>
      </c>
      <c r="J2" s="2">
        <v>1785800</v>
      </c>
    </row>
    <row r="3" spans="1:10" ht="56.15" customHeight="1" x14ac:dyDescent="0.35">
      <c r="A3" s="4"/>
      <c r="B3" s="4" t="s">
        <v>1</v>
      </c>
      <c r="C3" s="5">
        <v>2381740</v>
      </c>
      <c r="G3" s="1"/>
      <c r="H3" s="1" t="s">
        <v>2</v>
      </c>
      <c r="I3" s="3">
        <v>295762</v>
      </c>
      <c r="J3" s="2">
        <v>282544</v>
      </c>
    </row>
    <row r="4" spans="1:10" ht="126" customHeight="1" x14ac:dyDescent="0.35">
      <c r="A4" s="1"/>
      <c r="B4" s="1" t="s">
        <v>2</v>
      </c>
      <c r="C4" s="3">
        <v>409035</v>
      </c>
      <c r="G4" s="4"/>
      <c r="H4" s="4" t="s">
        <v>3</v>
      </c>
      <c r="I4" s="5">
        <v>-3660</v>
      </c>
      <c r="J4" s="2">
        <v>-3660</v>
      </c>
    </row>
    <row r="5" spans="1:10" ht="70" x14ac:dyDescent="0.35">
      <c r="A5" s="4"/>
      <c r="B5" s="4" t="s">
        <v>3</v>
      </c>
      <c r="C5" s="5">
        <v>-3660</v>
      </c>
      <c r="G5" s="1"/>
      <c r="H5" s="1" t="s">
        <v>4</v>
      </c>
      <c r="I5" s="6"/>
    </row>
    <row r="6" spans="1:10" ht="84" customHeight="1" x14ac:dyDescent="0.35">
      <c r="A6" s="1"/>
      <c r="B6" s="1" t="s">
        <v>4</v>
      </c>
      <c r="C6" s="6"/>
      <c r="G6" s="4"/>
      <c r="H6" s="4" t="s">
        <v>5</v>
      </c>
      <c r="I6" s="5">
        <v>133608</v>
      </c>
      <c r="J6" s="2">
        <v>156799</v>
      </c>
    </row>
    <row r="7" spans="1:10" ht="56" x14ac:dyDescent="0.35">
      <c r="A7" s="4"/>
      <c r="B7" s="4" t="s">
        <v>5</v>
      </c>
      <c r="C7" s="5">
        <v>210678</v>
      </c>
      <c r="G7" s="1"/>
      <c r="H7" s="1" t="s">
        <v>6</v>
      </c>
      <c r="I7" s="3">
        <v>-583</v>
      </c>
      <c r="J7" s="2">
        <v>-1491</v>
      </c>
    </row>
    <row r="8" spans="1:10" ht="70" customHeight="1" x14ac:dyDescent="0.35">
      <c r="A8" s="1"/>
      <c r="B8" s="1" t="s">
        <v>6</v>
      </c>
      <c r="C8" s="3">
        <v>247</v>
      </c>
      <c r="G8" s="4"/>
      <c r="H8" s="4" t="s">
        <v>7</v>
      </c>
      <c r="I8" s="5">
        <v>86696</v>
      </c>
      <c r="J8" s="2">
        <v>-396714</v>
      </c>
    </row>
    <row r="9" spans="1:10" ht="70" customHeight="1" x14ac:dyDescent="0.35">
      <c r="A9" s="4"/>
      <c r="B9" s="4" t="s">
        <v>7</v>
      </c>
      <c r="C9" s="5">
        <v>-17120</v>
      </c>
      <c r="G9" s="1"/>
      <c r="H9" s="1" t="s">
        <v>8</v>
      </c>
      <c r="I9" s="3">
        <v>16715</v>
      </c>
      <c r="J9" s="2">
        <v>17972</v>
      </c>
    </row>
    <row r="10" spans="1:10" ht="70" customHeight="1" x14ac:dyDescent="0.35">
      <c r="A10" s="1"/>
      <c r="B10" s="1" t="s">
        <v>8</v>
      </c>
      <c r="C10" s="3">
        <v>24359</v>
      </c>
      <c r="G10" s="4"/>
      <c r="H10" s="4" t="s">
        <v>9</v>
      </c>
      <c r="I10" s="7"/>
    </row>
    <row r="11" spans="1:10" ht="98.15" customHeight="1" x14ac:dyDescent="0.35">
      <c r="A11" s="4"/>
      <c r="B11" s="4" t="s">
        <v>9</v>
      </c>
      <c r="C11" s="7"/>
      <c r="G11" s="1"/>
      <c r="H11" s="1" t="s">
        <v>10</v>
      </c>
      <c r="I11" s="6"/>
    </row>
    <row r="12" spans="1:10" ht="112" customHeight="1" x14ac:dyDescent="0.35">
      <c r="A12" s="1"/>
      <c r="B12" s="1" t="s">
        <v>10</v>
      </c>
      <c r="C12" s="6"/>
      <c r="G12" s="4"/>
      <c r="H12" s="4" t="s">
        <v>11</v>
      </c>
      <c r="I12" s="7"/>
    </row>
    <row r="13" spans="1:10" ht="126" customHeight="1" x14ac:dyDescent="0.35">
      <c r="A13" s="4"/>
      <c r="B13" s="4" t="s">
        <v>11</v>
      </c>
      <c r="C13" s="7"/>
      <c r="G13" s="1"/>
      <c r="H13" s="1" t="s">
        <v>12</v>
      </c>
      <c r="I13" s="6"/>
    </row>
    <row r="14" spans="1:10" ht="84" x14ac:dyDescent="0.35">
      <c r="A14" s="1"/>
      <c r="B14" s="1" t="s">
        <v>12</v>
      </c>
      <c r="C14" s="6"/>
      <c r="G14" s="8"/>
      <c r="H14" s="10" t="s">
        <v>13</v>
      </c>
      <c r="I14" s="11">
        <v>2222592</v>
      </c>
      <c r="J14" s="2">
        <v>1841250</v>
      </c>
    </row>
    <row r="15" spans="1:10" ht="42" x14ac:dyDescent="0.35">
      <c r="A15" s="8"/>
      <c r="B15" s="8" t="s">
        <v>13</v>
      </c>
      <c r="C15" s="9">
        <v>3005279</v>
      </c>
      <c r="G15" s="1"/>
      <c r="H15" s="1" t="s">
        <v>14</v>
      </c>
      <c r="I15" s="3">
        <v>2222592</v>
      </c>
      <c r="J15" s="2">
        <v>1841250</v>
      </c>
    </row>
    <row r="16" spans="1:10" ht="56.15" customHeight="1" x14ac:dyDescent="0.35">
      <c r="A16" s="1"/>
      <c r="B16" s="1" t="s">
        <v>14</v>
      </c>
      <c r="C16" s="3">
        <v>3005279</v>
      </c>
      <c r="G16" s="8"/>
      <c r="H16" s="10" t="s">
        <v>15</v>
      </c>
      <c r="I16" s="9">
        <v>143578</v>
      </c>
      <c r="J16" s="2">
        <v>636142</v>
      </c>
    </row>
    <row r="17" spans="1:10" ht="42" x14ac:dyDescent="0.35">
      <c r="A17" s="8"/>
      <c r="B17" s="10" t="s">
        <v>15</v>
      </c>
      <c r="C17" s="11">
        <v>-82070</v>
      </c>
      <c r="G17" s="1"/>
      <c r="H17" s="1" t="s">
        <v>14</v>
      </c>
      <c r="I17" s="3">
        <v>143578</v>
      </c>
      <c r="J17" s="2">
        <v>636141</v>
      </c>
    </row>
    <row r="18" spans="1:10" ht="112" customHeight="1" x14ac:dyDescent="0.35">
      <c r="A18" s="1"/>
      <c r="B18" s="1" t="s">
        <v>14</v>
      </c>
      <c r="C18" s="3">
        <v>-82071</v>
      </c>
      <c r="G18" s="4"/>
      <c r="H18" s="4" t="s">
        <v>16</v>
      </c>
      <c r="I18" s="7"/>
    </row>
    <row r="19" spans="1:10" ht="112" customHeight="1" x14ac:dyDescent="0.35">
      <c r="A19" s="4"/>
      <c r="B19" s="4" t="s">
        <v>16</v>
      </c>
      <c r="C19" s="7"/>
      <c r="G19" s="1"/>
      <c r="H19" s="1" t="s">
        <v>17</v>
      </c>
      <c r="I19" s="3">
        <v>6350</v>
      </c>
      <c r="J19" s="2">
        <v>4277</v>
      </c>
    </row>
    <row r="20" spans="1:10" ht="70" x14ac:dyDescent="0.35">
      <c r="A20" s="1"/>
      <c r="B20" s="1" t="s">
        <v>17</v>
      </c>
      <c r="C20" s="6"/>
      <c r="G20" s="8"/>
      <c r="H20" s="10" t="s">
        <v>18</v>
      </c>
      <c r="I20" s="9">
        <v>149928</v>
      </c>
      <c r="J20" s="2">
        <v>640419</v>
      </c>
    </row>
    <row r="21" spans="1:10" ht="42" x14ac:dyDescent="0.35">
      <c r="A21" s="8"/>
      <c r="B21" s="10" t="s">
        <v>18</v>
      </c>
      <c r="C21" s="11">
        <v>-82070</v>
      </c>
      <c r="G21" s="1"/>
      <c r="H21" s="1" t="s">
        <v>14</v>
      </c>
      <c r="I21" s="3">
        <v>149928</v>
      </c>
      <c r="J21" s="2">
        <v>640418</v>
      </c>
    </row>
    <row r="22" spans="1:10" ht="28" customHeight="1" x14ac:dyDescent="0.35">
      <c r="A22" s="1"/>
      <c r="B22" s="1" t="s">
        <v>14</v>
      </c>
      <c r="C22" s="3">
        <v>-82071</v>
      </c>
      <c r="G22" s="4"/>
      <c r="H22" s="15" t="s">
        <v>19</v>
      </c>
      <c r="I22" s="16"/>
    </row>
    <row r="23" spans="1:10" ht="28" customHeight="1" x14ac:dyDescent="0.35">
      <c r="A23" s="4"/>
      <c r="B23" s="43" t="s">
        <v>19</v>
      </c>
      <c r="C23" s="44"/>
      <c r="G23" s="1"/>
      <c r="H23" s="1" t="s">
        <v>20</v>
      </c>
      <c r="I23" s="3">
        <v>178698</v>
      </c>
      <c r="J23" s="2">
        <v>177741</v>
      </c>
    </row>
    <row r="24" spans="1:10" ht="154" customHeight="1" x14ac:dyDescent="0.35">
      <c r="A24" s="1"/>
      <c r="B24" s="1" t="s">
        <v>20</v>
      </c>
      <c r="C24" s="6"/>
      <c r="G24" s="4"/>
      <c r="H24" s="4" t="s">
        <v>21</v>
      </c>
      <c r="I24" s="7"/>
    </row>
    <row r="25" spans="1:10" ht="84" x14ac:dyDescent="0.35">
      <c r="A25" s="4"/>
      <c r="B25" s="4" t="s">
        <v>21</v>
      </c>
      <c r="C25" s="7"/>
      <c r="G25" s="1"/>
      <c r="H25" s="1" t="s">
        <v>22</v>
      </c>
      <c r="I25" s="6"/>
    </row>
    <row r="26" spans="1:10" ht="112" customHeight="1" x14ac:dyDescent="0.35">
      <c r="A26" s="1"/>
      <c r="B26" s="1" t="s">
        <v>22</v>
      </c>
      <c r="C26" s="6"/>
      <c r="G26" s="4"/>
      <c r="H26" s="4" t="s">
        <v>23</v>
      </c>
      <c r="I26" s="5">
        <v>1278</v>
      </c>
      <c r="J26" s="2">
        <v>1025</v>
      </c>
    </row>
    <row r="27" spans="1:10" ht="70" x14ac:dyDescent="0.35">
      <c r="A27" s="4"/>
      <c r="B27" s="4" t="s">
        <v>23</v>
      </c>
      <c r="C27" s="5">
        <v>12349</v>
      </c>
      <c r="G27" s="1"/>
      <c r="H27" s="1" t="s">
        <v>24</v>
      </c>
      <c r="I27" s="6"/>
    </row>
    <row r="28" spans="1:10" ht="84" customHeight="1" x14ac:dyDescent="0.35">
      <c r="A28" s="1"/>
      <c r="B28" s="1" t="s">
        <v>24</v>
      </c>
      <c r="C28" s="6"/>
      <c r="G28" s="4"/>
      <c r="H28" s="4" t="s">
        <v>25</v>
      </c>
      <c r="I28" s="7"/>
    </row>
    <row r="29" spans="1:10" ht="84" customHeight="1" x14ac:dyDescent="0.35">
      <c r="A29" s="4"/>
      <c r="B29" s="4" t="s">
        <v>25</v>
      </c>
      <c r="C29" s="7"/>
      <c r="G29" s="8"/>
      <c r="H29" s="8" t="s">
        <v>26</v>
      </c>
      <c r="I29" s="9">
        <v>179976</v>
      </c>
      <c r="J29" s="2">
        <v>178766</v>
      </c>
    </row>
    <row r="30" spans="1:10" ht="42" x14ac:dyDescent="0.35">
      <c r="A30" s="8"/>
      <c r="B30" s="8" t="s">
        <v>26</v>
      </c>
      <c r="C30" s="9">
        <v>12349</v>
      </c>
      <c r="G30" s="4"/>
      <c r="H30" s="4" t="s">
        <v>14</v>
      </c>
      <c r="I30" s="5">
        <v>179976</v>
      </c>
      <c r="J30" s="2">
        <v>178766</v>
      </c>
    </row>
    <row r="31" spans="1:10" ht="42" customHeight="1" x14ac:dyDescent="0.35">
      <c r="A31" s="4"/>
      <c r="B31" s="4" t="s">
        <v>14</v>
      </c>
      <c r="C31" s="5">
        <v>12349</v>
      </c>
      <c r="G31" s="1"/>
      <c r="H31" s="18" t="s">
        <v>27</v>
      </c>
      <c r="I31" s="17"/>
    </row>
    <row r="32" spans="1:10" ht="42" customHeight="1" x14ac:dyDescent="0.35">
      <c r="A32" s="1"/>
      <c r="B32" s="45" t="s">
        <v>27</v>
      </c>
      <c r="C32" s="46"/>
      <c r="G32" s="4"/>
      <c r="H32" s="4" t="s">
        <v>28</v>
      </c>
      <c r="I32" s="7"/>
    </row>
    <row r="33" spans="1:10" ht="42" x14ac:dyDescent="0.35">
      <c r="A33" s="4"/>
      <c r="B33" s="4" t="s">
        <v>28</v>
      </c>
      <c r="C33" s="7"/>
      <c r="G33" s="1"/>
      <c r="H33" s="1" t="s">
        <v>29</v>
      </c>
      <c r="I33" s="6"/>
    </row>
    <row r="34" spans="1:10" ht="84" customHeight="1" x14ac:dyDescent="0.35">
      <c r="A34" s="1"/>
      <c r="B34" s="1" t="s">
        <v>29</v>
      </c>
      <c r="C34" s="6"/>
      <c r="G34" s="4"/>
      <c r="H34" s="4" t="s">
        <v>30</v>
      </c>
      <c r="I34" s="7"/>
    </row>
    <row r="35" spans="1:10" ht="98.15" customHeight="1" x14ac:dyDescent="0.35">
      <c r="A35" s="4"/>
      <c r="B35" s="4" t="s">
        <v>30</v>
      </c>
      <c r="C35" s="7"/>
      <c r="G35" s="1"/>
      <c r="H35" s="1" t="s">
        <v>31</v>
      </c>
      <c r="I35" s="6"/>
    </row>
    <row r="36" spans="1:10" ht="70" customHeight="1" x14ac:dyDescent="0.35">
      <c r="A36" s="1"/>
      <c r="B36" s="1" t="s">
        <v>31</v>
      </c>
      <c r="C36" s="6"/>
      <c r="G36" s="4"/>
      <c r="H36" s="4" t="s">
        <v>32</v>
      </c>
      <c r="I36" s="7"/>
    </row>
    <row r="37" spans="1:10" ht="126" customHeight="1" x14ac:dyDescent="0.35">
      <c r="A37" s="4"/>
      <c r="B37" s="4" t="s">
        <v>32</v>
      </c>
      <c r="C37" s="7"/>
      <c r="G37" s="1"/>
      <c r="H37" s="1" t="s">
        <v>33</v>
      </c>
      <c r="I37" s="6"/>
    </row>
    <row r="38" spans="1:10" ht="84" x14ac:dyDescent="0.35">
      <c r="A38" s="1"/>
      <c r="B38" s="1" t="s">
        <v>33</v>
      </c>
      <c r="C38" s="6"/>
      <c r="G38" s="8"/>
      <c r="H38" s="8" t="s">
        <v>34</v>
      </c>
      <c r="I38" s="12"/>
    </row>
    <row r="39" spans="1:10" ht="56" x14ac:dyDescent="0.35">
      <c r="A39" s="8"/>
      <c r="B39" s="8" t="s">
        <v>34</v>
      </c>
      <c r="C39" s="12"/>
      <c r="G39" s="1"/>
      <c r="H39" s="1" t="s">
        <v>14</v>
      </c>
      <c r="I39" s="3">
        <v>0</v>
      </c>
      <c r="J39" s="2">
        <v>0</v>
      </c>
    </row>
    <row r="40" spans="1:10" x14ac:dyDescent="0.35">
      <c r="A40" s="1"/>
      <c r="B40" s="1" t="s">
        <v>14</v>
      </c>
      <c r="C40" s="3">
        <v>0</v>
      </c>
      <c r="G40" s="4"/>
      <c r="H40" s="15" t="s">
        <v>35</v>
      </c>
      <c r="I40" s="16"/>
    </row>
    <row r="41" spans="1:10" x14ac:dyDescent="0.35">
      <c r="A41" s="4"/>
      <c r="B41" s="43" t="s">
        <v>35</v>
      </c>
      <c r="C41" s="44"/>
      <c r="G41" s="1"/>
      <c r="H41" s="1" t="s">
        <v>36</v>
      </c>
      <c r="I41" s="3">
        <v>173988</v>
      </c>
      <c r="J41" s="2">
        <v>156983</v>
      </c>
    </row>
    <row r="42" spans="1:10" ht="84" customHeight="1" x14ac:dyDescent="0.35">
      <c r="A42" s="1"/>
      <c r="B42" s="1" t="s">
        <v>36</v>
      </c>
      <c r="C42" s="3">
        <v>154904</v>
      </c>
      <c r="G42" s="4"/>
      <c r="H42" s="4" t="s">
        <v>37</v>
      </c>
      <c r="I42" s="7"/>
    </row>
    <row r="43" spans="1:10" ht="70" customHeight="1" x14ac:dyDescent="0.35">
      <c r="A43" s="4"/>
      <c r="B43" s="4" t="s">
        <v>37</v>
      </c>
      <c r="C43" s="7"/>
      <c r="G43" s="1"/>
      <c r="H43" s="1" t="s">
        <v>38</v>
      </c>
      <c r="I43" s="6"/>
    </row>
    <row r="44" spans="1:10" ht="70" customHeight="1" x14ac:dyDescent="0.35">
      <c r="A44" s="1"/>
      <c r="B44" s="1" t="s">
        <v>38</v>
      </c>
      <c r="C44" s="3">
        <v>0</v>
      </c>
      <c r="G44" s="8"/>
      <c r="H44" s="8" t="s">
        <v>39</v>
      </c>
      <c r="I44" s="9">
        <v>173988</v>
      </c>
      <c r="J44" s="2">
        <v>156983</v>
      </c>
    </row>
    <row r="45" spans="1:10" ht="42" x14ac:dyDescent="0.35">
      <c r="A45" s="8"/>
      <c r="B45" s="8" t="s">
        <v>39</v>
      </c>
      <c r="C45" s="9">
        <v>154904</v>
      </c>
      <c r="G45" s="1"/>
      <c r="H45" s="1" t="s">
        <v>14</v>
      </c>
      <c r="I45" s="3">
        <v>173988</v>
      </c>
      <c r="J45" s="2">
        <v>156983</v>
      </c>
    </row>
    <row r="46" spans="1:10" x14ac:dyDescent="0.35">
      <c r="A46" s="1"/>
      <c r="B46" s="1" t="s">
        <v>14</v>
      </c>
      <c r="C46" s="3">
        <v>154904</v>
      </c>
      <c r="G46" s="4"/>
      <c r="H46" s="15" t="s">
        <v>40</v>
      </c>
      <c r="I46" s="16"/>
    </row>
    <row r="47" spans="1:10" x14ac:dyDescent="0.35">
      <c r="A47" s="4"/>
      <c r="B47" s="43" t="s">
        <v>40</v>
      </c>
      <c r="C47" s="44"/>
      <c r="G47" s="1"/>
      <c r="H47" s="1" t="s">
        <v>41</v>
      </c>
      <c r="I47" s="6"/>
    </row>
    <row r="48" spans="1:10" ht="56.15" customHeight="1" x14ac:dyDescent="0.35">
      <c r="A48" s="1"/>
      <c r="B48" s="1" t="s">
        <v>41</v>
      </c>
      <c r="C48" s="6"/>
      <c r="G48" s="4"/>
      <c r="H48" s="4" t="s">
        <v>42</v>
      </c>
      <c r="I48" s="5"/>
    </row>
    <row r="49" spans="1:10" ht="70" customHeight="1" x14ac:dyDescent="0.35">
      <c r="A49" s="4"/>
      <c r="B49" s="4" t="s">
        <v>42</v>
      </c>
      <c r="C49" s="5">
        <v>1063</v>
      </c>
      <c r="G49" s="1"/>
      <c r="H49" s="1" t="s">
        <v>43</v>
      </c>
      <c r="I49" s="6"/>
    </row>
    <row r="50" spans="1:10" ht="56.15" customHeight="1" x14ac:dyDescent="0.35">
      <c r="A50" s="1"/>
      <c r="B50" s="1" t="s">
        <v>43</v>
      </c>
      <c r="C50" s="6"/>
      <c r="G50" s="8"/>
      <c r="H50" s="8" t="s">
        <v>44</v>
      </c>
      <c r="I50" s="9"/>
    </row>
    <row r="51" spans="1:10" ht="42" x14ac:dyDescent="0.35">
      <c r="A51" s="8"/>
      <c r="B51" s="8" t="s">
        <v>44</v>
      </c>
      <c r="C51" s="9">
        <v>1063</v>
      </c>
      <c r="G51" s="1"/>
      <c r="H51" s="1" t="s">
        <v>14</v>
      </c>
      <c r="I51" s="3">
        <v>0</v>
      </c>
      <c r="J51" s="2">
        <v>0</v>
      </c>
    </row>
    <row r="52" spans="1:10" ht="42" customHeight="1" x14ac:dyDescent="0.35">
      <c r="A52" s="1"/>
      <c r="B52" s="1" t="s">
        <v>14</v>
      </c>
      <c r="C52" s="3">
        <v>1063</v>
      </c>
      <c r="G52" s="8"/>
      <c r="H52" s="10" t="s">
        <v>45</v>
      </c>
      <c r="I52" s="11">
        <v>155916</v>
      </c>
      <c r="J52" s="2">
        <v>662201</v>
      </c>
    </row>
    <row r="53" spans="1:10" ht="28" customHeight="1" x14ac:dyDescent="0.35">
      <c r="A53" s="8"/>
      <c r="B53" s="8" t="s">
        <v>45</v>
      </c>
      <c r="C53" s="9">
        <v>-223562</v>
      </c>
      <c r="G53" s="1"/>
      <c r="H53" s="1" t="s">
        <v>14</v>
      </c>
      <c r="I53" s="3">
        <v>155916</v>
      </c>
      <c r="J53" s="2">
        <v>662202</v>
      </c>
    </row>
    <row r="54" spans="1:10" x14ac:dyDescent="0.35">
      <c r="A54" s="1"/>
      <c r="B54" s="1" t="s">
        <v>14</v>
      </c>
      <c r="C54" s="3">
        <v>-223562</v>
      </c>
    </row>
  </sheetData>
  <mergeCells count="4">
    <mergeCell ref="B23:C23"/>
    <mergeCell ref="B32:C32"/>
    <mergeCell ref="B41:C41"/>
    <mergeCell ref="B47:C47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ntrol 1">
          <controlPr defaultSize="0" r:id="rId4">
            <anchor moveWithCells="1">
              <from>
                <xdr:col>3</xdr:col>
                <xdr:colOff>12700</xdr:colOff>
                <xdr:row>2</xdr:row>
                <xdr:rowOff>0</xdr:rowOff>
              </from>
              <to>
                <xdr:col>4</xdr:col>
                <xdr:colOff>317500</xdr:colOff>
                <xdr:row>2</xdr:row>
                <xdr:rowOff>228600</xdr:rowOff>
              </to>
            </anchor>
          </controlPr>
        </control>
      </mc:Choice>
      <mc:Fallback>
        <control shapeId="1025" r:id="rId3" name="Control 1"/>
      </mc:Fallback>
    </mc:AlternateContent>
    <mc:AlternateContent xmlns:mc="http://schemas.openxmlformats.org/markup-compatibility/2006">
      <mc:Choice Requires="x14">
        <control shapeId="1026" r:id="rId5" name="Control 2">
          <controlPr defaultSize="0" r:id="rId6">
            <anchor moveWithCells="1">
              <from>
                <xdr:col>3</xdr:col>
                <xdr:colOff>6350</xdr:colOff>
                <xdr:row>2</xdr:row>
                <xdr:rowOff>0</xdr:rowOff>
              </from>
              <to>
                <xdr:col>4</xdr:col>
                <xdr:colOff>311150</xdr:colOff>
                <xdr:row>2</xdr:row>
                <xdr:rowOff>228600</xdr:rowOff>
              </to>
            </anchor>
          </controlPr>
        </control>
      </mc:Choice>
      <mc:Fallback>
        <control shapeId="1026" r:id="rId5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8">
            <anchor moveWithCells="1">
              <from>
                <xdr:col>3</xdr:col>
                <xdr:colOff>6350</xdr:colOff>
                <xdr:row>2</xdr:row>
                <xdr:rowOff>704850</xdr:rowOff>
              </from>
              <to>
                <xdr:col>4</xdr:col>
                <xdr:colOff>311150</xdr:colOff>
                <xdr:row>3</xdr:row>
                <xdr:rowOff>222250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9" name="Control 4">
          <controlPr defaultSize="0" r:id="rId10">
            <anchor moveWithCells="1">
              <from>
                <xdr:col>3</xdr:col>
                <xdr:colOff>6350</xdr:colOff>
                <xdr:row>3</xdr:row>
                <xdr:rowOff>1593850</xdr:rowOff>
              </from>
              <to>
                <xdr:col>4</xdr:col>
                <xdr:colOff>311150</xdr:colOff>
                <xdr:row>4</xdr:row>
                <xdr:rowOff>222250</xdr:rowOff>
              </to>
            </anchor>
          </controlPr>
        </control>
      </mc:Choice>
      <mc:Fallback>
        <control shapeId="1028" r:id="rId9" name="Control 4"/>
      </mc:Fallback>
    </mc:AlternateContent>
    <mc:AlternateContent xmlns:mc="http://schemas.openxmlformats.org/markup-compatibility/2006">
      <mc:Choice Requires="x14">
        <control shapeId="1029" r:id="rId11" name="Control 5">
          <controlPr defaultSize="0" r:id="rId4">
            <anchor moveWithCells="1">
              <from>
                <xdr:col>3</xdr:col>
                <xdr:colOff>6350</xdr:colOff>
                <xdr:row>4</xdr:row>
                <xdr:rowOff>882650</xdr:rowOff>
              </from>
              <to>
                <xdr:col>4</xdr:col>
                <xdr:colOff>311150</xdr:colOff>
                <xdr:row>5</xdr:row>
                <xdr:rowOff>222250</xdr:rowOff>
              </to>
            </anchor>
          </controlPr>
        </control>
      </mc:Choice>
      <mc:Fallback>
        <control shapeId="1029" r:id="rId11" name="Control 5"/>
      </mc:Fallback>
    </mc:AlternateContent>
    <mc:AlternateContent xmlns:mc="http://schemas.openxmlformats.org/markup-compatibility/2006">
      <mc:Choice Requires="x14">
        <control shapeId="1030" r:id="rId12" name="Control 6">
          <controlPr defaultSize="0" r:id="rId13">
            <anchor moveWithCells="1">
              <from>
                <xdr:col>3</xdr:col>
                <xdr:colOff>6350</xdr:colOff>
                <xdr:row>5</xdr:row>
                <xdr:rowOff>1060450</xdr:rowOff>
              </from>
              <to>
                <xdr:col>4</xdr:col>
                <xdr:colOff>311150</xdr:colOff>
                <xdr:row>6</xdr:row>
                <xdr:rowOff>222250</xdr:rowOff>
              </to>
            </anchor>
          </controlPr>
        </control>
      </mc:Choice>
      <mc:Fallback>
        <control shapeId="1030" r:id="rId12" name="Control 6"/>
      </mc:Fallback>
    </mc:AlternateContent>
    <mc:AlternateContent xmlns:mc="http://schemas.openxmlformats.org/markup-compatibility/2006">
      <mc:Choice Requires="x14">
        <control shapeId="1031" r:id="rId14" name="Control 7">
          <controlPr defaultSize="0" r:id="rId15">
            <anchor moveWithCells="1">
              <from>
                <xdr:col>3</xdr:col>
                <xdr:colOff>6350</xdr:colOff>
                <xdr:row>6</xdr:row>
                <xdr:rowOff>704850</xdr:rowOff>
              </from>
              <to>
                <xdr:col>4</xdr:col>
                <xdr:colOff>311150</xdr:colOff>
                <xdr:row>7</xdr:row>
                <xdr:rowOff>222250</xdr:rowOff>
              </to>
            </anchor>
          </controlPr>
        </control>
      </mc:Choice>
      <mc:Fallback>
        <control shapeId="1031" r:id="rId14" name="Control 7"/>
      </mc:Fallback>
    </mc:AlternateContent>
    <mc:AlternateContent xmlns:mc="http://schemas.openxmlformats.org/markup-compatibility/2006">
      <mc:Choice Requires="x14">
        <control shapeId="1032" r:id="rId16" name="Control 8">
          <controlPr defaultSize="0" r:id="rId17">
            <anchor moveWithCells="1">
              <from>
                <xdr:col>3</xdr:col>
                <xdr:colOff>6350</xdr:colOff>
                <xdr:row>7</xdr:row>
                <xdr:rowOff>882650</xdr:rowOff>
              </from>
              <to>
                <xdr:col>4</xdr:col>
                <xdr:colOff>311150</xdr:colOff>
                <xdr:row>8</xdr:row>
                <xdr:rowOff>222250</xdr:rowOff>
              </to>
            </anchor>
          </controlPr>
        </control>
      </mc:Choice>
      <mc:Fallback>
        <control shapeId="1032" r:id="rId16" name="Control 8"/>
      </mc:Fallback>
    </mc:AlternateContent>
    <mc:AlternateContent xmlns:mc="http://schemas.openxmlformats.org/markup-compatibility/2006">
      <mc:Choice Requires="x14">
        <control shapeId="1033" r:id="rId18" name="Control 9">
          <controlPr defaultSize="0" r:id="rId19">
            <anchor moveWithCells="1">
              <from>
                <xdr:col>3</xdr:col>
                <xdr:colOff>6350</xdr:colOff>
                <xdr:row>8</xdr:row>
                <xdr:rowOff>882650</xdr:rowOff>
              </from>
              <to>
                <xdr:col>4</xdr:col>
                <xdr:colOff>311150</xdr:colOff>
                <xdr:row>9</xdr:row>
                <xdr:rowOff>222250</xdr:rowOff>
              </to>
            </anchor>
          </controlPr>
        </control>
      </mc:Choice>
      <mc:Fallback>
        <control shapeId="1033" r:id="rId18" name="Control 9"/>
      </mc:Fallback>
    </mc:AlternateContent>
    <mc:AlternateContent xmlns:mc="http://schemas.openxmlformats.org/markup-compatibility/2006">
      <mc:Choice Requires="x14">
        <control shapeId="1034" r:id="rId20" name="Control 10">
          <controlPr defaultSize="0" r:id="rId4">
            <anchor moveWithCells="1">
              <from>
                <xdr:col>3</xdr:col>
                <xdr:colOff>6350</xdr:colOff>
                <xdr:row>10</xdr:row>
                <xdr:rowOff>0</xdr:rowOff>
              </from>
              <to>
                <xdr:col>4</xdr:col>
                <xdr:colOff>311150</xdr:colOff>
                <xdr:row>10</xdr:row>
                <xdr:rowOff>228600</xdr:rowOff>
              </to>
            </anchor>
          </controlPr>
        </control>
      </mc:Choice>
      <mc:Fallback>
        <control shapeId="1034" r:id="rId20" name="Control 10"/>
      </mc:Fallback>
    </mc:AlternateContent>
    <mc:AlternateContent xmlns:mc="http://schemas.openxmlformats.org/markup-compatibility/2006">
      <mc:Choice Requires="x14">
        <control shapeId="1035" r:id="rId21" name="Control 11">
          <controlPr defaultSize="0" r:id="rId4">
            <anchor moveWithCells="1">
              <from>
                <xdr:col>3</xdr:col>
                <xdr:colOff>6350</xdr:colOff>
                <xdr:row>11</xdr:row>
                <xdr:rowOff>0</xdr:rowOff>
              </from>
              <to>
                <xdr:col>4</xdr:col>
                <xdr:colOff>311150</xdr:colOff>
                <xdr:row>11</xdr:row>
                <xdr:rowOff>228600</xdr:rowOff>
              </to>
            </anchor>
          </controlPr>
        </control>
      </mc:Choice>
      <mc:Fallback>
        <control shapeId="1035" r:id="rId21" name="Control 11"/>
      </mc:Fallback>
    </mc:AlternateContent>
    <mc:AlternateContent xmlns:mc="http://schemas.openxmlformats.org/markup-compatibility/2006">
      <mc:Choice Requires="x14">
        <control shapeId="1036" r:id="rId22" name="Control 12">
          <controlPr defaultSize="0" r:id="rId4">
            <anchor moveWithCells="1">
              <from>
                <xdr:col>3</xdr:col>
                <xdr:colOff>6350</xdr:colOff>
                <xdr:row>12</xdr:row>
                <xdr:rowOff>0</xdr:rowOff>
              </from>
              <to>
                <xdr:col>4</xdr:col>
                <xdr:colOff>311150</xdr:colOff>
                <xdr:row>12</xdr:row>
                <xdr:rowOff>228600</xdr:rowOff>
              </to>
            </anchor>
          </controlPr>
        </control>
      </mc:Choice>
      <mc:Fallback>
        <control shapeId="1036" r:id="rId22" name="Control 12"/>
      </mc:Fallback>
    </mc:AlternateContent>
    <mc:AlternateContent xmlns:mc="http://schemas.openxmlformats.org/markup-compatibility/2006">
      <mc:Choice Requires="x14">
        <control shapeId="1037" r:id="rId23" name="Control 13">
          <controlPr defaultSize="0" r:id="rId4">
            <anchor moveWithCells="1">
              <from>
                <xdr:col>3</xdr:col>
                <xdr:colOff>6350</xdr:colOff>
                <xdr:row>13</xdr:row>
                <xdr:rowOff>0</xdr:rowOff>
              </from>
              <to>
                <xdr:col>4</xdr:col>
                <xdr:colOff>311150</xdr:colOff>
                <xdr:row>13</xdr:row>
                <xdr:rowOff>228600</xdr:rowOff>
              </to>
            </anchor>
          </controlPr>
        </control>
      </mc:Choice>
      <mc:Fallback>
        <control shapeId="1037" r:id="rId23" name="Control 13"/>
      </mc:Fallback>
    </mc:AlternateContent>
    <mc:AlternateContent xmlns:mc="http://schemas.openxmlformats.org/markup-compatibility/2006">
      <mc:Choice Requires="x14">
        <control shapeId="1038" r:id="rId24" name="Control 14">
          <controlPr defaultSize="0" r:id="rId25">
            <anchor moveWithCells="1">
              <from>
                <xdr:col>3</xdr:col>
                <xdr:colOff>6350</xdr:colOff>
                <xdr:row>14</xdr:row>
                <xdr:rowOff>0</xdr:rowOff>
              </from>
              <to>
                <xdr:col>4</xdr:col>
                <xdr:colOff>311150</xdr:colOff>
                <xdr:row>14</xdr:row>
                <xdr:rowOff>228600</xdr:rowOff>
              </to>
            </anchor>
          </controlPr>
        </control>
      </mc:Choice>
      <mc:Fallback>
        <control shapeId="1038" r:id="rId24" name="Control 14"/>
      </mc:Fallback>
    </mc:AlternateContent>
    <mc:AlternateContent xmlns:mc="http://schemas.openxmlformats.org/markup-compatibility/2006">
      <mc:Choice Requires="x14">
        <control shapeId="1039" r:id="rId26" name="Control 15">
          <controlPr defaultSize="0" r:id="rId27">
            <anchor moveWithCells="1">
              <from>
                <xdr:col>3</xdr:col>
                <xdr:colOff>6350</xdr:colOff>
                <xdr:row>15</xdr:row>
                <xdr:rowOff>0</xdr:rowOff>
              </from>
              <to>
                <xdr:col>4</xdr:col>
                <xdr:colOff>311150</xdr:colOff>
                <xdr:row>15</xdr:row>
                <xdr:rowOff>228600</xdr:rowOff>
              </to>
            </anchor>
          </controlPr>
        </control>
      </mc:Choice>
      <mc:Fallback>
        <control shapeId="1039" r:id="rId26" name="Control 15"/>
      </mc:Fallback>
    </mc:AlternateContent>
    <mc:AlternateContent xmlns:mc="http://schemas.openxmlformats.org/markup-compatibility/2006">
      <mc:Choice Requires="x14">
        <control shapeId="1040" r:id="rId28" name="Control 16">
          <controlPr defaultSize="0" r:id="rId29">
            <anchor moveWithCells="1">
              <from>
                <xdr:col>3</xdr:col>
                <xdr:colOff>6350</xdr:colOff>
                <xdr:row>16</xdr:row>
                <xdr:rowOff>0</xdr:rowOff>
              </from>
              <to>
                <xdr:col>4</xdr:col>
                <xdr:colOff>311150</xdr:colOff>
                <xdr:row>16</xdr:row>
                <xdr:rowOff>228600</xdr:rowOff>
              </to>
            </anchor>
          </controlPr>
        </control>
      </mc:Choice>
      <mc:Fallback>
        <control shapeId="1040" r:id="rId28" name="Control 16"/>
      </mc:Fallback>
    </mc:AlternateContent>
    <mc:AlternateContent xmlns:mc="http://schemas.openxmlformats.org/markup-compatibility/2006">
      <mc:Choice Requires="x14">
        <control shapeId="1041" r:id="rId30" name="Control 17">
          <controlPr defaultSize="0" r:id="rId31">
            <anchor moveWithCells="1">
              <from>
                <xdr:col>3</xdr:col>
                <xdr:colOff>6350</xdr:colOff>
                <xdr:row>17</xdr:row>
                <xdr:rowOff>0</xdr:rowOff>
              </from>
              <to>
                <xdr:col>4</xdr:col>
                <xdr:colOff>311150</xdr:colOff>
                <xdr:row>17</xdr:row>
                <xdr:rowOff>228600</xdr:rowOff>
              </to>
            </anchor>
          </controlPr>
        </control>
      </mc:Choice>
      <mc:Fallback>
        <control shapeId="1041" r:id="rId30" name="Control 17"/>
      </mc:Fallback>
    </mc:AlternateContent>
    <mc:AlternateContent xmlns:mc="http://schemas.openxmlformats.org/markup-compatibility/2006">
      <mc:Choice Requires="x14">
        <control shapeId="1042" r:id="rId32" name="Control 18">
          <controlPr defaultSize="0" r:id="rId4">
            <anchor moveWithCells="1">
              <from>
                <xdr:col>3</xdr:col>
                <xdr:colOff>6350</xdr:colOff>
                <xdr:row>18</xdr:row>
                <xdr:rowOff>0</xdr:rowOff>
              </from>
              <to>
                <xdr:col>4</xdr:col>
                <xdr:colOff>311150</xdr:colOff>
                <xdr:row>18</xdr:row>
                <xdr:rowOff>228600</xdr:rowOff>
              </to>
            </anchor>
          </controlPr>
        </control>
      </mc:Choice>
      <mc:Fallback>
        <control shapeId="1042" r:id="rId32" name="Control 18"/>
      </mc:Fallback>
    </mc:AlternateContent>
    <mc:AlternateContent xmlns:mc="http://schemas.openxmlformats.org/markup-compatibility/2006">
      <mc:Choice Requires="x14">
        <control shapeId="1043" r:id="rId33" name="Control 19">
          <controlPr defaultSize="0" r:id="rId4">
            <anchor moveWithCells="1">
              <from>
                <xdr:col>3</xdr:col>
                <xdr:colOff>6350</xdr:colOff>
                <xdr:row>19</xdr:row>
                <xdr:rowOff>6350</xdr:rowOff>
              </from>
              <to>
                <xdr:col>4</xdr:col>
                <xdr:colOff>311150</xdr:colOff>
                <xdr:row>19</xdr:row>
                <xdr:rowOff>234950</xdr:rowOff>
              </to>
            </anchor>
          </controlPr>
        </control>
      </mc:Choice>
      <mc:Fallback>
        <control shapeId="1043" r:id="rId33" name="Control 19"/>
      </mc:Fallback>
    </mc:AlternateContent>
    <mc:AlternateContent xmlns:mc="http://schemas.openxmlformats.org/markup-compatibility/2006">
      <mc:Choice Requires="x14">
        <control shapeId="1044" r:id="rId34" name="Control 20">
          <controlPr defaultSize="0" r:id="rId35">
            <anchor moveWithCells="1">
              <from>
                <xdr:col>3</xdr:col>
                <xdr:colOff>6350</xdr:colOff>
                <xdr:row>20</xdr:row>
                <xdr:rowOff>6350</xdr:rowOff>
              </from>
              <to>
                <xdr:col>4</xdr:col>
                <xdr:colOff>311150</xdr:colOff>
                <xdr:row>20</xdr:row>
                <xdr:rowOff>234950</xdr:rowOff>
              </to>
            </anchor>
          </controlPr>
        </control>
      </mc:Choice>
      <mc:Fallback>
        <control shapeId="1044" r:id="rId34" name="Control 20"/>
      </mc:Fallback>
    </mc:AlternateContent>
    <mc:AlternateContent xmlns:mc="http://schemas.openxmlformats.org/markup-compatibility/2006">
      <mc:Choice Requires="x14">
        <control shapeId="1045" r:id="rId36" name="Control 21">
          <controlPr defaultSize="0" r:id="rId37">
            <anchor moveWithCells="1">
              <from>
                <xdr:col>3</xdr:col>
                <xdr:colOff>6350</xdr:colOff>
                <xdr:row>21</xdr:row>
                <xdr:rowOff>6350</xdr:rowOff>
              </from>
              <to>
                <xdr:col>4</xdr:col>
                <xdr:colOff>311150</xdr:colOff>
                <xdr:row>21</xdr:row>
                <xdr:rowOff>234950</xdr:rowOff>
              </to>
            </anchor>
          </controlPr>
        </control>
      </mc:Choice>
      <mc:Fallback>
        <control shapeId="1045" r:id="rId36" name="Control 21"/>
      </mc:Fallback>
    </mc:AlternateContent>
    <mc:AlternateContent xmlns:mc="http://schemas.openxmlformats.org/markup-compatibility/2006">
      <mc:Choice Requires="x14">
        <control shapeId="1046" r:id="rId38" name="Control 22">
          <controlPr defaultSize="0" r:id="rId4">
            <anchor moveWithCells="1">
              <from>
                <xdr:col>3</xdr:col>
                <xdr:colOff>6350</xdr:colOff>
                <xdr:row>23</xdr:row>
                <xdr:rowOff>12700</xdr:rowOff>
              </from>
              <to>
                <xdr:col>4</xdr:col>
                <xdr:colOff>311150</xdr:colOff>
                <xdr:row>23</xdr:row>
                <xdr:rowOff>241300</xdr:rowOff>
              </to>
            </anchor>
          </controlPr>
        </control>
      </mc:Choice>
      <mc:Fallback>
        <control shapeId="1046" r:id="rId38" name="Control 22"/>
      </mc:Fallback>
    </mc:AlternateContent>
    <mc:AlternateContent xmlns:mc="http://schemas.openxmlformats.org/markup-compatibility/2006">
      <mc:Choice Requires="x14">
        <control shapeId="1047" r:id="rId39" name="Control 23">
          <controlPr defaultSize="0" r:id="rId4">
            <anchor moveWithCells="1">
              <from>
                <xdr:col>3</xdr:col>
                <xdr:colOff>6350</xdr:colOff>
                <xdr:row>24</xdr:row>
                <xdr:rowOff>19050</xdr:rowOff>
              </from>
              <to>
                <xdr:col>4</xdr:col>
                <xdr:colOff>311150</xdr:colOff>
                <xdr:row>24</xdr:row>
                <xdr:rowOff>247650</xdr:rowOff>
              </to>
            </anchor>
          </controlPr>
        </control>
      </mc:Choice>
      <mc:Fallback>
        <control shapeId="1047" r:id="rId39" name="Control 23"/>
      </mc:Fallback>
    </mc:AlternateContent>
    <mc:AlternateContent xmlns:mc="http://schemas.openxmlformats.org/markup-compatibility/2006">
      <mc:Choice Requires="x14">
        <control shapeId="1048" r:id="rId40" name="Control 24">
          <controlPr defaultSize="0" r:id="rId4">
            <anchor moveWithCells="1">
              <from>
                <xdr:col>3</xdr:col>
                <xdr:colOff>6350</xdr:colOff>
                <xdr:row>25</xdr:row>
                <xdr:rowOff>19050</xdr:rowOff>
              </from>
              <to>
                <xdr:col>4</xdr:col>
                <xdr:colOff>311150</xdr:colOff>
                <xdr:row>25</xdr:row>
                <xdr:rowOff>247650</xdr:rowOff>
              </to>
            </anchor>
          </controlPr>
        </control>
      </mc:Choice>
      <mc:Fallback>
        <control shapeId="1048" r:id="rId40" name="Control 24"/>
      </mc:Fallback>
    </mc:AlternateContent>
    <mc:AlternateContent xmlns:mc="http://schemas.openxmlformats.org/markup-compatibility/2006">
      <mc:Choice Requires="x14">
        <control shapeId="1049" r:id="rId41" name="Control 25">
          <controlPr defaultSize="0" r:id="rId42">
            <anchor moveWithCells="1">
              <from>
                <xdr:col>3</xdr:col>
                <xdr:colOff>6350</xdr:colOff>
                <xdr:row>26</xdr:row>
                <xdr:rowOff>19050</xdr:rowOff>
              </from>
              <to>
                <xdr:col>4</xdr:col>
                <xdr:colOff>311150</xdr:colOff>
                <xdr:row>26</xdr:row>
                <xdr:rowOff>247650</xdr:rowOff>
              </to>
            </anchor>
          </controlPr>
        </control>
      </mc:Choice>
      <mc:Fallback>
        <control shapeId="1049" r:id="rId41" name="Control 25"/>
      </mc:Fallback>
    </mc:AlternateContent>
    <mc:AlternateContent xmlns:mc="http://schemas.openxmlformats.org/markup-compatibility/2006">
      <mc:Choice Requires="x14">
        <control shapeId="1050" r:id="rId43" name="Control 26">
          <controlPr defaultSize="0" r:id="rId4">
            <anchor moveWithCells="1">
              <from>
                <xdr:col>3</xdr:col>
                <xdr:colOff>6350</xdr:colOff>
                <xdr:row>27</xdr:row>
                <xdr:rowOff>25400</xdr:rowOff>
              </from>
              <to>
                <xdr:col>4</xdr:col>
                <xdr:colOff>311150</xdr:colOff>
                <xdr:row>27</xdr:row>
                <xdr:rowOff>254000</xdr:rowOff>
              </to>
            </anchor>
          </controlPr>
        </control>
      </mc:Choice>
      <mc:Fallback>
        <control shapeId="1050" r:id="rId43" name="Control 26"/>
      </mc:Fallback>
    </mc:AlternateContent>
    <mc:AlternateContent xmlns:mc="http://schemas.openxmlformats.org/markup-compatibility/2006">
      <mc:Choice Requires="x14">
        <control shapeId="1051" r:id="rId44" name="Control 27">
          <controlPr defaultSize="0" r:id="rId4">
            <anchor moveWithCells="1">
              <from>
                <xdr:col>3</xdr:col>
                <xdr:colOff>6350</xdr:colOff>
                <xdr:row>28</xdr:row>
                <xdr:rowOff>25400</xdr:rowOff>
              </from>
              <to>
                <xdr:col>4</xdr:col>
                <xdr:colOff>311150</xdr:colOff>
                <xdr:row>28</xdr:row>
                <xdr:rowOff>254000</xdr:rowOff>
              </to>
            </anchor>
          </controlPr>
        </control>
      </mc:Choice>
      <mc:Fallback>
        <control shapeId="1051" r:id="rId44" name="Control 27"/>
      </mc:Fallback>
    </mc:AlternateContent>
    <mc:AlternateContent xmlns:mc="http://schemas.openxmlformats.org/markup-compatibility/2006">
      <mc:Choice Requires="x14">
        <control shapeId="1052" r:id="rId45" name="Control 28">
          <controlPr defaultSize="0" r:id="rId46">
            <anchor moveWithCells="1">
              <from>
                <xdr:col>3</xdr:col>
                <xdr:colOff>6350</xdr:colOff>
                <xdr:row>29</xdr:row>
                <xdr:rowOff>25400</xdr:rowOff>
              </from>
              <to>
                <xdr:col>4</xdr:col>
                <xdr:colOff>311150</xdr:colOff>
                <xdr:row>29</xdr:row>
                <xdr:rowOff>254000</xdr:rowOff>
              </to>
            </anchor>
          </controlPr>
        </control>
      </mc:Choice>
      <mc:Fallback>
        <control shapeId="1052" r:id="rId45" name="Control 28"/>
      </mc:Fallback>
    </mc:AlternateContent>
    <mc:AlternateContent xmlns:mc="http://schemas.openxmlformats.org/markup-compatibility/2006">
      <mc:Choice Requires="x14">
        <control shapeId="1053" r:id="rId47" name="Control 29">
          <controlPr defaultSize="0" r:id="rId48">
            <anchor moveWithCells="1">
              <from>
                <xdr:col>3</xdr:col>
                <xdr:colOff>6350</xdr:colOff>
                <xdr:row>30</xdr:row>
                <xdr:rowOff>25400</xdr:rowOff>
              </from>
              <to>
                <xdr:col>4</xdr:col>
                <xdr:colOff>311150</xdr:colOff>
                <xdr:row>30</xdr:row>
                <xdr:rowOff>254000</xdr:rowOff>
              </to>
            </anchor>
          </controlPr>
        </control>
      </mc:Choice>
      <mc:Fallback>
        <control shapeId="1053" r:id="rId47" name="Control 29"/>
      </mc:Fallback>
    </mc:AlternateContent>
    <mc:AlternateContent xmlns:mc="http://schemas.openxmlformats.org/markup-compatibility/2006">
      <mc:Choice Requires="x14">
        <control shapeId="1054" r:id="rId49" name="Control 30">
          <controlPr defaultSize="0" r:id="rId4">
            <anchor moveWithCells="1">
              <from>
                <xdr:col>3</xdr:col>
                <xdr:colOff>6350</xdr:colOff>
                <xdr:row>32</xdr:row>
                <xdr:rowOff>25400</xdr:rowOff>
              </from>
              <to>
                <xdr:col>4</xdr:col>
                <xdr:colOff>311150</xdr:colOff>
                <xdr:row>32</xdr:row>
                <xdr:rowOff>254000</xdr:rowOff>
              </to>
            </anchor>
          </controlPr>
        </control>
      </mc:Choice>
      <mc:Fallback>
        <control shapeId="1054" r:id="rId49" name="Control 30"/>
      </mc:Fallback>
    </mc:AlternateContent>
    <mc:AlternateContent xmlns:mc="http://schemas.openxmlformats.org/markup-compatibility/2006">
      <mc:Choice Requires="x14">
        <control shapeId="1055" r:id="rId50" name="Control 31">
          <controlPr defaultSize="0" r:id="rId4">
            <anchor moveWithCells="1">
              <from>
                <xdr:col>3</xdr:col>
                <xdr:colOff>6350</xdr:colOff>
                <xdr:row>33</xdr:row>
                <xdr:rowOff>25400</xdr:rowOff>
              </from>
              <to>
                <xdr:col>4</xdr:col>
                <xdr:colOff>311150</xdr:colOff>
                <xdr:row>33</xdr:row>
                <xdr:rowOff>254000</xdr:rowOff>
              </to>
            </anchor>
          </controlPr>
        </control>
      </mc:Choice>
      <mc:Fallback>
        <control shapeId="1055" r:id="rId50" name="Control 31"/>
      </mc:Fallback>
    </mc:AlternateContent>
    <mc:AlternateContent xmlns:mc="http://schemas.openxmlformats.org/markup-compatibility/2006">
      <mc:Choice Requires="x14">
        <control shapeId="1056" r:id="rId51" name="Control 32">
          <controlPr defaultSize="0" r:id="rId4">
            <anchor moveWithCells="1">
              <from>
                <xdr:col>3</xdr:col>
                <xdr:colOff>6350</xdr:colOff>
                <xdr:row>34</xdr:row>
                <xdr:rowOff>25400</xdr:rowOff>
              </from>
              <to>
                <xdr:col>4</xdr:col>
                <xdr:colOff>311150</xdr:colOff>
                <xdr:row>34</xdr:row>
                <xdr:rowOff>254000</xdr:rowOff>
              </to>
            </anchor>
          </controlPr>
        </control>
      </mc:Choice>
      <mc:Fallback>
        <control shapeId="1056" r:id="rId51" name="Control 32"/>
      </mc:Fallback>
    </mc:AlternateContent>
    <mc:AlternateContent xmlns:mc="http://schemas.openxmlformats.org/markup-compatibility/2006">
      <mc:Choice Requires="x14">
        <control shapeId="1057" r:id="rId52" name="Control 33">
          <controlPr defaultSize="0" r:id="rId4">
            <anchor moveWithCells="1">
              <from>
                <xdr:col>3</xdr:col>
                <xdr:colOff>6350</xdr:colOff>
                <xdr:row>35</xdr:row>
                <xdr:rowOff>19050</xdr:rowOff>
              </from>
              <to>
                <xdr:col>4</xdr:col>
                <xdr:colOff>311150</xdr:colOff>
                <xdr:row>35</xdr:row>
                <xdr:rowOff>247650</xdr:rowOff>
              </to>
            </anchor>
          </controlPr>
        </control>
      </mc:Choice>
      <mc:Fallback>
        <control shapeId="1057" r:id="rId52" name="Control 33"/>
      </mc:Fallback>
    </mc:AlternateContent>
    <mc:AlternateContent xmlns:mc="http://schemas.openxmlformats.org/markup-compatibility/2006">
      <mc:Choice Requires="x14">
        <control shapeId="1058" r:id="rId53" name="Control 34">
          <controlPr defaultSize="0" r:id="rId4">
            <anchor moveWithCells="1">
              <from>
                <xdr:col>3</xdr:col>
                <xdr:colOff>6350</xdr:colOff>
                <xdr:row>36</xdr:row>
                <xdr:rowOff>25400</xdr:rowOff>
              </from>
              <to>
                <xdr:col>4</xdr:col>
                <xdr:colOff>311150</xdr:colOff>
                <xdr:row>36</xdr:row>
                <xdr:rowOff>254000</xdr:rowOff>
              </to>
            </anchor>
          </controlPr>
        </control>
      </mc:Choice>
      <mc:Fallback>
        <control shapeId="1058" r:id="rId53" name="Control 34"/>
      </mc:Fallback>
    </mc:AlternateContent>
    <mc:AlternateContent xmlns:mc="http://schemas.openxmlformats.org/markup-compatibility/2006">
      <mc:Choice Requires="x14">
        <control shapeId="1059" r:id="rId54" name="Control 35">
          <controlPr defaultSize="0" r:id="rId4">
            <anchor moveWithCells="1">
              <from>
                <xdr:col>3</xdr:col>
                <xdr:colOff>6350</xdr:colOff>
                <xdr:row>37</xdr:row>
                <xdr:rowOff>25400</xdr:rowOff>
              </from>
              <to>
                <xdr:col>4</xdr:col>
                <xdr:colOff>311150</xdr:colOff>
                <xdr:row>37</xdr:row>
                <xdr:rowOff>254000</xdr:rowOff>
              </to>
            </anchor>
          </controlPr>
        </control>
      </mc:Choice>
      <mc:Fallback>
        <control shapeId="1059" r:id="rId54" name="Control 35"/>
      </mc:Fallback>
    </mc:AlternateContent>
    <mc:AlternateContent xmlns:mc="http://schemas.openxmlformats.org/markup-compatibility/2006">
      <mc:Choice Requires="x14">
        <control shapeId="1060" r:id="rId55" name="Control 36">
          <controlPr defaultSize="0" r:id="rId4">
            <anchor moveWithCells="1">
              <from>
                <xdr:col>3</xdr:col>
                <xdr:colOff>6350</xdr:colOff>
                <xdr:row>38</xdr:row>
                <xdr:rowOff>25400</xdr:rowOff>
              </from>
              <to>
                <xdr:col>4</xdr:col>
                <xdr:colOff>311150</xdr:colOff>
                <xdr:row>38</xdr:row>
                <xdr:rowOff>254000</xdr:rowOff>
              </to>
            </anchor>
          </controlPr>
        </control>
      </mc:Choice>
      <mc:Fallback>
        <control shapeId="1060" r:id="rId55" name="Control 36"/>
      </mc:Fallback>
    </mc:AlternateContent>
    <mc:AlternateContent xmlns:mc="http://schemas.openxmlformats.org/markup-compatibility/2006">
      <mc:Choice Requires="x14">
        <control shapeId="1061" r:id="rId56" name="Control 37">
          <controlPr defaultSize="0" r:id="rId57">
            <anchor moveWithCells="1">
              <from>
                <xdr:col>3</xdr:col>
                <xdr:colOff>6350</xdr:colOff>
                <xdr:row>39</xdr:row>
                <xdr:rowOff>19050</xdr:rowOff>
              </from>
              <to>
                <xdr:col>4</xdr:col>
                <xdr:colOff>311150</xdr:colOff>
                <xdr:row>40</xdr:row>
                <xdr:rowOff>63500</xdr:rowOff>
              </to>
            </anchor>
          </controlPr>
        </control>
      </mc:Choice>
      <mc:Fallback>
        <control shapeId="1061" r:id="rId56" name="Control 37"/>
      </mc:Fallback>
    </mc:AlternateContent>
    <mc:AlternateContent xmlns:mc="http://schemas.openxmlformats.org/markup-compatibility/2006">
      <mc:Choice Requires="x14">
        <control shapeId="1062" r:id="rId58" name="Control 38">
          <controlPr defaultSize="0" r:id="rId59">
            <anchor moveWithCells="1">
              <from>
                <xdr:col>3</xdr:col>
                <xdr:colOff>6350</xdr:colOff>
                <xdr:row>41</xdr:row>
                <xdr:rowOff>25400</xdr:rowOff>
              </from>
              <to>
                <xdr:col>4</xdr:col>
                <xdr:colOff>311150</xdr:colOff>
                <xdr:row>41</xdr:row>
                <xdr:rowOff>254000</xdr:rowOff>
              </to>
            </anchor>
          </controlPr>
        </control>
      </mc:Choice>
      <mc:Fallback>
        <control shapeId="1062" r:id="rId58" name="Control 38"/>
      </mc:Fallback>
    </mc:AlternateContent>
    <mc:AlternateContent xmlns:mc="http://schemas.openxmlformats.org/markup-compatibility/2006">
      <mc:Choice Requires="x14">
        <control shapeId="1063" r:id="rId60" name="Control 39">
          <controlPr defaultSize="0" r:id="rId4">
            <anchor moveWithCells="1">
              <from>
                <xdr:col>3</xdr:col>
                <xdr:colOff>6350</xdr:colOff>
                <xdr:row>42</xdr:row>
                <xdr:rowOff>25400</xdr:rowOff>
              </from>
              <to>
                <xdr:col>4</xdr:col>
                <xdr:colOff>311150</xdr:colOff>
                <xdr:row>42</xdr:row>
                <xdr:rowOff>254000</xdr:rowOff>
              </to>
            </anchor>
          </controlPr>
        </control>
      </mc:Choice>
      <mc:Fallback>
        <control shapeId="1063" r:id="rId60" name="Control 39"/>
      </mc:Fallback>
    </mc:AlternateContent>
    <mc:AlternateContent xmlns:mc="http://schemas.openxmlformats.org/markup-compatibility/2006">
      <mc:Choice Requires="x14">
        <control shapeId="1064" r:id="rId61" name="Control 40">
          <controlPr defaultSize="0" r:id="rId4">
            <anchor moveWithCells="1">
              <from>
                <xdr:col>3</xdr:col>
                <xdr:colOff>6350</xdr:colOff>
                <xdr:row>43</xdr:row>
                <xdr:rowOff>31750</xdr:rowOff>
              </from>
              <to>
                <xdr:col>4</xdr:col>
                <xdr:colOff>311150</xdr:colOff>
                <xdr:row>43</xdr:row>
                <xdr:rowOff>260350</xdr:rowOff>
              </to>
            </anchor>
          </controlPr>
        </control>
      </mc:Choice>
      <mc:Fallback>
        <control shapeId="1064" r:id="rId61" name="Control 40"/>
      </mc:Fallback>
    </mc:AlternateContent>
    <mc:AlternateContent xmlns:mc="http://schemas.openxmlformats.org/markup-compatibility/2006">
      <mc:Choice Requires="x14">
        <control shapeId="1065" r:id="rId62" name="Control 41">
          <controlPr defaultSize="0" r:id="rId63">
            <anchor moveWithCells="1">
              <from>
                <xdr:col>3</xdr:col>
                <xdr:colOff>6350</xdr:colOff>
                <xdr:row>44</xdr:row>
                <xdr:rowOff>31750</xdr:rowOff>
              </from>
              <to>
                <xdr:col>4</xdr:col>
                <xdr:colOff>311150</xdr:colOff>
                <xdr:row>44</xdr:row>
                <xdr:rowOff>260350</xdr:rowOff>
              </to>
            </anchor>
          </controlPr>
        </control>
      </mc:Choice>
      <mc:Fallback>
        <control shapeId="1065" r:id="rId62" name="Control 41"/>
      </mc:Fallback>
    </mc:AlternateContent>
    <mc:AlternateContent xmlns:mc="http://schemas.openxmlformats.org/markup-compatibility/2006">
      <mc:Choice Requires="x14">
        <control shapeId="1066" r:id="rId64" name="Control 42">
          <controlPr defaultSize="0" r:id="rId65">
            <anchor moveWithCells="1">
              <from>
                <xdr:col>3</xdr:col>
                <xdr:colOff>6350</xdr:colOff>
                <xdr:row>45</xdr:row>
                <xdr:rowOff>31750</xdr:rowOff>
              </from>
              <to>
                <xdr:col>4</xdr:col>
                <xdr:colOff>311150</xdr:colOff>
                <xdr:row>46</xdr:row>
                <xdr:rowOff>76200</xdr:rowOff>
              </to>
            </anchor>
          </controlPr>
        </control>
      </mc:Choice>
      <mc:Fallback>
        <control shapeId="1066" r:id="rId64" name="Control 42"/>
      </mc:Fallback>
    </mc:AlternateContent>
    <mc:AlternateContent xmlns:mc="http://schemas.openxmlformats.org/markup-compatibility/2006">
      <mc:Choice Requires="x14">
        <control shapeId="1067" r:id="rId66" name="Control 43">
          <controlPr defaultSize="0" r:id="rId4">
            <anchor moveWithCells="1">
              <from>
                <xdr:col>3</xdr:col>
                <xdr:colOff>6350</xdr:colOff>
                <xdr:row>47</xdr:row>
                <xdr:rowOff>38100</xdr:rowOff>
              </from>
              <to>
                <xdr:col>4</xdr:col>
                <xdr:colOff>311150</xdr:colOff>
                <xdr:row>47</xdr:row>
                <xdr:rowOff>266700</xdr:rowOff>
              </to>
            </anchor>
          </controlPr>
        </control>
      </mc:Choice>
      <mc:Fallback>
        <control shapeId="1067" r:id="rId66" name="Control 43"/>
      </mc:Fallback>
    </mc:AlternateContent>
    <mc:AlternateContent xmlns:mc="http://schemas.openxmlformats.org/markup-compatibility/2006">
      <mc:Choice Requires="x14">
        <control shapeId="1068" r:id="rId67" name="Control 44">
          <controlPr defaultSize="0" r:id="rId68">
            <anchor moveWithCells="1">
              <from>
                <xdr:col>3</xdr:col>
                <xdr:colOff>6350</xdr:colOff>
                <xdr:row>48</xdr:row>
                <xdr:rowOff>38100</xdr:rowOff>
              </from>
              <to>
                <xdr:col>4</xdr:col>
                <xdr:colOff>311150</xdr:colOff>
                <xdr:row>48</xdr:row>
                <xdr:rowOff>266700</xdr:rowOff>
              </to>
            </anchor>
          </controlPr>
        </control>
      </mc:Choice>
      <mc:Fallback>
        <control shapeId="1068" r:id="rId67" name="Control 44"/>
      </mc:Fallback>
    </mc:AlternateContent>
    <mc:AlternateContent xmlns:mc="http://schemas.openxmlformats.org/markup-compatibility/2006">
      <mc:Choice Requires="x14">
        <control shapeId="1069" r:id="rId69" name="Control 45">
          <controlPr defaultSize="0" r:id="rId4">
            <anchor moveWithCells="1">
              <from>
                <xdr:col>3</xdr:col>
                <xdr:colOff>6350</xdr:colOff>
                <xdr:row>49</xdr:row>
                <xdr:rowOff>38100</xdr:rowOff>
              </from>
              <to>
                <xdr:col>4</xdr:col>
                <xdr:colOff>311150</xdr:colOff>
                <xdr:row>49</xdr:row>
                <xdr:rowOff>266700</xdr:rowOff>
              </to>
            </anchor>
          </controlPr>
        </control>
      </mc:Choice>
      <mc:Fallback>
        <control shapeId="1069" r:id="rId69" name="Control 45"/>
      </mc:Fallback>
    </mc:AlternateContent>
    <mc:AlternateContent xmlns:mc="http://schemas.openxmlformats.org/markup-compatibility/2006">
      <mc:Choice Requires="x14">
        <control shapeId="1070" r:id="rId70" name="Control 46">
          <controlPr defaultSize="0" r:id="rId71">
            <anchor moveWithCells="1">
              <from>
                <xdr:col>3</xdr:col>
                <xdr:colOff>6350</xdr:colOff>
                <xdr:row>50</xdr:row>
                <xdr:rowOff>38100</xdr:rowOff>
              </from>
              <to>
                <xdr:col>4</xdr:col>
                <xdr:colOff>311150</xdr:colOff>
                <xdr:row>50</xdr:row>
                <xdr:rowOff>266700</xdr:rowOff>
              </to>
            </anchor>
          </controlPr>
        </control>
      </mc:Choice>
      <mc:Fallback>
        <control shapeId="1070" r:id="rId70" name="Control 46"/>
      </mc:Fallback>
    </mc:AlternateContent>
    <mc:AlternateContent xmlns:mc="http://schemas.openxmlformats.org/markup-compatibility/2006">
      <mc:Choice Requires="x14">
        <control shapeId="1071" r:id="rId72" name="Control 47">
          <controlPr defaultSize="0" r:id="rId73">
            <anchor moveWithCells="1">
              <from>
                <xdr:col>3</xdr:col>
                <xdr:colOff>6350</xdr:colOff>
                <xdr:row>51</xdr:row>
                <xdr:rowOff>38100</xdr:rowOff>
              </from>
              <to>
                <xdr:col>4</xdr:col>
                <xdr:colOff>311150</xdr:colOff>
                <xdr:row>51</xdr:row>
                <xdr:rowOff>266700</xdr:rowOff>
              </to>
            </anchor>
          </controlPr>
        </control>
      </mc:Choice>
      <mc:Fallback>
        <control shapeId="1071" r:id="rId72" name="Control 47"/>
      </mc:Fallback>
    </mc:AlternateContent>
    <mc:AlternateContent xmlns:mc="http://schemas.openxmlformats.org/markup-compatibility/2006">
      <mc:Choice Requires="x14">
        <control shapeId="1072" r:id="rId74" name="Control 48">
          <controlPr defaultSize="0" r:id="rId75">
            <anchor moveWithCells="1">
              <from>
                <xdr:col>3</xdr:col>
                <xdr:colOff>6350</xdr:colOff>
                <xdr:row>52</xdr:row>
                <xdr:rowOff>38100</xdr:rowOff>
              </from>
              <to>
                <xdr:col>4</xdr:col>
                <xdr:colOff>311150</xdr:colOff>
                <xdr:row>52</xdr:row>
                <xdr:rowOff>266700</xdr:rowOff>
              </to>
            </anchor>
          </controlPr>
        </control>
      </mc:Choice>
      <mc:Fallback>
        <control shapeId="1072" r:id="rId74" name="Control 48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79F9F-D71C-4554-AD0F-CD40C13B6A0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BE85EED3-F3FF-40C0-9B36-B12EF03142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CEC9C4-6711-40E1-B405-828E9B9CB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 33</vt:lpstr>
      <vt:lpstr>Sheet1</vt:lpstr>
      <vt:lpstr>'Exh 33'!Print_Area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Kilbane</dc:creator>
  <cp:keywords/>
  <dc:description/>
  <cp:lastModifiedBy>James Kilbane</cp:lastModifiedBy>
  <cp:revision/>
  <cp:lastPrinted>2022-05-27T17:30:25Z</cp:lastPrinted>
  <dcterms:created xsi:type="dcterms:W3CDTF">2022-03-24T16:16:05Z</dcterms:created>
  <dcterms:modified xsi:type="dcterms:W3CDTF">2022-10-28T17:55:39Z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