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Filing Update for Base Period/"/>
    </mc:Choice>
  </mc:AlternateContent>
  <xr:revisionPtr revIDLastSave="6" documentId="8_{96406BB9-3642-4B1D-8BC7-8CCCD05DFBF3}" xr6:coauthVersionLast="47" xr6:coauthVersionMax="47" xr10:uidLastSave="{8D90DD11-D3F4-46A8-B14E-E0699E24D6D7}"/>
  <bookViews>
    <workbookView xWindow="-110" yWindow="-110" windowWidth="19420" windowHeight="10420" firstSheet="1" activeTab="1" xr2:uid="{3534B94E-6651-4327-AD47-D35774857607}"/>
  </bookViews>
  <sheets>
    <sheet name="Sheet1" sheetId="1" r:id="rId1"/>
    <sheet name="Exh 31" sheetId="10" r:id="rId2"/>
    <sheet name="540400" sheetId="7" r:id="rId3"/>
    <sheet name="587100" sheetId="2" r:id="rId4"/>
    <sheet name="587200" sheetId="3" r:id="rId5"/>
    <sheet name="611100" sheetId="4" r:id="rId6"/>
    <sheet name="629100" sheetId="5" r:id="rId7"/>
    <sheet name="549000" sheetId="8" r:id="rId8"/>
    <sheet name="621100" sheetId="9" r:id="rId9"/>
  </sheets>
  <definedNames>
    <definedName name="_xlnm._FilterDatabase" localSheetId="2" hidden="1">'540400'!$A$2:$F$34</definedName>
    <definedName name="_xlnm._FilterDatabase" localSheetId="1" hidden="1">'Exh 31'!$B$9:$G$43</definedName>
    <definedName name="_xlnm._FilterDatabase" localSheetId="0" hidden="1">Sheet1!$B$24:$B$32</definedName>
    <definedName name="_xlnm.Print_Area" localSheetId="1">'Exh 31'!$A$1:$H$43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0" l="1"/>
  <c r="H29" i="10"/>
  <c r="H18" i="10"/>
  <c r="H15" i="10"/>
  <c r="E29" i="10"/>
  <c r="G28" i="10"/>
  <c r="E15" i="10"/>
  <c r="G29" i="10" l="1"/>
  <c r="G14" i="10"/>
  <c r="G13" i="10"/>
  <c r="E35" i="10"/>
  <c r="G33" i="10"/>
  <c r="G32" i="10"/>
  <c r="G18" i="10"/>
  <c r="G19" i="10"/>
  <c r="G20" i="10"/>
  <c r="G41" i="10"/>
  <c r="G40" i="10"/>
  <c r="G12" i="10"/>
  <c r="G11" i="10"/>
  <c r="E17" i="10"/>
  <c r="E21" i="10" s="1"/>
  <c r="E42" i="10" l="1"/>
  <c r="F21" i="10"/>
  <c r="H26" i="10"/>
  <c r="F26" i="10"/>
  <c r="F29" i="10"/>
  <c r="H35" i="10"/>
  <c r="F35" i="10"/>
  <c r="H42" i="10"/>
  <c r="F42" i="10"/>
  <c r="G34" i="10"/>
  <c r="G31" i="10"/>
  <c r="G25" i="10"/>
  <c r="G24" i="10"/>
  <c r="G23" i="10"/>
  <c r="G17" i="10"/>
  <c r="G21" i="10" s="1"/>
  <c r="G26" i="10" l="1"/>
  <c r="G35" i="10"/>
  <c r="G38" i="10"/>
  <c r="G39" i="10"/>
  <c r="G37" i="10"/>
  <c r="G15" i="10"/>
  <c r="E26" i="10"/>
  <c r="A1" i="9"/>
  <c r="A1" i="8"/>
  <c r="A1" i="7"/>
  <c r="A1" i="5"/>
  <c r="A1" i="4"/>
  <c r="A1" i="3"/>
  <c r="A1" i="2"/>
  <c r="H17" i="1"/>
  <c r="F17" i="1"/>
  <c r="H21" i="10" l="1"/>
  <c r="G42" i="10"/>
</calcChain>
</file>

<file path=xl/sharedStrings.xml><?xml version="1.0" encoding="utf-8"?>
<sst xmlns="http://schemas.openxmlformats.org/spreadsheetml/2006/main" count="676" uniqueCount="146">
  <si>
    <t>Line No.</t>
  </si>
  <si>
    <t>Acct No.</t>
  </si>
  <si>
    <t>Description</t>
  </si>
  <si>
    <t>Base Year Direct</t>
  </si>
  <si>
    <t>Base Year Estimated</t>
  </si>
  <si>
    <t>Total Base Year</t>
  </si>
  <si>
    <t>Proforma Adj</t>
  </si>
  <si>
    <t>Proforma Proposed 2023</t>
  </si>
  <si>
    <t>Holiday Events/Picnics</t>
  </si>
  <si>
    <t>Meals and Entertainment</t>
  </si>
  <si>
    <t>Advertising</t>
  </si>
  <si>
    <t>Memberships and Dues</t>
  </si>
  <si>
    <t>Other Misc Expense</t>
  </si>
  <si>
    <t>Legal</t>
  </si>
  <si>
    <t>Other Outside Services</t>
  </si>
  <si>
    <t>WSCK RC 2020096 CLOSING</t>
  </si>
  <si>
    <t>2022 Rate Case</t>
  </si>
  <si>
    <t>Rate Case Amortization</t>
  </si>
  <si>
    <t>Water Service Corporation of Kentucky</t>
  </si>
  <si>
    <t>Clinton W</t>
  </si>
  <si>
    <t>Water - Allocation</t>
  </si>
  <si>
    <t>President-Midwest/Mid Atlantic</t>
  </si>
  <si>
    <t>VP-Midwest</t>
  </si>
  <si>
    <t>Allocations-WSC</t>
  </si>
  <si>
    <t>Allocations-Income Stmt</t>
  </si>
  <si>
    <t>FUSION_APPS_FIN_ODI_ESS_APPID</t>
  </si>
  <si>
    <t>Journal Import Allocations-WSC 1961149:</t>
  </si>
  <si>
    <t>Journal Import 1961149:</t>
  </si>
  <si>
    <t>P</t>
  </si>
  <si>
    <t>USD</t>
  </si>
  <si>
    <t>Clinton S</t>
  </si>
  <si>
    <t>Wastewater</t>
  </si>
  <si>
    <t>Payables</t>
  </si>
  <si>
    <t>Purchase Invoices</t>
  </si>
  <si>
    <t>Journal Import Payables 1675551:</t>
  </si>
  <si>
    <t>DANNY PRUETT</t>
  </si>
  <si>
    <t>P91-2210-100129</t>
  </si>
  <si>
    <t>Services by Amount</t>
  </si>
  <si>
    <t>Christopher Cannon</t>
  </si>
  <si>
    <t>Monthly WW Contractor</t>
  </si>
  <si>
    <t>Journal Import 1675551:</t>
  </si>
  <si>
    <t>Journal Import Payables 1776768:</t>
  </si>
  <si>
    <t>P91-2210-100142</t>
  </si>
  <si>
    <t>Journal Import 1776768:</t>
  </si>
  <si>
    <t>Aaron.Codak</t>
  </si>
  <si>
    <t>Journal Import Allocations-WSC 1704607:</t>
  </si>
  <si>
    <t>Journal Import 1704607:</t>
  </si>
  <si>
    <t>Journal Import Allocations-WSC 2172238:</t>
  </si>
  <si>
    <t>Journal Import 2172238:</t>
  </si>
  <si>
    <t>Water</t>
  </si>
  <si>
    <t>Journal Import Payables 1980443:</t>
  </si>
  <si>
    <t>Colby Wilson</t>
  </si>
  <si>
    <t>EXP000112797188</t>
  </si>
  <si>
    <t>Clinton hotel room</t>
  </si>
  <si>
    <t>Journal Import 1980443:</t>
  </si>
  <si>
    <t>Middlesboro W</t>
  </si>
  <si>
    <t>Spreadsheet</t>
  </si>
  <si>
    <t>Miscellaneous</t>
  </si>
  <si>
    <t>Victoria.Pietras</t>
  </si>
  <si>
    <t>BANK / ACCT RECONCILIATION</t>
  </si>
  <si>
    <t>CHECK ORDER</t>
  </si>
  <si>
    <t>Journal Import Payables 1802999:</t>
  </si>
  <si>
    <t>EXP000104418658</t>
  </si>
  <si>
    <t>Antifreeze</t>
  </si>
  <si>
    <t>Journal Import 1802999:</t>
  </si>
  <si>
    <t>EXP000104418661</t>
  </si>
  <si>
    <t>Backhoe part</t>
  </si>
  <si>
    <t>State of KY Cost Center</t>
  </si>
  <si>
    <t>Cost Center - Regional - Allocation</t>
  </si>
  <si>
    <t>Cost Center - Regional</t>
  </si>
  <si>
    <t>Deposit</t>
  </si>
  <si>
    <t>Valentin.Chentsov</t>
  </si>
  <si>
    <t>DEPOSIT</t>
  </si>
  <si>
    <t>HD Supply ck#00906954 Rebate Breakout - State of KY Cost Center</t>
  </si>
  <si>
    <t>Jared.McNamee</t>
  </si>
  <si>
    <t>Water Serv Corp Kentucky</t>
  </si>
  <si>
    <t>WRITE OFF REFUND ERRORS THRU 6-21</t>
  </si>
  <si>
    <t>WRITE OFF REFUND ERRORS THRU 6-2021</t>
  </si>
  <si>
    <t>Water Serv Corp Kentucky BS</t>
  </si>
  <si>
    <t>BS Combined</t>
  </si>
  <si>
    <t>MISC DEP VARIANCE</t>
  </si>
  <si>
    <t>W/O NSF CHECK</t>
  </si>
  <si>
    <t>REVERSE W/O NSF CHECK</t>
  </si>
  <si>
    <t>W/O MISC VARIANCE IN DEPOSIT</t>
  </si>
  <si>
    <t>Christine.Kim</t>
  </si>
  <si>
    <t>MISC VARIANCE</t>
  </si>
  <si>
    <t>Account #</t>
  </si>
  <si>
    <t>Account Name</t>
  </si>
  <si>
    <t>Vendor Name</t>
  </si>
  <si>
    <t>Travis, Pruitt &amp; Powers</t>
  </si>
  <si>
    <t>Pymts entered by the City of Clinton (251 payments)</t>
  </si>
  <si>
    <t>Pymts entered by the City of Clinton (222 payments)</t>
  </si>
  <si>
    <t>Pymts entered by the City of Clinton (443 payments)</t>
  </si>
  <si>
    <t>CSC Annual Invoice</t>
  </si>
  <si>
    <t>Kroger (Gift Cards)</t>
  </si>
  <si>
    <t>Walmart (Gift Cards)</t>
  </si>
  <si>
    <t>Imperial Bait &amp; Tackle (Gift Card)</t>
  </si>
  <si>
    <t>G&amp;C Supply Co - Inv 6852790</t>
  </si>
  <si>
    <t>The Hickman County Times - Inv 17246</t>
  </si>
  <si>
    <t>Middlesboro News</t>
  </si>
  <si>
    <t>National Assoc of Water Co's</t>
  </si>
  <si>
    <t>KWWOA Membership Fee</t>
  </si>
  <si>
    <t>KY Rural Water Assoc Membership Fee</t>
  </si>
  <si>
    <t>Hickman County Times Subscription</t>
  </si>
  <si>
    <t>Amount</t>
  </si>
  <si>
    <t xml:space="preserve">Invoice # / Reference </t>
  </si>
  <si>
    <t>Accounting Date</t>
  </si>
  <si>
    <t>EXP000107662060</t>
  </si>
  <si>
    <t>2022UI000001</t>
  </si>
  <si>
    <t>EXP000112047130</t>
  </si>
  <si>
    <t>EXP000113088922</t>
  </si>
  <si>
    <t>EXP000112049175</t>
  </si>
  <si>
    <t>EXP000110355077</t>
  </si>
  <si>
    <t>EXP000103446287</t>
  </si>
  <si>
    <t>EXP000113709619</t>
  </si>
  <si>
    <t>10012021-10312021</t>
  </si>
  <si>
    <t>090121-093021*</t>
  </si>
  <si>
    <t>12012021-01312022</t>
  </si>
  <si>
    <t>EXP000118560327</t>
  </si>
  <si>
    <t>EXP000107633496</t>
  </si>
  <si>
    <t>EXP000109352981</t>
  </si>
  <si>
    <t xml:space="preserve">Summary schedules for both base and forecasted periods (utility may also provide summary segregating items it proposes to recover in rates) of organization membership dues; initiation fees; expenditures for country club; charitable contributions; marketing, sales, and advertising; professional services; civic and political activities; employee parties and outings; employee gifts; and rate cases; </t>
  </si>
  <si>
    <t>Requirements:</t>
  </si>
  <si>
    <t>Base Period Ended September 30, 2022</t>
  </si>
  <si>
    <t>Forecasted Period Ended December 31, 2023</t>
  </si>
  <si>
    <t>Exhibit 31</t>
  </si>
  <si>
    <t>Case No:  2022-00147</t>
  </si>
  <si>
    <t>Summary of Organization Legal, Outside Services, Holiday Events/Picnics, Advertising, Memberships &amp; Dues, Misc Expense and Rate Case Amortization</t>
  </si>
  <si>
    <t>Base Year Actuals</t>
  </si>
  <si>
    <t>Total Forecast Period</t>
  </si>
  <si>
    <t>Total Outside Services</t>
  </si>
  <si>
    <t>Total Holiday Events/Picnics</t>
  </si>
  <si>
    <t>Total Rate Case Amortization</t>
  </si>
  <si>
    <t>Total Advertising</t>
  </si>
  <si>
    <t>Total Memberships and Dues</t>
  </si>
  <si>
    <t>G&amp;C Supply Co</t>
  </si>
  <si>
    <t>The Hickman County Times</t>
  </si>
  <si>
    <t>City of Clinton</t>
  </si>
  <si>
    <t>Vendor Name/Description</t>
  </si>
  <si>
    <t>The Times</t>
  </si>
  <si>
    <t>Kankakee Valley Publishing</t>
  </si>
  <si>
    <t>Copies Unlimited</t>
  </si>
  <si>
    <t>EXP000138092076</t>
  </si>
  <si>
    <t>Kentucky Underground Protection Inc</t>
  </si>
  <si>
    <t>Sturgill Turner</t>
  </si>
  <si>
    <t>Total Legal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</si>
</sst>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rgb="FFFF0000"/>
      <name val="Book Antiqua"/>
      <family val="1"/>
    </font>
    <font>
      <b/>
      <sz val="10"/>
      <color rgb="FFFF0000"/>
      <name val="Book Antiqua"/>
      <family val="1"/>
    </font>
    <font>
      <u val="doubleAccounting"/>
      <sz val="10"/>
      <color theme="1"/>
      <name val="Book Antiqua"/>
      <family val="1"/>
    </font>
    <font>
      <b/>
      <u val="doubleAccounting"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2" fillId="0" borderId="0" xfId="0" applyFont="1" applyAlignment="1">
      <alignment horizontal="center"/>
    </xf>
    <xf numFmtId="0" fontId="0" fillId="0" borderId="3" xfId="0" applyBorder="1"/>
    <xf numFmtId="44" fontId="0" fillId="0" borderId="3" xfId="1" applyFont="1" applyFill="1" applyBorder="1" applyAlignment="1"/>
    <xf numFmtId="0" fontId="0" fillId="0" borderId="3" xfId="0" applyBorder="1" applyAlignment="1">
      <alignment horizontal="left"/>
    </xf>
    <xf numFmtId="14" fontId="0" fillId="0" borderId="3" xfId="0" applyNumberFormat="1" applyBorder="1"/>
    <xf numFmtId="0" fontId="0" fillId="0" borderId="1" xfId="0" applyBorder="1"/>
    <xf numFmtId="44" fontId="0" fillId="0" borderId="1" xfId="1" applyFont="1" applyFill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/>
    <xf numFmtId="44" fontId="3" fillId="0" borderId="2" xfId="0" applyNumberFormat="1" applyFont="1" applyBorder="1"/>
    <xf numFmtId="44" fontId="0" fillId="0" borderId="0" xfId="1" applyFont="1" applyFill="1" applyBorder="1" applyAlignment="1"/>
    <xf numFmtId="0" fontId="0" fillId="0" borderId="0" xfId="0" applyAlignment="1">
      <alignment horizontal="left"/>
    </xf>
    <xf numFmtId="14" fontId="0" fillId="0" borderId="0" xfId="0" applyNumberFormat="1"/>
    <xf numFmtId="8" fontId="0" fillId="0" borderId="1" xfId="0" applyNumberFormat="1" applyBorder="1"/>
    <xf numFmtId="0" fontId="0" fillId="0" borderId="1" xfId="0" applyBorder="1" applyAlignment="1">
      <alignment wrapText="1"/>
    </xf>
    <xf numFmtId="44" fontId="0" fillId="0" borderId="1" xfId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44" fontId="0" fillId="0" borderId="8" xfId="1" applyFont="1" applyBorder="1"/>
    <xf numFmtId="44" fontId="0" fillId="0" borderId="9" xfId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7" xfId="0" applyBorder="1"/>
    <xf numFmtId="44" fontId="0" fillId="0" borderId="0" xfId="1" applyFont="1" applyFill="1" applyBorder="1"/>
    <xf numFmtId="44" fontId="0" fillId="0" borderId="14" xfId="1" applyFont="1" applyFill="1" applyBorder="1"/>
    <xf numFmtId="44" fontId="0" fillId="0" borderId="0" xfId="1" applyFont="1" applyBorder="1"/>
    <xf numFmtId="44" fontId="0" fillId="0" borderId="14" xfId="1" applyFont="1" applyBorder="1"/>
    <xf numFmtId="0" fontId="0" fillId="0" borderId="10" xfId="0" applyBorder="1"/>
    <xf numFmtId="0" fontId="0" fillId="0" borderId="8" xfId="0" applyBorder="1"/>
    <xf numFmtId="8" fontId="2" fillId="0" borderId="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8" fontId="3" fillId="0" borderId="2" xfId="0" applyNumberFormat="1" applyFont="1" applyBorder="1"/>
    <xf numFmtId="44" fontId="3" fillId="0" borderId="2" xfId="0" applyNumberFormat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0" xfId="0" applyFont="1" applyBorder="1" applyAlignme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4" fontId="4" fillId="0" borderId="0" xfId="1" applyFont="1" applyFill="1" applyBorder="1" applyAlignment="1">
      <alignment wrapText="1"/>
    </xf>
    <xf numFmtId="43" fontId="5" fillId="0" borderId="0" xfId="2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3" fontId="5" fillId="0" borderId="0" xfId="2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5" fillId="0" borderId="0" xfId="2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3" fontId="5" fillId="0" borderId="0" xfId="2" applyFont="1" applyBorder="1"/>
    <xf numFmtId="43" fontId="4" fillId="0" borderId="0" xfId="2" applyFont="1" applyFill="1" applyBorder="1"/>
    <xf numFmtId="0" fontId="4" fillId="0" borderId="15" xfId="0" applyFont="1" applyFill="1" applyBorder="1" applyAlignment="1">
      <alignment horizontal="center" wrapText="1"/>
    </xf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8" fontId="0" fillId="0" borderId="1" xfId="0" applyNumberFormat="1" applyFill="1" applyBorder="1"/>
    <xf numFmtId="44" fontId="5" fillId="0" borderId="0" xfId="1" applyFont="1" applyBorder="1"/>
    <xf numFmtId="44" fontId="5" fillId="0" borderId="0" xfId="1" applyFont="1" applyFill="1" applyBorder="1"/>
    <xf numFmtId="0" fontId="0" fillId="0" borderId="1" xfId="0" applyFill="1" applyBorder="1" applyAlignment="1">
      <alignment horizontal="left"/>
    </xf>
    <xf numFmtId="44" fontId="8" fillId="0" borderId="0" xfId="1" applyFont="1" applyBorder="1"/>
    <xf numFmtId="44" fontId="5" fillId="0" borderId="0" xfId="1" applyFont="1" applyAlignment="1">
      <alignment wrapText="1"/>
    </xf>
    <xf numFmtId="44" fontId="4" fillId="0" borderId="0" xfId="1" applyFont="1" applyBorder="1" applyAlignment="1">
      <alignment wrapText="1"/>
    </xf>
    <xf numFmtId="44" fontId="5" fillId="0" borderId="0" xfId="1" applyFont="1" applyBorder="1" applyAlignment="1">
      <alignment horizontal="center" wrapText="1"/>
    </xf>
    <xf numFmtId="44" fontId="5" fillId="0" borderId="0" xfId="1" applyFont="1" applyBorder="1" applyAlignment="1">
      <alignment wrapText="1"/>
    </xf>
    <xf numFmtId="44" fontId="4" fillId="0" borderId="15" xfId="1" applyFont="1" applyFill="1" applyBorder="1" applyAlignment="1">
      <alignment horizontal="center"/>
    </xf>
    <xf numFmtId="44" fontId="4" fillId="0" borderId="0" xfId="1" applyFont="1" applyFill="1" applyBorder="1"/>
    <xf numFmtId="44" fontId="4" fillId="0" borderId="0" xfId="1" applyFont="1" applyBorder="1"/>
    <xf numFmtId="44" fontId="5" fillId="0" borderId="0" xfId="1" applyFont="1" applyFill="1" applyBorder="1" applyAlignment="1">
      <alignment wrapText="1"/>
    </xf>
    <xf numFmtId="44" fontId="8" fillId="0" borderId="0" xfId="1" applyFont="1" applyFill="1" applyBorder="1" applyAlignment="1">
      <alignment wrapText="1"/>
    </xf>
    <xf numFmtId="44" fontId="9" fillId="0" borderId="0" xfId="1" applyFont="1" applyBorder="1"/>
    <xf numFmtId="44" fontId="4" fillId="0" borderId="0" xfId="1" applyFont="1" applyAlignment="1">
      <alignment horizontal="right" wrapText="1"/>
    </xf>
    <xf numFmtId="44" fontId="4" fillId="0" borderId="0" xfId="1" applyFont="1" applyBorder="1" applyAlignment="1">
      <alignment horizontal="center" wrapText="1"/>
    </xf>
    <xf numFmtId="44" fontId="5" fillId="0" borderId="0" xfId="1" applyFont="1" applyBorder="1" applyAlignment="1">
      <alignment horizontal="left" wrapText="1"/>
    </xf>
    <xf numFmtId="44" fontId="8" fillId="0" borderId="0" xfId="1" applyFont="1" applyBorder="1" applyAlignment="1">
      <alignment horizontal="left" wrapText="1"/>
    </xf>
    <xf numFmtId="44" fontId="0" fillId="0" borderId="0" xfId="1" applyFont="1" applyAlignment="1">
      <alignment wrapText="1"/>
    </xf>
    <xf numFmtId="44" fontId="2" fillId="0" borderId="5" xfId="1" applyFont="1" applyBorder="1" applyAlignment="1">
      <alignment horizontal="center" wrapText="1"/>
    </xf>
    <xf numFmtId="44" fontId="0" fillId="0" borderId="1" xfId="1" applyFont="1" applyBorder="1" applyAlignment="1">
      <alignment wrapText="1"/>
    </xf>
    <xf numFmtId="44" fontId="8" fillId="0" borderId="0" xfId="1" applyFont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68CBD-BCB8-4553-AE86-3209F5048E30}">
  <dimension ref="A6:AV43"/>
  <sheetViews>
    <sheetView workbookViewId="0">
      <selection activeCell="D23" sqref="D23"/>
    </sheetView>
  </sheetViews>
  <sheetFormatPr defaultRowHeight="14.5" x14ac:dyDescent="0.35"/>
  <cols>
    <col min="1" max="1" width="34.453125" bestFit="1" customWidth="1"/>
    <col min="2" max="2" width="25.7265625" bestFit="1" customWidth="1"/>
    <col min="3" max="3" width="30.453125" style="1" bestFit="1" customWidth="1"/>
    <col min="4" max="4" width="17.81640625" bestFit="1" customWidth="1"/>
    <col min="5" max="5" width="18.26953125" bestFit="1" customWidth="1"/>
    <col min="6" max="6" width="13.81640625" bestFit="1" customWidth="1"/>
    <col min="7" max="7" width="28.81640625" bestFit="1" customWidth="1"/>
    <col min="8" max="8" width="22" bestFit="1" customWidth="1"/>
    <col min="9" max="9" width="15" bestFit="1" customWidth="1"/>
    <col min="10" max="10" width="22.1796875" bestFit="1" customWidth="1"/>
    <col min="11" max="11" width="31.1796875" bestFit="1" customWidth="1"/>
    <col min="13" max="13" width="36" bestFit="1" customWidth="1"/>
    <col min="14" max="14" width="57.1796875" bestFit="1" customWidth="1"/>
    <col min="16" max="16" width="5.81640625" bestFit="1" customWidth="1"/>
    <col min="17" max="17" width="15.1796875" bestFit="1" customWidth="1"/>
    <col min="18" max="18" width="1.81640625" bestFit="1" customWidth="1"/>
    <col min="19" max="19" width="17.81640625" bestFit="1" customWidth="1"/>
    <col min="20" max="21" width="18" bestFit="1" customWidth="1"/>
    <col min="22" max="22" width="21.54296875" bestFit="1" customWidth="1"/>
    <col min="23" max="24" width="2.81640625" bestFit="1" customWidth="1"/>
    <col min="26" max="26" width="5.81640625" bestFit="1" customWidth="1"/>
    <col min="27" max="27" width="15.81640625" bestFit="1" customWidth="1"/>
    <col min="28" max="28" width="1.81640625" bestFit="1" customWidth="1"/>
    <col min="29" max="29" width="21.54296875" bestFit="1" customWidth="1"/>
    <col min="30" max="30" width="2" bestFit="1" customWidth="1"/>
    <col min="31" max="31" width="5.81640625" bestFit="1" customWidth="1"/>
    <col min="32" max="32" width="33.81640625" bestFit="1" customWidth="1"/>
    <col min="36" max="36" width="7.453125" bestFit="1" customWidth="1"/>
    <col min="37" max="37" width="4.453125" bestFit="1" customWidth="1"/>
    <col min="38" max="38" width="7.453125" bestFit="1" customWidth="1"/>
    <col min="39" max="39" width="4.453125" bestFit="1" customWidth="1"/>
    <col min="40" max="40" width="7.81640625" bestFit="1" customWidth="1"/>
    <col min="41" max="41" width="10.453125" bestFit="1" customWidth="1"/>
    <col min="48" max="48" width="31.1796875" bestFit="1" customWidth="1"/>
  </cols>
  <sheetData>
    <row r="6" spans="1:8" ht="15" thickBot="1" x14ac:dyDescent="0.4"/>
    <row r="7" spans="1:8" s="3" customFormat="1" x14ac:dyDescent="0.35">
      <c r="A7" s="22" t="s">
        <v>0</v>
      </c>
      <c r="B7" s="23" t="s">
        <v>1</v>
      </c>
      <c r="C7" s="24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5" t="s">
        <v>7</v>
      </c>
    </row>
    <row r="8" spans="1:8" x14ac:dyDescent="0.35">
      <c r="A8" s="26"/>
      <c r="B8">
        <v>587100</v>
      </c>
      <c r="C8" t="s">
        <v>8</v>
      </c>
      <c r="D8" s="27">
        <v>1650</v>
      </c>
      <c r="E8" s="27">
        <v>0</v>
      </c>
      <c r="F8" s="27">
        <v>1650</v>
      </c>
      <c r="G8" s="27">
        <v>-1650</v>
      </c>
      <c r="H8" s="28">
        <v>0</v>
      </c>
    </row>
    <row r="9" spans="1:8" x14ac:dyDescent="0.35">
      <c r="A9" s="26"/>
      <c r="B9">
        <v>587200</v>
      </c>
      <c r="C9" t="s">
        <v>9</v>
      </c>
      <c r="D9" s="27">
        <v>0</v>
      </c>
      <c r="E9" s="27">
        <v>1406</v>
      </c>
      <c r="F9" s="27">
        <v>1406</v>
      </c>
      <c r="G9" s="27">
        <v>836</v>
      </c>
      <c r="H9" s="28">
        <v>2242</v>
      </c>
    </row>
    <row r="10" spans="1:8" x14ac:dyDescent="0.35">
      <c r="A10" s="26"/>
      <c r="B10">
        <v>621100</v>
      </c>
      <c r="C10" t="s">
        <v>10</v>
      </c>
      <c r="D10" s="27">
        <v>138.82</v>
      </c>
      <c r="E10" s="27">
        <v>0</v>
      </c>
      <c r="F10" s="27">
        <v>138.82</v>
      </c>
      <c r="G10" s="27">
        <v>-138.82</v>
      </c>
      <c r="H10" s="28">
        <v>0</v>
      </c>
    </row>
    <row r="11" spans="1:8" x14ac:dyDescent="0.35">
      <c r="A11" s="26"/>
      <c r="B11">
        <v>629100</v>
      </c>
      <c r="C11" t="s">
        <v>11</v>
      </c>
      <c r="D11" s="29">
        <v>6322.0300000000034</v>
      </c>
      <c r="E11" s="29">
        <v>3519</v>
      </c>
      <c r="F11" s="29">
        <v>9841.0300000000025</v>
      </c>
      <c r="G11" s="29">
        <v>-4276.0300000000025</v>
      </c>
      <c r="H11" s="30">
        <v>5565</v>
      </c>
    </row>
    <row r="12" spans="1:8" x14ac:dyDescent="0.35">
      <c r="A12" s="26"/>
      <c r="B12">
        <v>629900</v>
      </c>
      <c r="C12" t="s">
        <v>12</v>
      </c>
      <c r="D12" s="29">
        <v>1547.2100000000005</v>
      </c>
      <c r="E12" s="29">
        <v>0</v>
      </c>
      <c r="F12" s="29">
        <v>1547.2100000000005</v>
      </c>
      <c r="G12" s="29">
        <v>-1547.2100000000005</v>
      </c>
      <c r="H12" s="30">
        <v>0</v>
      </c>
    </row>
    <row r="13" spans="1:8" x14ac:dyDescent="0.35">
      <c r="A13" s="26"/>
      <c r="B13">
        <v>540400</v>
      </c>
      <c r="C13" t="s">
        <v>13</v>
      </c>
      <c r="D13" s="29">
        <v>21932.75</v>
      </c>
      <c r="E13" s="29">
        <v>3205</v>
      </c>
      <c r="F13" s="29">
        <v>25137.75</v>
      </c>
      <c r="G13" s="29">
        <v>-19798.75</v>
      </c>
      <c r="H13" s="30">
        <v>5339</v>
      </c>
    </row>
    <row r="14" spans="1:8" x14ac:dyDescent="0.35">
      <c r="A14" s="26"/>
      <c r="B14">
        <v>549000</v>
      </c>
      <c r="C14" t="s">
        <v>14</v>
      </c>
      <c r="D14" s="29">
        <v>1942.07</v>
      </c>
      <c r="E14" s="29">
        <v>0</v>
      </c>
      <c r="F14" s="29">
        <v>1942.07</v>
      </c>
      <c r="G14" s="29">
        <v>-1942.07</v>
      </c>
      <c r="H14" s="30">
        <v>0</v>
      </c>
    </row>
    <row r="15" spans="1:8" x14ac:dyDescent="0.35">
      <c r="A15" s="26"/>
      <c r="C15" t="s">
        <v>15</v>
      </c>
      <c r="D15" s="29"/>
      <c r="E15" s="29"/>
      <c r="F15" s="29"/>
      <c r="G15" s="29"/>
      <c r="H15" s="30"/>
    </row>
    <row r="16" spans="1:8" x14ac:dyDescent="0.35">
      <c r="A16" s="26"/>
      <c r="C16" t="s">
        <v>16</v>
      </c>
      <c r="D16" s="29"/>
      <c r="E16" s="29"/>
      <c r="F16" s="29"/>
      <c r="G16" s="29"/>
      <c r="H16" s="30"/>
    </row>
    <row r="17" spans="1:48" ht="15" thickBot="1" x14ac:dyDescent="0.4">
      <c r="A17" s="31"/>
      <c r="B17" s="32">
        <v>611100</v>
      </c>
      <c r="C17" s="32" t="s">
        <v>17</v>
      </c>
      <c r="D17" s="20">
        <v>25658.82</v>
      </c>
      <c r="E17" s="20">
        <v>25658.82</v>
      </c>
      <c r="F17" s="20">
        <f>+D17+E17</f>
        <v>51317.64</v>
      </c>
      <c r="G17" s="20">
        <v>153105.42000000001</v>
      </c>
      <c r="H17" s="21">
        <f>G17+D17/6*11</f>
        <v>200146.59000000003</v>
      </c>
    </row>
    <row r="18" spans="1:48" x14ac:dyDescent="0.35">
      <c r="D18" s="2"/>
      <c r="E18" s="2"/>
      <c r="F18" s="2"/>
      <c r="G18" s="2"/>
      <c r="H18" s="2"/>
    </row>
    <row r="20" spans="1:48" x14ac:dyDescent="0.35">
      <c r="A20" t="s">
        <v>18</v>
      </c>
      <c r="B20" t="s">
        <v>19</v>
      </c>
      <c r="C20" t="s">
        <v>20</v>
      </c>
      <c r="D20" t="s">
        <v>12</v>
      </c>
      <c r="E20">
        <v>2.2999999999999998</v>
      </c>
      <c r="F20" s="15">
        <v>44561</v>
      </c>
      <c r="G20" t="s">
        <v>21</v>
      </c>
      <c r="H20" t="s">
        <v>22</v>
      </c>
      <c r="I20" t="s">
        <v>23</v>
      </c>
      <c r="J20" t="s">
        <v>24</v>
      </c>
      <c r="K20" t="s">
        <v>25</v>
      </c>
      <c r="M20" t="s">
        <v>26</v>
      </c>
      <c r="N20" t="s">
        <v>27</v>
      </c>
      <c r="P20">
        <v>45912</v>
      </c>
      <c r="W20">
        <v>12</v>
      </c>
      <c r="X20">
        <v>21</v>
      </c>
      <c r="AD20" t="s">
        <v>28</v>
      </c>
      <c r="AE20">
        <v>51848</v>
      </c>
      <c r="AF20" t="s">
        <v>27</v>
      </c>
      <c r="AJ20">
        <v>2.2999999999999998</v>
      </c>
      <c r="AK20" t="s">
        <v>29</v>
      </c>
      <c r="AL20">
        <v>2.2999999999999998</v>
      </c>
      <c r="AM20" t="s">
        <v>29</v>
      </c>
      <c r="AN20">
        <v>2889199</v>
      </c>
      <c r="AO20" s="15">
        <v>44580</v>
      </c>
      <c r="AV20" t="s">
        <v>25</v>
      </c>
    </row>
    <row r="21" spans="1:48" x14ac:dyDescent="0.35">
      <c r="A21" t="s">
        <v>18</v>
      </c>
      <c r="B21" t="s">
        <v>30</v>
      </c>
      <c r="C21" t="s">
        <v>31</v>
      </c>
      <c r="D21" t="s">
        <v>12</v>
      </c>
      <c r="E21">
        <v>600</v>
      </c>
      <c r="F21" s="15">
        <v>44502</v>
      </c>
      <c r="G21" t="s">
        <v>21</v>
      </c>
      <c r="H21" t="s">
        <v>22</v>
      </c>
      <c r="I21" t="s">
        <v>32</v>
      </c>
      <c r="J21" t="s">
        <v>33</v>
      </c>
      <c r="K21" t="s">
        <v>25</v>
      </c>
      <c r="M21" t="s">
        <v>34</v>
      </c>
      <c r="N21" t="s">
        <v>35</v>
      </c>
      <c r="P21">
        <v>40026</v>
      </c>
      <c r="Q21" t="s">
        <v>36</v>
      </c>
      <c r="R21">
        <v>1</v>
      </c>
      <c r="S21" t="s">
        <v>37</v>
      </c>
      <c r="T21" t="s">
        <v>38</v>
      </c>
      <c r="U21" t="s">
        <v>38</v>
      </c>
      <c r="V21" t="s">
        <v>39</v>
      </c>
      <c r="W21">
        <v>11</v>
      </c>
      <c r="X21">
        <v>21</v>
      </c>
      <c r="Z21">
        <v>17973</v>
      </c>
      <c r="AA21">
        <v>6</v>
      </c>
      <c r="AB21">
        <v>1</v>
      </c>
      <c r="AC21" t="s">
        <v>39</v>
      </c>
      <c r="AD21" t="s">
        <v>28</v>
      </c>
      <c r="AE21">
        <v>273</v>
      </c>
      <c r="AF21" t="s">
        <v>40</v>
      </c>
      <c r="AJ21">
        <v>600</v>
      </c>
      <c r="AK21" t="s">
        <v>29</v>
      </c>
      <c r="AL21">
        <v>600</v>
      </c>
      <c r="AM21" t="s">
        <v>29</v>
      </c>
      <c r="AN21">
        <v>2016123</v>
      </c>
      <c r="AO21" s="15">
        <v>44502</v>
      </c>
      <c r="AV21" t="s">
        <v>25</v>
      </c>
    </row>
    <row r="22" spans="1:48" x14ac:dyDescent="0.35">
      <c r="A22" t="s">
        <v>18</v>
      </c>
      <c r="B22" t="s">
        <v>30</v>
      </c>
      <c r="C22" t="s">
        <v>31</v>
      </c>
      <c r="D22" t="s">
        <v>12</v>
      </c>
      <c r="E22">
        <v>600</v>
      </c>
      <c r="F22" s="15">
        <v>44531</v>
      </c>
      <c r="G22" t="s">
        <v>21</v>
      </c>
      <c r="H22" t="s">
        <v>22</v>
      </c>
      <c r="I22" t="s">
        <v>32</v>
      </c>
      <c r="J22" t="s">
        <v>33</v>
      </c>
      <c r="K22" t="s">
        <v>25</v>
      </c>
      <c r="M22" t="s">
        <v>41</v>
      </c>
      <c r="N22" t="s">
        <v>35</v>
      </c>
      <c r="P22">
        <v>42939</v>
      </c>
      <c r="Q22" t="s">
        <v>42</v>
      </c>
      <c r="R22">
        <v>1</v>
      </c>
      <c r="S22" t="s">
        <v>37</v>
      </c>
      <c r="T22" t="s">
        <v>38</v>
      </c>
      <c r="U22" t="s">
        <v>38</v>
      </c>
      <c r="V22" t="s">
        <v>39</v>
      </c>
      <c r="W22">
        <v>12</v>
      </c>
      <c r="X22">
        <v>21</v>
      </c>
      <c r="Z22">
        <v>17973</v>
      </c>
      <c r="AA22">
        <v>7</v>
      </c>
      <c r="AB22">
        <v>1</v>
      </c>
      <c r="AC22" t="s">
        <v>39</v>
      </c>
      <c r="AD22" t="s">
        <v>28</v>
      </c>
      <c r="AE22">
        <v>44</v>
      </c>
      <c r="AF22" t="s">
        <v>43</v>
      </c>
      <c r="AJ22">
        <v>600</v>
      </c>
      <c r="AK22" t="s">
        <v>29</v>
      </c>
      <c r="AL22">
        <v>600</v>
      </c>
      <c r="AM22" t="s">
        <v>29</v>
      </c>
      <c r="AN22">
        <v>2715121</v>
      </c>
      <c r="AO22" s="15">
        <v>44537</v>
      </c>
      <c r="AV22" t="s">
        <v>25</v>
      </c>
    </row>
    <row r="23" spans="1:48" x14ac:dyDescent="0.35">
      <c r="A23" t="s">
        <v>18</v>
      </c>
      <c r="B23" t="s">
        <v>19</v>
      </c>
      <c r="C23" t="s">
        <v>20</v>
      </c>
      <c r="D23" t="s">
        <v>12</v>
      </c>
      <c r="E23">
        <v>6.59</v>
      </c>
      <c r="F23" s="15">
        <v>44500</v>
      </c>
      <c r="G23" t="s">
        <v>21</v>
      </c>
      <c r="H23" t="s">
        <v>22</v>
      </c>
      <c r="I23" t="s">
        <v>23</v>
      </c>
      <c r="J23" t="s">
        <v>24</v>
      </c>
      <c r="K23" t="s">
        <v>44</v>
      </c>
      <c r="M23" t="s">
        <v>45</v>
      </c>
      <c r="N23" t="s">
        <v>46</v>
      </c>
      <c r="P23">
        <v>41201</v>
      </c>
      <c r="W23">
        <v>10</v>
      </c>
      <c r="X23">
        <v>21</v>
      </c>
      <c r="AD23" t="s">
        <v>28</v>
      </c>
      <c r="AE23">
        <v>49656</v>
      </c>
      <c r="AF23" t="s">
        <v>46</v>
      </c>
      <c r="AJ23">
        <v>6.59</v>
      </c>
      <c r="AK23" t="s">
        <v>29</v>
      </c>
      <c r="AL23">
        <v>6.59</v>
      </c>
      <c r="AM23" t="s">
        <v>29</v>
      </c>
      <c r="AN23">
        <v>2399125</v>
      </c>
      <c r="AO23" s="15">
        <v>44510</v>
      </c>
      <c r="AV23" t="s">
        <v>44</v>
      </c>
    </row>
    <row r="24" spans="1:48" x14ac:dyDescent="0.35">
      <c r="A24" t="s">
        <v>18</v>
      </c>
      <c r="B24" t="s">
        <v>19</v>
      </c>
      <c r="C24" t="s">
        <v>20</v>
      </c>
      <c r="D24" t="s">
        <v>12</v>
      </c>
      <c r="E24">
        <v>-11.14</v>
      </c>
      <c r="F24" s="15">
        <v>44620</v>
      </c>
      <c r="G24" t="s">
        <v>21</v>
      </c>
      <c r="H24" t="s">
        <v>22</v>
      </c>
      <c r="I24" t="s">
        <v>23</v>
      </c>
      <c r="J24" t="s">
        <v>24</v>
      </c>
      <c r="K24" t="s">
        <v>44</v>
      </c>
      <c r="M24" t="s">
        <v>47</v>
      </c>
      <c r="N24" t="s">
        <v>48</v>
      </c>
      <c r="P24">
        <v>49918</v>
      </c>
      <c r="W24">
        <v>2</v>
      </c>
      <c r="X24">
        <v>22</v>
      </c>
      <c r="AD24" t="s">
        <v>28</v>
      </c>
      <c r="AE24">
        <v>50629</v>
      </c>
      <c r="AF24" t="s">
        <v>48</v>
      </c>
      <c r="AJ24">
        <v>-11.14</v>
      </c>
      <c r="AK24" t="s">
        <v>29</v>
      </c>
      <c r="AL24">
        <v>-11.14</v>
      </c>
      <c r="AM24" t="s">
        <v>29</v>
      </c>
      <c r="AN24">
        <v>3124155</v>
      </c>
      <c r="AO24" s="15">
        <v>44635</v>
      </c>
      <c r="AV24" t="s">
        <v>44</v>
      </c>
    </row>
    <row r="25" spans="1:48" x14ac:dyDescent="0.35">
      <c r="A25" t="s">
        <v>18</v>
      </c>
      <c r="B25" t="s">
        <v>19</v>
      </c>
      <c r="C25" t="s">
        <v>20</v>
      </c>
      <c r="D25" t="s">
        <v>12</v>
      </c>
      <c r="E25">
        <v>3.41</v>
      </c>
      <c r="F25" s="15">
        <v>44620</v>
      </c>
      <c r="G25" t="s">
        <v>21</v>
      </c>
      <c r="H25" t="s">
        <v>22</v>
      </c>
      <c r="I25" t="s">
        <v>23</v>
      </c>
      <c r="J25" t="s">
        <v>24</v>
      </c>
      <c r="K25" t="s">
        <v>44</v>
      </c>
      <c r="M25" t="s">
        <v>47</v>
      </c>
      <c r="N25" t="s">
        <v>48</v>
      </c>
      <c r="P25">
        <v>49918</v>
      </c>
      <c r="W25">
        <v>2</v>
      </c>
      <c r="X25">
        <v>22</v>
      </c>
      <c r="AD25" t="s">
        <v>28</v>
      </c>
      <c r="AE25">
        <v>50630</v>
      </c>
      <c r="AF25" t="s">
        <v>48</v>
      </c>
      <c r="AJ25">
        <v>3.41</v>
      </c>
      <c r="AK25" t="s">
        <v>29</v>
      </c>
      <c r="AL25">
        <v>3.41</v>
      </c>
      <c r="AM25" t="s">
        <v>29</v>
      </c>
      <c r="AN25">
        <v>3124155</v>
      </c>
      <c r="AO25" s="15">
        <v>44635</v>
      </c>
      <c r="AV25" t="s">
        <v>44</v>
      </c>
    </row>
    <row r="26" spans="1:48" x14ac:dyDescent="0.35">
      <c r="A26" t="s">
        <v>18</v>
      </c>
      <c r="B26" t="s">
        <v>19</v>
      </c>
      <c r="C26" t="s">
        <v>49</v>
      </c>
      <c r="D26" t="s">
        <v>12</v>
      </c>
      <c r="E26">
        <v>529.58000000000004</v>
      </c>
      <c r="F26" s="15">
        <v>44585</v>
      </c>
      <c r="G26" t="s">
        <v>21</v>
      </c>
      <c r="H26" t="s">
        <v>22</v>
      </c>
      <c r="I26" t="s">
        <v>32</v>
      </c>
      <c r="J26" t="s">
        <v>33</v>
      </c>
      <c r="K26" t="s">
        <v>25</v>
      </c>
      <c r="M26" t="s">
        <v>50</v>
      </c>
      <c r="N26" t="s">
        <v>51</v>
      </c>
      <c r="P26">
        <v>46205</v>
      </c>
      <c r="W26">
        <v>1</v>
      </c>
      <c r="X26">
        <v>22</v>
      </c>
      <c r="AA26" t="s">
        <v>52</v>
      </c>
      <c r="AB26">
        <v>2</v>
      </c>
      <c r="AC26" t="s">
        <v>53</v>
      </c>
      <c r="AD26" t="s">
        <v>28</v>
      </c>
      <c r="AE26">
        <v>108</v>
      </c>
      <c r="AF26" t="s">
        <v>54</v>
      </c>
      <c r="AJ26">
        <v>529.58000000000004</v>
      </c>
      <c r="AK26" t="s">
        <v>29</v>
      </c>
      <c r="AL26">
        <v>529.58000000000004</v>
      </c>
      <c r="AM26" t="s">
        <v>29</v>
      </c>
      <c r="AN26">
        <v>2892139</v>
      </c>
      <c r="AO26" s="15">
        <v>44586</v>
      </c>
      <c r="AV26" t="s">
        <v>25</v>
      </c>
    </row>
    <row r="27" spans="1:48" x14ac:dyDescent="0.35">
      <c r="A27" t="s">
        <v>18</v>
      </c>
      <c r="B27" t="s">
        <v>55</v>
      </c>
      <c r="C27" t="s">
        <v>20</v>
      </c>
      <c r="D27" t="s">
        <v>12</v>
      </c>
      <c r="E27">
        <v>21.63</v>
      </c>
      <c r="F27" s="15">
        <v>44561</v>
      </c>
      <c r="G27" t="s">
        <v>21</v>
      </c>
      <c r="H27" t="s">
        <v>22</v>
      </c>
      <c r="I27" t="s">
        <v>23</v>
      </c>
      <c r="J27" t="s">
        <v>24</v>
      </c>
      <c r="K27" t="s">
        <v>25</v>
      </c>
      <c r="M27" t="s">
        <v>26</v>
      </c>
      <c r="N27" t="s">
        <v>27</v>
      </c>
      <c r="P27">
        <v>45912</v>
      </c>
      <c r="W27">
        <v>12</v>
      </c>
      <c r="X27">
        <v>21</v>
      </c>
      <c r="AD27" t="s">
        <v>28</v>
      </c>
      <c r="AE27">
        <v>51849</v>
      </c>
      <c r="AF27" t="s">
        <v>27</v>
      </c>
      <c r="AJ27">
        <v>21.63</v>
      </c>
      <c r="AK27" t="s">
        <v>29</v>
      </c>
      <c r="AL27">
        <v>21.63</v>
      </c>
      <c r="AM27" t="s">
        <v>29</v>
      </c>
      <c r="AN27">
        <v>2889199</v>
      </c>
      <c r="AO27" s="15">
        <v>44580</v>
      </c>
      <c r="AV27" t="s">
        <v>25</v>
      </c>
    </row>
    <row r="28" spans="1:48" x14ac:dyDescent="0.35">
      <c r="A28" t="s">
        <v>18</v>
      </c>
      <c r="B28" t="s">
        <v>55</v>
      </c>
      <c r="C28" t="s">
        <v>20</v>
      </c>
      <c r="D28" t="s">
        <v>12</v>
      </c>
      <c r="E28">
        <v>62.65</v>
      </c>
      <c r="F28" s="15">
        <v>44500</v>
      </c>
      <c r="G28" t="s">
        <v>21</v>
      </c>
      <c r="H28" t="s">
        <v>22</v>
      </c>
      <c r="I28" t="s">
        <v>23</v>
      </c>
      <c r="J28" t="s">
        <v>24</v>
      </c>
      <c r="K28" t="s">
        <v>44</v>
      </c>
      <c r="M28" t="s">
        <v>45</v>
      </c>
      <c r="N28" t="s">
        <v>46</v>
      </c>
      <c r="P28">
        <v>41201</v>
      </c>
      <c r="W28">
        <v>10</v>
      </c>
      <c r="X28">
        <v>21</v>
      </c>
      <c r="AD28" t="s">
        <v>28</v>
      </c>
      <c r="AE28">
        <v>49657</v>
      </c>
      <c r="AF28" t="s">
        <v>46</v>
      </c>
      <c r="AJ28">
        <v>62.65</v>
      </c>
      <c r="AK28" t="s">
        <v>29</v>
      </c>
      <c r="AL28">
        <v>62.65</v>
      </c>
      <c r="AM28" t="s">
        <v>29</v>
      </c>
      <c r="AN28">
        <v>2399125</v>
      </c>
      <c r="AO28" s="15">
        <v>44510</v>
      </c>
      <c r="AV28" t="s">
        <v>44</v>
      </c>
    </row>
    <row r="29" spans="1:48" x14ac:dyDescent="0.35">
      <c r="A29" t="s">
        <v>18</v>
      </c>
      <c r="B29" t="s">
        <v>55</v>
      </c>
      <c r="C29" t="s">
        <v>20</v>
      </c>
      <c r="D29" t="s">
        <v>12</v>
      </c>
      <c r="E29">
        <v>-105.46</v>
      </c>
      <c r="F29" s="15">
        <v>44620</v>
      </c>
      <c r="G29" t="s">
        <v>21</v>
      </c>
      <c r="H29" t="s">
        <v>22</v>
      </c>
      <c r="I29" t="s">
        <v>23</v>
      </c>
      <c r="J29" t="s">
        <v>24</v>
      </c>
      <c r="K29" t="s">
        <v>44</v>
      </c>
      <c r="M29" t="s">
        <v>47</v>
      </c>
      <c r="N29" t="s">
        <v>48</v>
      </c>
      <c r="P29">
        <v>49918</v>
      </c>
      <c r="W29">
        <v>2</v>
      </c>
      <c r="X29">
        <v>22</v>
      </c>
      <c r="AD29" t="s">
        <v>28</v>
      </c>
      <c r="AE29">
        <v>50631</v>
      </c>
      <c r="AF29" t="s">
        <v>48</v>
      </c>
      <c r="AJ29">
        <v>-105.46</v>
      </c>
      <c r="AK29" t="s">
        <v>29</v>
      </c>
      <c r="AL29">
        <v>-105.46</v>
      </c>
      <c r="AM29" t="s">
        <v>29</v>
      </c>
      <c r="AN29">
        <v>3124155</v>
      </c>
      <c r="AO29" s="15">
        <v>44635</v>
      </c>
      <c r="AV29" t="s">
        <v>44</v>
      </c>
    </row>
    <row r="30" spans="1:48" x14ac:dyDescent="0.35">
      <c r="A30" t="s">
        <v>18</v>
      </c>
      <c r="B30" t="s">
        <v>55</v>
      </c>
      <c r="C30" t="s">
        <v>20</v>
      </c>
      <c r="D30" t="s">
        <v>12</v>
      </c>
      <c r="E30">
        <v>32.32</v>
      </c>
      <c r="F30" s="15">
        <v>44620</v>
      </c>
      <c r="G30" t="s">
        <v>21</v>
      </c>
      <c r="H30" t="s">
        <v>22</v>
      </c>
      <c r="I30" t="s">
        <v>23</v>
      </c>
      <c r="J30" t="s">
        <v>24</v>
      </c>
      <c r="K30" t="s">
        <v>44</v>
      </c>
      <c r="M30" t="s">
        <v>47</v>
      </c>
      <c r="N30" t="s">
        <v>48</v>
      </c>
      <c r="P30">
        <v>49918</v>
      </c>
      <c r="W30">
        <v>2</v>
      </c>
      <c r="X30">
        <v>22</v>
      </c>
      <c r="AD30" t="s">
        <v>28</v>
      </c>
      <c r="AE30">
        <v>50632</v>
      </c>
      <c r="AF30" t="s">
        <v>48</v>
      </c>
      <c r="AJ30">
        <v>32.32</v>
      </c>
      <c r="AK30" t="s">
        <v>29</v>
      </c>
      <c r="AL30">
        <v>32.32</v>
      </c>
      <c r="AM30" t="s">
        <v>29</v>
      </c>
      <c r="AN30">
        <v>3124155</v>
      </c>
      <c r="AO30" s="15">
        <v>44635</v>
      </c>
      <c r="AV30" t="s">
        <v>44</v>
      </c>
    </row>
    <row r="31" spans="1:48" x14ac:dyDescent="0.35">
      <c r="A31" t="s">
        <v>18</v>
      </c>
      <c r="B31" t="s">
        <v>55</v>
      </c>
      <c r="C31" t="s">
        <v>49</v>
      </c>
      <c r="D31" t="s">
        <v>12</v>
      </c>
      <c r="E31">
        <v>61.18</v>
      </c>
      <c r="F31" s="15">
        <v>44500</v>
      </c>
      <c r="G31" t="s">
        <v>21</v>
      </c>
      <c r="H31" t="s">
        <v>22</v>
      </c>
      <c r="I31" t="s">
        <v>56</v>
      </c>
      <c r="J31" t="s">
        <v>57</v>
      </c>
      <c r="K31" t="s">
        <v>58</v>
      </c>
      <c r="M31" t="s">
        <v>59</v>
      </c>
      <c r="N31" t="s">
        <v>60</v>
      </c>
      <c r="P31">
        <v>40157</v>
      </c>
      <c r="W31">
        <v>10</v>
      </c>
      <c r="X31">
        <v>21</v>
      </c>
      <c r="AD31" t="s">
        <v>28</v>
      </c>
      <c r="AE31">
        <v>11</v>
      </c>
      <c r="AF31" t="s">
        <v>59</v>
      </c>
      <c r="AJ31">
        <v>61.18</v>
      </c>
      <c r="AK31" t="s">
        <v>29</v>
      </c>
      <c r="AL31">
        <v>61.18</v>
      </c>
      <c r="AM31" t="s">
        <v>29</v>
      </c>
      <c r="AN31">
        <v>2101147</v>
      </c>
      <c r="AO31" s="15">
        <v>44503</v>
      </c>
      <c r="AV31" t="s">
        <v>44</v>
      </c>
    </row>
    <row r="32" spans="1:48" x14ac:dyDescent="0.35">
      <c r="A32" t="s">
        <v>18</v>
      </c>
      <c r="B32" t="s">
        <v>55</v>
      </c>
      <c r="C32" t="s">
        <v>49</v>
      </c>
      <c r="D32" t="s">
        <v>12</v>
      </c>
      <c r="E32">
        <v>38.14</v>
      </c>
      <c r="F32" s="15">
        <v>44531</v>
      </c>
      <c r="G32" t="s">
        <v>21</v>
      </c>
      <c r="H32" t="s">
        <v>22</v>
      </c>
      <c r="I32" t="s">
        <v>32</v>
      </c>
      <c r="J32" t="s">
        <v>33</v>
      </c>
      <c r="K32" t="s">
        <v>25</v>
      </c>
      <c r="M32" t="s">
        <v>61</v>
      </c>
      <c r="N32" t="s">
        <v>51</v>
      </c>
      <c r="P32">
        <v>43099</v>
      </c>
      <c r="W32">
        <v>12</v>
      </c>
      <c r="X32">
        <v>21</v>
      </c>
      <c r="AA32" t="s">
        <v>62</v>
      </c>
      <c r="AB32">
        <v>2</v>
      </c>
      <c r="AC32" t="s">
        <v>63</v>
      </c>
      <c r="AD32" t="s">
        <v>28</v>
      </c>
      <c r="AE32">
        <v>53</v>
      </c>
      <c r="AF32" t="s">
        <v>64</v>
      </c>
      <c r="AJ32">
        <v>168.41</v>
      </c>
      <c r="AK32" t="s">
        <v>29</v>
      </c>
      <c r="AL32">
        <v>168.41</v>
      </c>
      <c r="AM32" t="s">
        <v>29</v>
      </c>
      <c r="AN32">
        <v>2799149</v>
      </c>
      <c r="AO32" s="15">
        <v>44538</v>
      </c>
      <c r="AV32" t="s">
        <v>25</v>
      </c>
    </row>
    <row r="33" spans="1:48" x14ac:dyDescent="0.35">
      <c r="A33" t="s">
        <v>18</v>
      </c>
      <c r="B33" t="s">
        <v>55</v>
      </c>
      <c r="C33" t="s">
        <v>49</v>
      </c>
      <c r="D33" t="s">
        <v>12</v>
      </c>
      <c r="E33">
        <v>130.27000000000001</v>
      </c>
      <c r="F33" s="15">
        <v>44531</v>
      </c>
      <c r="G33" t="s">
        <v>21</v>
      </c>
      <c r="H33" t="s">
        <v>22</v>
      </c>
      <c r="I33" t="s">
        <v>32</v>
      </c>
      <c r="J33" t="s">
        <v>33</v>
      </c>
      <c r="K33" t="s">
        <v>25</v>
      </c>
      <c r="M33" t="s">
        <v>61</v>
      </c>
      <c r="N33" t="s">
        <v>51</v>
      </c>
      <c r="P33">
        <v>43099</v>
      </c>
      <c r="W33">
        <v>12</v>
      </c>
      <c r="X33">
        <v>21</v>
      </c>
      <c r="AA33" t="s">
        <v>65</v>
      </c>
      <c r="AB33">
        <v>2</v>
      </c>
      <c r="AC33" t="s">
        <v>66</v>
      </c>
      <c r="AD33" t="s">
        <v>28</v>
      </c>
      <c r="AE33">
        <v>53</v>
      </c>
      <c r="AF33" t="s">
        <v>64</v>
      </c>
      <c r="AJ33">
        <v>168.41</v>
      </c>
      <c r="AK33" t="s">
        <v>29</v>
      </c>
      <c r="AL33">
        <v>168.41</v>
      </c>
      <c r="AM33" t="s">
        <v>29</v>
      </c>
      <c r="AN33">
        <v>2799149</v>
      </c>
      <c r="AO33" s="15">
        <v>44538</v>
      </c>
      <c r="AV33" t="s">
        <v>25</v>
      </c>
    </row>
    <row r="34" spans="1:48" x14ac:dyDescent="0.35">
      <c r="A34" t="s">
        <v>18</v>
      </c>
      <c r="B34" t="s">
        <v>67</v>
      </c>
      <c r="C34" t="s">
        <v>68</v>
      </c>
      <c r="D34" t="s">
        <v>12</v>
      </c>
      <c r="E34">
        <v>116.6</v>
      </c>
      <c r="F34" s="15">
        <v>44620</v>
      </c>
      <c r="G34" t="s">
        <v>21</v>
      </c>
      <c r="H34" t="s">
        <v>22</v>
      </c>
      <c r="I34" t="s">
        <v>23</v>
      </c>
      <c r="J34" t="s">
        <v>24</v>
      </c>
      <c r="K34" t="s">
        <v>44</v>
      </c>
      <c r="M34" t="s">
        <v>47</v>
      </c>
      <c r="N34" t="s">
        <v>48</v>
      </c>
      <c r="P34">
        <v>49918</v>
      </c>
      <c r="W34">
        <v>2</v>
      </c>
      <c r="X34">
        <v>22</v>
      </c>
      <c r="AD34" t="s">
        <v>28</v>
      </c>
      <c r="AE34">
        <v>50628</v>
      </c>
      <c r="AF34" t="s">
        <v>48</v>
      </c>
      <c r="AJ34">
        <v>116.6</v>
      </c>
      <c r="AK34" t="s">
        <v>29</v>
      </c>
      <c r="AL34">
        <v>116.6</v>
      </c>
      <c r="AM34" t="s">
        <v>29</v>
      </c>
      <c r="AN34">
        <v>3124155</v>
      </c>
      <c r="AO34" s="15">
        <v>44635</v>
      </c>
      <c r="AV34" t="s">
        <v>44</v>
      </c>
    </row>
    <row r="35" spans="1:48" x14ac:dyDescent="0.35">
      <c r="A35" t="s">
        <v>18</v>
      </c>
      <c r="B35" t="s">
        <v>67</v>
      </c>
      <c r="C35" t="s">
        <v>69</v>
      </c>
      <c r="D35" t="s">
        <v>12</v>
      </c>
      <c r="E35">
        <v>-116.6</v>
      </c>
      <c r="F35" s="15">
        <v>44620</v>
      </c>
      <c r="G35" t="s">
        <v>21</v>
      </c>
      <c r="H35" t="s">
        <v>22</v>
      </c>
      <c r="I35" t="s">
        <v>56</v>
      </c>
      <c r="J35" t="s">
        <v>70</v>
      </c>
      <c r="K35" t="s">
        <v>71</v>
      </c>
      <c r="M35" t="s">
        <v>72</v>
      </c>
      <c r="N35" t="s">
        <v>73</v>
      </c>
      <c r="P35">
        <v>49420</v>
      </c>
      <c r="W35">
        <v>2</v>
      </c>
      <c r="X35">
        <v>22</v>
      </c>
      <c r="AD35" t="s">
        <v>28</v>
      </c>
      <c r="AE35">
        <v>10</v>
      </c>
      <c r="AF35" t="s">
        <v>72</v>
      </c>
      <c r="AJ35">
        <v>-116.6</v>
      </c>
      <c r="AK35" t="s">
        <v>29</v>
      </c>
      <c r="AL35">
        <v>-116.6</v>
      </c>
      <c r="AM35" t="s">
        <v>29</v>
      </c>
      <c r="AN35">
        <v>3072145</v>
      </c>
      <c r="AO35" s="15">
        <v>44628</v>
      </c>
      <c r="AV35" t="s">
        <v>74</v>
      </c>
    </row>
    <row r="36" spans="1:48" x14ac:dyDescent="0.35">
      <c r="A36" t="s">
        <v>18</v>
      </c>
      <c r="B36" t="s">
        <v>75</v>
      </c>
      <c r="C36" t="s">
        <v>49</v>
      </c>
      <c r="D36" t="s">
        <v>12</v>
      </c>
      <c r="E36">
        <v>622.26</v>
      </c>
      <c r="F36" s="15">
        <v>44530</v>
      </c>
      <c r="G36" t="s">
        <v>21</v>
      </c>
      <c r="H36" t="s">
        <v>22</v>
      </c>
      <c r="I36" t="s">
        <v>56</v>
      </c>
      <c r="J36" t="s">
        <v>57</v>
      </c>
      <c r="K36" t="s">
        <v>58</v>
      </c>
      <c r="M36" t="s">
        <v>76</v>
      </c>
      <c r="N36" t="s">
        <v>77</v>
      </c>
      <c r="P36">
        <v>42632</v>
      </c>
      <c r="W36">
        <v>11</v>
      </c>
      <c r="X36">
        <v>21</v>
      </c>
      <c r="AD36" t="s">
        <v>28</v>
      </c>
      <c r="AE36">
        <v>152</v>
      </c>
      <c r="AF36" t="s">
        <v>76</v>
      </c>
      <c r="AJ36">
        <v>622.26</v>
      </c>
      <c r="AK36" t="s">
        <v>29</v>
      </c>
      <c r="AL36">
        <v>622.26</v>
      </c>
      <c r="AM36" t="s">
        <v>29</v>
      </c>
      <c r="AN36">
        <v>2727125</v>
      </c>
      <c r="AO36" s="15">
        <v>44532</v>
      </c>
      <c r="AV36" t="s">
        <v>44</v>
      </c>
    </row>
    <row r="37" spans="1:48" x14ac:dyDescent="0.35">
      <c r="A37" t="s">
        <v>18</v>
      </c>
      <c r="B37" t="s">
        <v>78</v>
      </c>
      <c r="C37" t="s">
        <v>79</v>
      </c>
      <c r="D37" t="s">
        <v>12</v>
      </c>
      <c r="E37">
        <v>35.42</v>
      </c>
      <c r="F37" s="15">
        <v>44561</v>
      </c>
      <c r="G37" t="s">
        <v>21</v>
      </c>
      <c r="H37" t="s">
        <v>22</v>
      </c>
      <c r="I37" t="s">
        <v>56</v>
      </c>
      <c r="J37" t="s">
        <v>57</v>
      </c>
      <c r="K37" t="s">
        <v>58</v>
      </c>
      <c r="M37" t="s">
        <v>59</v>
      </c>
      <c r="N37" t="s">
        <v>80</v>
      </c>
      <c r="P37">
        <v>45190</v>
      </c>
      <c r="W37">
        <v>12</v>
      </c>
      <c r="X37">
        <v>21</v>
      </c>
      <c r="AD37" t="s">
        <v>28</v>
      </c>
      <c r="AE37">
        <v>10</v>
      </c>
      <c r="AF37" t="s">
        <v>59</v>
      </c>
      <c r="AJ37">
        <v>35.42</v>
      </c>
      <c r="AK37" t="s">
        <v>29</v>
      </c>
      <c r="AL37">
        <v>35.42</v>
      </c>
      <c r="AM37" t="s">
        <v>29</v>
      </c>
      <c r="AN37">
        <v>2881155</v>
      </c>
      <c r="AO37" s="15">
        <v>44571</v>
      </c>
      <c r="AV37" t="s">
        <v>44</v>
      </c>
    </row>
    <row r="38" spans="1:48" x14ac:dyDescent="0.35">
      <c r="A38" t="s">
        <v>18</v>
      </c>
      <c r="B38" t="s">
        <v>78</v>
      </c>
      <c r="C38" t="s">
        <v>79</v>
      </c>
      <c r="D38" t="s">
        <v>12</v>
      </c>
      <c r="E38">
        <v>100</v>
      </c>
      <c r="F38" s="15">
        <v>44561</v>
      </c>
      <c r="G38" t="s">
        <v>21</v>
      </c>
      <c r="H38" t="s">
        <v>22</v>
      </c>
      <c r="I38" t="s">
        <v>56</v>
      </c>
      <c r="J38" t="s">
        <v>57</v>
      </c>
      <c r="K38" t="s">
        <v>58</v>
      </c>
      <c r="M38" t="s">
        <v>59</v>
      </c>
      <c r="N38" t="s">
        <v>81</v>
      </c>
      <c r="P38">
        <v>45190</v>
      </c>
      <c r="W38">
        <v>12</v>
      </c>
      <c r="X38">
        <v>21</v>
      </c>
      <c r="AD38" t="s">
        <v>28</v>
      </c>
      <c r="AE38">
        <v>11</v>
      </c>
      <c r="AF38" t="s">
        <v>59</v>
      </c>
      <c r="AJ38">
        <v>100</v>
      </c>
      <c r="AK38" t="s">
        <v>29</v>
      </c>
      <c r="AL38">
        <v>100</v>
      </c>
      <c r="AM38" t="s">
        <v>29</v>
      </c>
      <c r="AN38">
        <v>2881155</v>
      </c>
      <c r="AO38" s="15">
        <v>44571</v>
      </c>
      <c r="AV38" t="s">
        <v>44</v>
      </c>
    </row>
    <row r="39" spans="1:48" x14ac:dyDescent="0.35">
      <c r="A39" t="s">
        <v>18</v>
      </c>
      <c r="B39" t="s">
        <v>78</v>
      </c>
      <c r="C39" t="s">
        <v>79</v>
      </c>
      <c r="D39" t="s">
        <v>12</v>
      </c>
      <c r="E39">
        <v>-100</v>
      </c>
      <c r="F39" s="15">
        <v>44592</v>
      </c>
      <c r="G39" t="s">
        <v>21</v>
      </c>
      <c r="H39" t="s">
        <v>22</v>
      </c>
      <c r="I39" t="s">
        <v>56</v>
      </c>
      <c r="J39" t="s">
        <v>57</v>
      </c>
      <c r="K39" t="s">
        <v>58</v>
      </c>
      <c r="M39" t="s">
        <v>59</v>
      </c>
      <c r="N39" t="s">
        <v>82</v>
      </c>
      <c r="P39">
        <v>47005</v>
      </c>
      <c r="W39">
        <v>1</v>
      </c>
      <c r="X39">
        <v>22</v>
      </c>
      <c r="AD39" t="s">
        <v>28</v>
      </c>
      <c r="AE39">
        <v>8</v>
      </c>
      <c r="AF39" t="s">
        <v>59</v>
      </c>
      <c r="AJ39">
        <v>-100</v>
      </c>
      <c r="AK39" t="s">
        <v>29</v>
      </c>
      <c r="AL39">
        <v>-100</v>
      </c>
      <c r="AM39" t="s">
        <v>29</v>
      </c>
      <c r="AN39">
        <v>2903586</v>
      </c>
      <c r="AO39" s="15">
        <v>44596</v>
      </c>
      <c r="AV39" t="s">
        <v>44</v>
      </c>
    </row>
    <row r="40" spans="1:48" x14ac:dyDescent="0.35">
      <c r="A40" t="s">
        <v>18</v>
      </c>
      <c r="B40" t="s">
        <v>78</v>
      </c>
      <c r="C40" t="s">
        <v>79</v>
      </c>
      <c r="D40" t="s">
        <v>12</v>
      </c>
      <c r="E40">
        <v>19</v>
      </c>
      <c r="F40" s="15">
        <v>44651</v>
      </c>
      <c r="G40" t="s">
        <v>21</v>
      </c>
      <c r="H40" t="s">
        <v>22</v>
      </c>
      <c r="I40" t="s">
        <v>56</v>
      </c>
      <c r="J40" t="s">
        <v>57</v>
      </c>
      <c r="K40" t="s">
        <v>58</v>
      </c>
      <c r="M40" t="s">
        <v>59</v>
      </c>
      <c r="N40" t="s">
        <v>83</v>
      </c>
      <c r="P40">
        <v>51367</v>
      </c>
      <c r="W40">
        <v>3</v>
      </c>
      <c r="X40">
        <v>22</v>
      </c>
      <c r="AD40" t="s">
        <v>28</v>
      </c>
      <c r="AE40">
        <v>10</v>
      </c>
      <c r="AF40" t="s">
        <v>59</v>
      </c>
      <c r="AJ40">
        <v>19</v>
      </c>
      <c r="AK40" t="s">
        <v>29</v>
      </c>
      <c r="AL40">
        <v>19</v>
      </c>
      <c r="AM40" t="s">
        <v>29</v>
      </c>
      <c r="AN40">
        <v>3321165</v>
      </c>
      <c r="AO40" s="15">
        <v>44657</v>
      </c>
      <c r="AV40" t="s">
        <v>84</v>
      </c>
    </row>
    <row r="41" spans="1:48" x14ac:dyDescent="0.35">
      <c r="A41" t="s">
        <v>18</v>
      </c>
      <c r="B41" t="s">
        <v>78</v>
      </c>
      <c r="C41" t="s">
        <v>79</v>
      </c>
      <c r="D41" t="s">
        <v>12</v>
      </c>
      <c r="E41">
        <v>100</v>
      </c>
      <c r="F41" s="15">
        <v>44530</v>
      </c>
      <c r="G41" t="s">
        <v>21</v>
      </c>
      <c r="H41" t="s">
        <v>22</v>
      </c>
      <c r="I41" t="s">
        <v>56</v>
      </c>
      <c r="J41" t="s">
        <v>57</v>
      </c>
      <c r="K41" t="s">
        <v>58</v>
      </c>
      <c r="M41" t="s">
        <v>76</v>
      </c>
      <c r="N41" t="s">
        <v>77</v>
      </c>
      <c r="P41">
        <v>42632</v>
      </c>
      <c r="W41">
        <v>11</v>
      </c>
      <c r="X41">
        <v>21</v>
      </c>
      <c r="AD41" t="s">
        <v>28</v>
      </c>
      <c r="AE41">
        <v>153</v>
      </c>
      <c r="AF41" t="s">
        <v>76</v>
      </c>
      <c r="AJ41">
        <v>100</v>
      </c>
      <c r="AK41" t="s">
        <v>29</v>
      </c>
      <c r="AL41">
        <v>100</v>
      </c>
      <c r="AM41" t="s">
        <v>29</v>
      </c>
      <c r="AN41">
        <v>2727125</v>
      </c>
      <c r="AO41" s="15">
        <v>44532</v>
      </c>
      <c r="AV41" t="s">
        <v>44</v>
      </c>
    </row>
    <row r="42" spans="1:48" x14ac:dyDescent="0.35">
      <c r="A42" t="s">
        <v>18</v>
      </c>
      <c r="B42" t="s">
        <v>78</v>
      </c>
      <c r="C42" t="s">
        <v>79</v>
      </c>
      <c r="D42" t="s">
        <v>12</v>
      </c>
      <c r="E42">
        <v>-0.46</v>
      </c>
      <c r="F42" s="15">
        <v>44530</v>
      </c>
      <c r="G42" t="s">
        <v>21</v>
      </c>
      <c r="H42" t="s">
        <v>22</v>
      </c>
      <c r="I42" t="s">
        <v>56</v>
      </c>
      <c r="J42" t="s">
        <v>57</v>
      </c>
      <c r="K42" t="s">
        <v>58</v>
      </c>
      <c r="M42" t="s">
        <v>59</v>
      </c>
      <c r="N42" t="s">
        <v>85</v>
      </c>
      <c r="P42">
        <v>42758</v>
      </c>
      <c r="W42">
        <v>11</v>
      </c>
      <c r="X42">
        <v>21</v>
      </c>
      <c r="AD42" t="s">
        <v>28</v>
      </c>
      <c r="AE42">
        <v>11</v>
      </c>
      <c r="AF42" t="s">
        <v>59</v>
      </c>
      <c r="AJ42">
        <v>-0.46</v>
      </c>
      <c r="AK42" t="s">
        <v>29</v>
      </c>
      <c r="AL42">
        <v>-0.46</v>
      </c>
      <c r="AM42" t="s">
        <v>29</v>
      </c>
      <c r="AN42">
        <v>2738409</v>
      </c>
      <c r="AO42" s="15">
        <v>44533</v>
      </c>
      <c r="AV42" t="s">
        <v>44</v>
      </c>
    </row>
    <row r="43" spans="1:48" x14ac:dyDescent="0.35">
      <c r="A43" t="s">
        <v>18</v>
      </c>
      <c r="B43" t="s">
        <v>78</v>
      </c>
      <c r="C43" t="s">
        <v>79</v>
      </c>
      <c r="D43" t="s">
        <v>12</v>
      </c>
      <c r="E43">
        <v>-0.48</v>
      </c>
      <c r="F43" s="15">
        <v>44530</v>
      </c>
      <c r="G43" t="s">
        <v>21</v>
      </c>
      <c r="H43" t="s">
        <v>22</v>
      </c>
      <c r="I43" t="s">
        <v>56</v>
      </c>
      <c r="J43" t="s">
        <v>57</v>
      </c>
      <c r="K43" t="s">
        <v>58</v>
      </c>
      <c r="M43" t="s">
        <v>59</v>
      </c>
      <c r="N43" t="s">
        <v>85</v>
      </c>
      <c r="P43">
        <v>42758</v>
      </c>
      <c r="W43">
        <v>11</v>
      </c>
      <c r="X43">
        <v>21</v>
      </c>
      <c r="AD43" t="s">
        <v>28</v>
      </c>
      <c r="AE43">
        <v>12</v>
      </c>
      <c r="AF43" t="s">
        <v>59</v>
      </c>
      <c r="AJ43">
        <v>-0.48</v>
      </c>
      <c r="AK43" t="s">
        <v>29</v>
      </c>
      <c r="AL43">
        <v>-0.48</v>
      </c>
      <c r="AM43" t="s">
        <v>29</v>
      </c>
      <c r="AN43">
        <v>2738409</v>
      </c>
      <c r="AO43" s="15">
        <v>44533</v>
      </c>
      <c r="AV43" t="s">
        <v>44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EE0CF-038E-4F9B-ACD6-0F86B46228E5}">
  <sheetPr>
    <pageSetUpPr fitToPage="1"/>
  </sheetPr>
  <dimension ref="A1:J43"/>
  <sheetViews>
    <sheetView tabSelected="1" zoomScaleNormal="100" workbookViewId="0">
      <selection activeCell="F14" sqref="F14"/>
    </sheetView>
  </sheetViews>
  <sheetFormatPr defaultColWidth="22.81640625" defaultRowHeight="13" x14ac:dyDescent="0.3"/>
  <cols>
    <col min="1" max="1" width="9.1796875" style="47" customWidth="1"/>
    <col min="2" max="2" width="9.54296875" style="47" bestFit="1" customWidth="1"/>
    <col min="3" max="3" width="27.81640625" style="43" customWidth="1"/>
    <col min="4" max="4" width="45" style="43" bestFit="1" customWidth="1"/>
    <col min="5" max="5" width="16.54296875" style="79" bestFit="1" customWidth="1"/>
    <col min="6" max="6" width="18.81640625" style="79" bestFit="1" customWidth="1"/>
    <col min="7" max="7" width="14.54296875" style="79" bestFit="1" customWidth="1"/>
    <col min="8" max="8" width="19.1796875" style="79" bestFit="1" customWidth="1"/>
    <col min="9" max="9" width="22.81640625" style="43"/>
    <col min="10" max="10" width="22.81640625" style="46"/>
    <col min="11" max="16384" width="22.81640625" style="43"/>
  </cols>
  <sheetData>
    <row r="1" spans="1:10" x14ac:dyDescent="0.3">
      <c r="A1" s="42" t="s">
        <v>18</v>
      </c>
      <c r="H1" s="89" t="s">
        <v>125</v>
      </c>
      <c r="I1" s="51"/>
      <c r="J1" s="66" t="s">
        <v>122</v>
      </c>
    </row>
    <row r="2" spans="1:10" ht="15.75" customHeight="1" x14ac:dyDescent="0.3">
      <c r="A2" s="42" t="s">
        <v>126</v>
      </c>
      <c r="B2" s="54"/>
      <c r="C2" s="45"/>
      <c r="D2" s="45"/>
      <c r="E2" s="80"/>
      <c r="F2" s="80"/>
      <c r="G2" s="80"/>
      <c r="J2" s="46" t="s">
        <v>121</v>
      </c>
    </row>
    <row r="3" spans="1:10" ht="15.75" customHeight="1" x14ac:dyDescent="0.3">
      <c r="A3" s="42" t="s">
        <v>127</v>
      </c>
      <c r="B3" s="54"/>
      <c r="C3" s="45"/>
      <c r="D3" s="45"/>
      <c r="E3" s="80"/>
      <c r="F3" s="80"/>
      <c r="G3" s="80"/>
    </row>
    <row r="4" spans="1:10" ht="15.75" customHeight="1" x14ac:dyDescent="0.3">
      <c r="A4" s="42" t="s">
        <v>123</v>
      </c>
      <c r="B4" s="54"/>
      <c r="C4" s="45"/>
      <c r="D4" s="45"/>
      <c r="E4" s="80"/>
      <c r="F4" s="80"/>
      <c r="G4" s="80"/>
    </row>
    <row r="5" spans="1:10" ht="15.75" customHeight="1" x14ac:dyDescent="0.3">
      <c r="A5" s="42" t="s">
        <v>124</v>
      </c>
      <c r="B5" s="54"/>
      <c r="C5" s="45"/>
      <c r="D5" s="45"/>
      <c r="E5" s="80"/>
      <c r="F5" s="80"/>
      <c r="G5" s="80"/>
    </row>
    <row r="6" spans="1:10" ht="15.75" customHeight="1" x14ac:dyDescent="0.3">
      <c r="B6" s="54"/>
      <c r="C6" s="45"/>
      <c r="D6" s="45"/>
      <c r="E6" s="80"/>
      <c r="F6" s="80"/>
      <c r="G6" s="80"/>
    </row>
    <row r="7" spans="1:10" x14ac:dyDescent="0.3">
      <c r="A7" s="52"/>
      <c r="B7" s="52"/>
      <c r="C7" s="52"/>
      <c r="D7" s="52"/>
      <c r="E7" s="81"/>
      <c r="F7" s="81"/>
      <c r="G7" s="81"/>
    </row>
    <row r="8" spans="1:10" x14ac:dyDescent="0.3">
      <c r="A8" s="52"/>
      <c r="B8" s="52"/>
      <c r="C8" s="53"/>
      <c r="D8" s="53"/>
      <c r="E8" s="82"/>
      <c r="F8" s="82"/>
      <c r="G8" s="82"/>
    </row>
    <row r="9" spans="1:10" s="62" customFormat="1" x14ac:dyDescent="0.3">
      <c r="A9" s="65" t="s">
        <v>0</v>
      </c>
      <c r="B9" s="65" t="s">
        <v>86</v>
      </c>
      <c r="C9" s="65" t="s">
        <v>87</v>
      </c>
      <c r="D9" s="65" t="s">
        <v>138</v>
      </c>
      <c r="E9" s="83" t="s">
        <v>128</v>
      </c>
      <c r="F9" s="83" t="s">
        <v>4</v>
      </c>
      <c r="G9" s="83" t="s">
        <v>5</v>
      </c>
      <c r="H9" s="83" t="s">
        <v>129</v>
      </c>
      <c r="I9" s="61"/>
      <c r="J9" s="67"/>
    </row>
    <row r="10" spans="1:10" x14ac:dyDescent="0.3">
      <c r="A10" s="48"/>
      <c r="B10" s="54"/>
      <c r="C10" s="54"/>
      <c r="D10" s="54"/>
      <c r="E10" s="75"/>
      <c r="F10" s="90"/>
      <c r="G10" s="90"/>
      <c r="H10" s="90"/>
      <c r="I10" s="54"/>
    </row>
    <row r="11" spans="1:10" x14ac:dyDescent="0.3">
      <c r="A11" s="48"/>
      <c r="B11" s="55">
        <v>540400</v>
      </c>
      <c r="C11" s="56" t="s">
        <v>13</v>
      </c>
      <c r="D11" s="56" t="s">
        <v>89</v>
      </c>
      <c r="E11" s="75">
        <v>40356.19</v>
      </c>
      <c r="F11" s="75">
        <v>0</v>
      </c>
      <c r="G11" s="75">
        <f t="shared" ref="G11:G14" si="0">E11+F11</f>
        <v>40356.19</v>
      </c>
      <c r="I11" s="57"/>
    </row>
    <row r="12" spans="1:10" x14ac:dyDescent="0.3">
      <c r="A12" s="48"/>
      <c r="B12" s="55">
        <v>540400</v>
      </c>
      <c r="C12" s="56" t="s">
        <v>13</v>
      </c>
      <c r="D12" s="56" t="s">
        <v>139</v>
      </c>
      <c r="E12" s="75">
        <v>114</v>
      </c>
      <c r="F12" s="75">
        <v>0</v>
      </c>
      <c r="G12" s="75">
        <f t="shared" si="0"/>
        <v>114</v>
      </c>
      <c r="H12" s="76"/>
      <c r="I12" s="57"/>
    </row>
    <row r="13" spans="1:10" x14ac:dyDescent="0.3">
      <c r="A13" s="48"/>
      <c r="B13" s="55">
        <v>540400</v>
      </c>
      <c r="C13" s="56" t="s">
        <v>13</v>
      </c>
      <c r="D13" s="56" t="s">
        <v>140</v>
      </c>
      <c r="E13" s="75">
        <v>24.92</v>
      </c>
      <c r="F13" s="75">
        <v>0</v>
      </c>
      <c r="G13" s="75">
        <f t="shared" si="0"/>
        <v>24.92</v>
      </c>
      <c r="H13" s="76"/>
      <c r="I13" s="57"/>
    </row>
    <row r="14" spans="1:10" x14ac:dyDescent="0.3">
      <c r="A14" s="48"/>
      <c r="B14" s="55">
        <v>540400</v>
      </c>
      <c r="C14" s="56" t="s">
        <v>13</v>
      </c>
      <c r="D14" s="56" t="s">
        <v>144</v>
      </c>
      <c r="E14" s="75">
        <v>10697.5</v>
      </c>
      <c r="F14" s="75">
        <v>0</v>
      </c>
      <c r="G14" s="75">
        <f t="shared" si="0"/>
        <v>10697.5</v>
      </c>
      <c r="H14" s="76">
        <v>18071.25</v>
      </c>
      <c r="I14" s="57"/>
    </row>
    <row r="15" spans="1:10" s="44" customFormat="1" ht="14.5" x14ac:dyDescent="0.45">
      <c r="A15" s="48"/>
      <c r="B15" s="58"/>
      <c r="C15" s="59" t="s">
        <v>145</v>
      </c>
      <c r="D15" s="59"/>
      <c r="E15" s="88">
        <f>SUM(E11:E14)</f>
        <v>51192.61</v>
      </c>
      <c r="F15" s="85">
        <v>0</v>
      </c>
      <c r="G15" s="88">
        <f>SUM(G11:G14)</f>
        <v>51192.61</v>
      </c>
      <c r="H15" s="88">
        <f>H14</f>
        <v>18071.25</v>
      </c>
      <c r="I15" s="64"/>
      <c r="J15" s="66"/>
    </row>
    <row r="16" spans="1:10" s="44" customFormat="1" x14ac:dyDescent="0.3">
      <c r="A16" s="48"/>
      <c r="B16" s="58"/>
      <c r="C16" s="59"/>
      <c r="D16" s="59"/>
      <c r="E16" s="80"/>
      <c r="F16" s="84"/>
      <c r="G16" s="84"/>
      <c r="H16" s="84"/>
      <c r="I16" s="64"/>
      <c r="J16" s="66"/>
    </row>
    <row r="17" spans="1:10" x14ac:dyDescent="0.3">
      <c r="A17" s="48"/>
      <c r="B17" s="55">
        <v>549000</v>
      </c>
      <c r="C17" s="56" t="s">
        <v>14</v>
      </c>
      <c r="D17" s="56" t="s">
        <v>137</v>
      </c>
      <c r="E17" s="75">
        <f>1832+2.32</f>
        <v>1834.32</v>
      </c>
      <c r="F17" s="75">
        <v>0</v>
      </c>
      <c r="G17" s="75">
        <f t="shared" ref="G17:G20" si="1">+E17+F17</f>
        <v>1834.32</v>
      </c>
      <c r="H17" s="75">
        <v>0</v>
      </c>
      <c r="I17" s="63"/>
      <c r="J17" s="68"/>
    </row>
    <row r="18" spans="1:10" x14ac:dyDescent="0.3">
      <c r="A18" s="48"/>
      <c r="B18" s="55">
        <v>549000</v>
      </c>
      <c r="C18" s="56" t="s">
        <v>14</v>
      </c>
      <c r="D18" s="56" t="s">
        <v>93</v>
      </c>
      <c r="E18" s="75">
        <v>107.73</v>
      </c>
      <c r="F18" s="75"/>
      <c r="G18" s="75">
        <f t="shared" si="1"/>
        <v>107.73</v>
      </c>
      <c r="H18" s="75">
        <f>E18</f>
        <v>107.73</v>
      </c>
      <c r="I18" s="63"/>
      <c r="J18" s="68"/>
    </row>
    <row r="19" spans="1:10" ht="15.75" customHeight="1" x14ac:dyDescent="0.3">
      <c r="A19" s="48"/>
      <c r="B19" s="47">
        <v>549000</v>
      </c>
      <c r="C19" s="43" t="s">
        <v>14</v>
      </c>
      <c r="D19" s="50" t="s">
        <v>143</v>
      </c>
      <c r="E19" s="79">
        <v>34.5</v>
      </c>
      <c r="F19" s="75"/>
      <c r="G19" s="75">
        <f t="shared" si="1"/>
        <v>34.5</v>
      </c>
      <c r="H19" s="75"/>
      <c r="I19" s="63"/>
      <c r="J19" s="68"/>
    </row>
    <row r="20" spans="1:10" ht="14.5" x14ac:dyDescent="0.45">
      <c r="A20" s="48"/>
      <c r="B20" s="47">
        <v>549000</v>
      </c>
      <c r="C20" s="43" t="s">
        <v>14</v>
      </c>
      <c r="D20" s="50" t="s">
        <v>143</v>
      </c>
      <c r="E20" s="96">
        <v>82.5</v>
      </c>
      <c r="F20" s="78"/>
      <c r="G20" s="78">
        <f t="shared" si="1"/>
        <v>82.5</v>
      </c>
      <c r="H20" s="78"/>
      <c r="I20" s="63"/>
      <c r="J20" s="68"/>
    </row>
    <row r="21" spans="1:10" s="44" customFormat="1" ht="14.5" x14ac:dyDescent="0.45">
      <c r="A21" s="48"/>
      <c r="B21" s="58"/>
      <c r="C21" s="59" t="s">
        <v>130</v>
      </c>
      <c r="D21" s="59"/>
      <c r="E21" s="88">
        <f>SUM(E17:E20)</f>
        <v>2059.0500000000002</v>
      </c>
      <c r="F21" s="85">
        <f>SUM(F17:F18)</f>
        <v>0</v>
      </c>
      <c r="G21" s="88">
        <f>SUM(G17:G20)</f>
        <v>2059.0500000000002</v>
      </c>
      <c r="H21" s="88">
        <f>SUM(H17:H20)</f>
        <v>107.73</v>
      </c>
      <c r="I21" s="64"/>
      <c r="J21" s="69"/>
    </row>
    <row r="22" spans="1:10" s="44" customFormat="1" x14ac:dyDescent="0.3">
      <c r="A22" s="48"/>
      <c r="B22" s="58"/>
      <c r="C22" s="59"/>
      <c r="D22" s="59"/>
      <c r="E22" s="85"/>
      <c r="F22" s="84"/>
      <c r="G22" s="84"/>
      <c r="H22" s="84"/>
      <c r="I22" s="64"/>
      <c r="J22" s="69"/>
    </row>
    <row r="23" spans="1:10" x14ac:dyDescent="0.3">
      <c r="A23" s="48"/>
      <c r="B23" s="52">
        <v>587100</v>
      </c>
      <c r="C23" s="53" t="s">
        <v>8</v>
      </c>
      <c r="D23" s="53" t="s">
        <v>94</v>
      </c>
      <c r="E23" s="86">
        <v>900</v>
      </c>
      <c r="F23" s="91"/>
      <c r="G23" s="75">
        <f t="shared" ref="G23:G25" si="2">+E23+F23</f>
        <v>900</v>
      </c>
      <c r="H23" s="82">
        <v>0</v>
      </c>
      <c r="I23" s="60"/>
      <c r="J23" s="68"/>
    </row>
    <row r="24" spans="1:10" x14ac:dyDescent="0.3">
      <c r="A24" s="48"/>
      <c r="B24" s="52">
        <v>587100</v>
      </c>
      <c r="C24" s="53" t="s">
        <v>8</v>
      </c>
      <c r="D24" s="53" t="s">
        <v>95</v>
      </c>
      <c r="E24" s="86">
        <v>600</v>
      </c>
      <c r="F24" s="91"/>
      <c r="G24" s="75">
        <f t="shared" si="2"/>
        <v>600</v>
      </c>
      <c r="H24" s="82">
        <v>0</v>
      </c>
      <c r="I24" s="60"/>
      <c r="J24" s="68"/>
    </row>
    <row r="25" spans="1:10" ht="14.5" x14ac:dyDescent="0.45">
      <c r="A25" s="48"/>
      <c r="B25" s="52">
        <v>587100</v>
      </c>
      <c r="C25" s="53" t="s">
        <v>8</v>
      </c>
      <c r="D25" s="53" t="s">
        <v>96</v>
      </c>
      <c r="E25" s="87">
        <v>150</v>
      </c>
      <c r="F25" s="92"/>
      <c r="G25" s="78">
        <f t="shared" si="2"/>
        <v>150</v>
      </c>
      <c r="H25" s="82">
        <v>0</v>
      </c>
      <c r="I25" s="60"/>
      <c r="J25" s="68"/>
    </row>
    <row r="26" spans="1:10" s="44" customFormat="1" x14ac:dyDescent="0.3">
      <c r="A26" s="48"/>
      <c r="B26" s="54"/>
      <c r="C26" s="45" t="s">
        <v>131</v>
      </c>
      <c r="D26" s="45"/>
      <c r="E26" s="49">
        <f>SUM(E23:E25)</f>
        <v>1650</v>
      </c>
      <c r="F26" s="49">
        <f>SUM(F23:F25)</f>
        <v>0</v>
      </c>
      <c r="G26" s="49">
        <f>SUM(G23:G25)</f>
        <v>1650</v>
      </c>
      <c r="H26" s="49">
        <f>SUM(H23:H25)</f>
        <v>0</v>
      </c>
      <c r="I26" s="64"/>
      <c r="J26" s="69"/>
    </row>
    <row r="27" spans="1:10" s="44" customFormat="1" x14ac:dyDescent="0.3">
      <c r="A27" s="48"/>
      <c r="B27" s="54"/>
      <c r="C27" s="45"/>
      <c r="D27" s="45"/>
      <c r="E27" s="49"/>
      <c r="F27" s="84"/>
      <c r="G27" s="84"/>
      <c r="H27" s="84"/>
      <c r="I27" s="64"/>
      <c r="J27" s="69"/>
    </row>
    <row r="28" spans="1:10" x14ac:dyDescent="0.3">
      <c r="A28" s="48"/>
      <c r="B28" s="52">
        <v>611100</v>
      </c>
      <c r="C28" s="43" t="s">
        <v>17</v>
      </c>
      <c r="D28" s="53"/>
      <c r="E28" s="86">
        <v>51317.64</v>
      </c>
      <c r="F28" s="86">
        <v>0</v>
      </c>
      <c r="G28" s="82">
        <f>F28+E28</f>
        <v>51317.64</v>
      </c>
      <c r="H28" s="82">
        <v>160786.64333333337</v>
      </c>
      <c r="I28" s="60"/>
      <c r="J28" s="68"/>
    </row>
    <row r="29" spans="1:10" s="44" customFormat="1" ht="14.5" x14ac:dyDescent="0.45">
      <c r="A29" s="48"/>
      <c r="B29" s="54"/>
      <c r="C29" s="45" t="s">
        <v>132</v>
      </c>
      <c r="D29" s="49"/>
      <c r="E29" s="88">
        <f>SUM(E28:E28)</f>
        <v>51317.64</v>
      </c>
      <c r="F29" s="85">
        <f>SUM(F28:F28)</f>
        <v>0</v>
      </c>
      <c r="G29" s="88">
        <f>SUM(G28:G28)</f>
        <v>51317.64</v>
      </c>
      <c r="H29" s="88">
        <f>H28</f>
        <v>160786.64333333337</v>
      </c>
      <c r="I29" s="64"/>
      <c r="J29" s="69"/>
    </row>
    <row r="30" spans="1:10" s="44" customFormat="1" x14ac:dyDescent="0.3">
      <c r="A30" s="48"/>
      <c r="B30" s="54"/>
      <c r="C30" s="45"/>
      <c r="D30" s="49"/>
      <c r="E30" s="49"/>
      <c r="F30" s="84"/>
      <c r="G30" s="84"/>
      <c r="H30" s="84"/>
      <c r="I30" s="64"/>
      <c r="J30" s="69"/>
    </row>
    <row r="31" spans="1:10" x14ac:dyDescent="0.3">
      <c r="A31" s="48"/>
      <c r="B31" s="55">
        <v>621100</v>
      </c>
      <c r="C31" s="56" t="s">
        <v>10</v>
      </c>
      <c r="D31" s="56" t="s">
        <v>135</v>
      </c>
      <c r="E31" s="75">
        <v>44.4</v>
      </c>
      <c r="F31" s="75"/>
      <c r="G31" s="75">
        <f t="shared" ref="G31:G34" si="3">+E31+F31</f>
        <v>44.4</v>
      </c>
      <c r="H31" s="82">
        <v>0</v>
      </c>
      <c r="I31" s="63"/>
      <c r="J31" s="68"/>
    </row>
    <row r="32" spans="1:10" x14ac:dyDescent="0.3">
      <c r="A32" s="48"/>
      <c r="B32" s="55">
        <v>621100</v>
      </c>
      <c r="C32" s="56" t="s">
        <v>10</v>
      </c>
      <c r="D32" s="56" t="s">
        <v>136</v>
      </c>
      <c r="E32" s="75">
        <v>10</v>
      </c>
      <c r="F32" s="75"/>
      <c r="G32" s="75">
        <f t="shared" ref="G32:G33" si="4">+E32+F32</f>
        <v>10</v>
      </c>
      <c r="H32" s="82">
        <v>0</v>
      </c>
      <c r="I32" s="63"/>
      <c r="J32" s="68"/>
    </row>
    <row r="33" spans="1:10" x14ac:dyDescent="0.3">
      <c r="A33" s="48"/>
      <c r="B33" s="55">
        <v>621100</v>
      </c>
      <c r="C33" s="56" t="s">
        <v>10</v>
      </c>
      <c r="D33" s="56" t="s">
        <v>99</v>
      </c>
      <c r="E33" s="75">
        <v>84.42</v>
      </c>
      <c r="F33" s="75"/>
      <c r="G33" s="75">
        <f t="shared" si="4"/>
        <v>84.42</v>
      </c>
      <c r="H33" s="82">
        <v>0</v>
      </c>
      <c r="I33" s="63"/>
      <c r="J33" s="68"/>
    </row>
    <row r="34" spans="1:10" x14ac:dyDescent="0.3">
      <c r="A34" s="48"/>
      <c r="B34" s="55">
        <v>621100</v>
      </c>
      <c r="C34" s="56" t="s">
        <v>10</v>
      </c>
      <c r="D34" s="56" t="s">
        <v>141</v>
      </c>
      <c r="E34" s="75">
        <v>171.37</v>
      </c>
      <c r="F34" s="75"/>
      <c r="G34" s="75">
        <f t="shared" si="3"/>
        <v>171.37</v>
      </c>
      <c r="H34" s="82">
        <v>0</v>
      </c>
      <c r="I34" s="63"/>
      <c r="J34" s="68"/>
    </row>
    <row r="35" spans="1:10" s="44" customFormat="1" ht="14.5" x14ac:dyDescent="0.45">
      <c r="A35" s="48"/>
      <c r="B35" s="58"/>
      <c r="C35" s="59" t="s">
        <v>133</v>
      </c>
      <c r="D35" s="59"/>
      <c r="E35" s="88">
        <f>SUM(E31:E34)</f>
        <v>310.19</v>
      </c>
      <c r="F35" s="85">
        <f>SUM(F31:F34)</f>
        <v>0</v>
      </c>
      <c r="G35" s="88">
        <f>SUM(G31:G34)</f>
        <v>310.19</v>
      </c>
      <c r="H35" s="88">
        <f>SUM(H31:H34)</f>
        <v>0</v>
      </c>
      <c r="I35" s="64"/>
      <c r="J35" s="69"/>
    </row>
    <row r="36" spans="1:10" s="44" customFormat="1" x14ac:dyDescent="0.3">
      <c r="A36" s="48"/>
      <c r="B36" s="58"/>
      <c r="C36" s="59"/>
      <c r="D36" s="59"/>
      <c r="E36" s="85"/>
      <c r="F36" s="84"/>
      <c r="G36" s="84"/>
      <c r="H36" s="84"/>
      <c r="I36" s="64"/>
      <c r="J36" s="69"/>
    </row>
    <row r="37" spans="1:10" x14ac:dyDescent="0.3">
      <c r="A37" s="48"/>
      <c r="B37" s="55">
        <v>629100</v>
      </c>
      <c r="C37" s="56" t="s">
        <v>11</v>
      </c>
      <c r="D37" s="56" t="s">
        <v>100</v>
      </c>
      <c r="E37" s="75">
        <v>5512.03</v>
      </c>
      <c r="F37" s="75"/>
      <c r="G37" s="75">
        <f>E37+F37</f>
        <v>5512.03</v>
      </c>
      <c r="H37" s="76">
        <v>5512.03</v>
      </c>
      <c r="I37" s="57"/>
      <c r="J37" s="68"/>
    </row>
    <row r="38" spans="1:10" x14ac:dyDescent="0.3">
      <c r="A38" s="48"/>
      <c r="B38" s="55">
        <v>629100</v>
      </c>
      <c r="C38" s="56" t="s">
        <v>11</v>
      </c>
      <c r="D38" s="56" t="s">
        <v>101</v>
      </c>
      <c r="E38" s="75">
        <v>180</v>
      </c>
      <c r="F38" s="75"/>
      <c r="G38" s="75">
        <f t="shared" ref="G38:G39" si="5">E38+F38</f>
        <v>180</v>
      </c>
      <c r="H38" s="76">
        <f>G38</f>
        <v>180</v>
      </c>
      <c r="I38" s="57"/>
      <c r="J38" s="68"/>
    </row>
    <row r="39" spans="1:10" x14ac:dyDescent="0.3">
      <c r="A39" s="48"/>
      <c r="B39" s="55">
        <v>629100</v>
      </c>
      <c r="C39" s="56" t="s">
        <v>11</v>
      </c>
      <c r="D39" s="56" t="s">
        <v>102</v>
      </c>
      <c r="E39" s="75">
        <v>550</v>
      </c>
      <c r="F39" s="75"/>
      <c r="G39" s="75">
        <f t="shared" si="5"/>
        <v>550</v>
      </c>
      <c r="H39" s="76">
        <v>550</v>
      </c>
      <c r="I39" s="57"/>
      <c r="J39" s="68"/>
    </row>
    <row r="40" spans="1:10" x14ac:dyDescent="0.3">
      <c r="A40" s="48"/>
      <c r="B40" s="55">
        <v>629100</v>
      </c>
      <c r="C40" s="56" t="s">
        <v>11</v>
      </c>
      <c r="D40" s="56" t="s">
        <v>103</v>
      </c>
      <c r="E40" s="75">
        <v>20</v>
      </c>
      <c r="F40" s="75"/>
      <c r="G40" s="75">
        <f t="shared" ref="G40:G41" si="6">E40+F40</f>
        <v>20</v>
      </c>
      <c r="H40" s="76">
        <v>20</v>
      </c>
      <c r="I40" s="57"/>
      <c r="J40" s="68"/>
    </row>
    <row r="41" spans="1:10" x14ac:dyDescent="0.3">
      <c r="A41" s="48"/>
      <c r="B41" s="55">
        <v>629100</v>
      </c>
      <c r="C41" s="56" t="s">
        <v>11</v>
      </c>
      <c r="D41" s="56" t="s">
        <v>101</v>
      </c>
      <c r="E41" s="76">
        <v>60</v>
      </c>
      <c r="F41" s="76"/>
      <c r="G41" s="76">
        <f t="shared" si="6"/>
        <v>60</v>
      </c>
      <c r="H41" s="76">
        <v>60</v>
      </c>
      <c r="I41" s="57"/>
      <c r="J41" s="68"/>
    </row>
    <row r="42" spans="1:10" s="44" customFormat="1" ht="14.5" x14ac:dyDescent="0.45">
      <c r="A42" s="48"/>
      <c r="B42" s="58"/>
      <c r="C42" s="59" t="s">
        <v>134</v>
      </c>
      <c r="D42" s="59"/>
      <c r="E42" s="88">
        <f>SUM(E37:E41)</f>
        <v>6322.03</v>
      </c>
      <c r="F42" s="85">
        <f>SUM(F37:F41)</f>
        <v>0</v>
      </c>
      <c r="G42" s="88">
        <f>SUM(G37:G41)</f>
        <v>6322.03</v>
      </c>
      <c r="H42" s="88">
        <f>SUM(H37:H41)</f>
        <v>6322.03</v>
      </c>
      <c r="I42" s="64"/>
      <c r="J42" s="69"/>
    </row>
    <row r="43" spans="1:10" s="44" customFormat="1" x14ac:dyDescent="0.3">
      <c r="A43" s="48"/>
      <c r="B43" s="58"/>
      <c r="C43" s="59"/>
      <c r="D43" s="59"/>
      <c r="E43" s="85"/>
      <c r="F43" s="84"/>
      <c r="G43" s="84"/>
      <c r="H43" s="84"/>
      <c r="I43" s="64"/>
      <c r="J43" s="69"/>
    </row>
  </sheetData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F26F1-F226-4B37-8EDB-FF701FC66CAF}">
  <dimension ref="A1:F34"/>
  <sheetViews>
    <sheetView workbookViewId="0">
      <selection activeCell="I24" sqref="I24"/>
    </sheetView>
  </sheetViews>
  <sheetFormatPr defaultRowHeight="14.5" x14ac:dyDescent="0.35"/>
  <cols>
    <col min="1" max="1" width="11.1796875" bestFit="1" customWidth="1"/>
    <col min="2" max="2" width="13.453125" bestFit="1" customWidth="1"/>
    <col min="3" max="3" width="21.453125" bestFit="1" customWidth="1"/>
    <col min="4" max="4" width="10.81640625" bestFit="1" customWidth="1"/>
    <col min="5" max="5" width="19.453125" style="71" bestFit="1" customWidth="1"/>
    <col min="6" max="6" width="14.81640625" style="15" bestFit="1" customWidth="1"/>
  </cols>
  <sheetData>
    <row r="1" spans="1:6" ht="15" thickBot="1" x14ac:dyDescent="0.4">
      <c r="A1" s="33">
        <f>SUM(D3:D12)</f>
        <v>25401.25</v>
      </c>
    </row>
    <row r="2" spans="1:6" ht="15" thickBot="1" x14ac:dyDescent="0.4">
      <c r="A2" s="34" t="s">
        <v>86</v>
      </c>
      <c r="B2" s="35" t="s">
        <v>87</v>
      </c>
      <c r="C2" s="35" t="s">
        <v>88</v>
      </c>
      <c r="D2" s="35" t="s">
        <v>104</v>
      </c>
      <c r="E2" s="35" t="s">
        <v>105</v>
      </c>
      <c r="F2" s="73" t="s">
        <v>106</v>
      </c>
    </row>
    <row r="3" spans="1:6" x14ac:dyDescent="0.35">
      <c r="A3" s="8">
        <v>540400</v>
      </c>
      <c r="B3" s="8" t="s">
        <v>13</v>
      </c>
      <c r="C3" s="8"/>
      <c r="D3" s="16">
        <v>9327</v>
      </c>
      <c r="E3" s="72"/>
      <c r="F3" s="11">
        <v>44500</v>
      </c>
    </row>
    <row r="4" spans="1:6" x14ac:dyDescent="0.35">
      <c r="A4" s="8">
        <v>540400</v>
      </c>
      <c r="B4" s="8" t="s">
        <v>13</v>
      </c>
      <c r="C4" s="8" t="s">
        <v>89</v>
      </c>
      <c r="D4" s="16">
        <v>9327</v>
      </c>
      <c r="E4" s="72">
        <v>2387</v>
      </c>
      <c r="F4" s="11">
        <v>44501</v>
      </c>
    </row>
    <row r="5" spans="1:6" x14ac:dyDescent="0.35">
      <c r="A5" s="8">
        <v>540400</v>
      </c>
      <c r="B5" s="8" t="s">
        <v>13</v>
      </c>
      <c r="C5" s="8"/>
      <c r="D5" s="16">
        <v>-9327</v>
      </c>
      <c r="E5" s="72"/>
      <c r="F5" s="11">
        <v>44505</v>
      </c>
    </row>
    <row r="6" spans="1:6" x14ac:dyDescent="0.35">
      <c r="A6" s="8">
        <v>540400</v>
      </c>
      <c r="B6" s="8" t="s">
        <v>13</v>
      </c>
      <c r="C6" s="8" t="s">
        <v>89</v>
      </c>
      <c r="D6" s="16">
        <v>12605.75</v>
      </c>
      <c r="E6" s="72">
        <v>2476</v>
      </c>
      <c r="F6" s="11">
        <v>44560</v>
      </c>
    </row>
    <row r="7" spans="1:6" x14ac:dyDescent="0.35">
      <c r="A7" s="8">
        <v>540400</v>
      </c>
      <c r="B7" s="8" t="s">
        <v>13</v>
      </c>
      <c r="C7" s="8"/>
      <c r="D7" s="16">
        <v>127.5</v>
      </c>
      <c r="E7" s="72"/>
      <c r="F7" s="11">
        <v>44561</v>
      </c>
    </row>
    <row r="8" spans="1:6" x14ac:dyDescent="0.35">
      <c r="A8" s="8">
        <v>540400</v>
      </c>
      <c r="B8" s="8" t="s">
        <v>13</v>
      </c>
      <c r="C8" s="8"/>
      <c r="D8" s="16">
        <v>250</v>
      </c>
      <c r="E8" s="72"/>
      <c r="F8" s="11">
        <v>44561</v>
      </c>
    </row>
    <row r="9" spans="1:6" x14ac:dyDescent="0.35">
      <c r="A9" s="8">
        <v>540400</v>
      </c>
      <c r="B9" s="8" t="s">
        <v>13</v>
      </c>
      <c r="C9" s="8"/>
      <c r="D9" s="16">
        <v>1000</v>
      </c>
      <c r="E9" s="72"/>
      <c r="F9" s="11">
        <v>44561</v>
      </c>
    </row>
    <row r="10" spans="1:6" x14ac:dyDescent="0.35">
      <c r="A10" s="8">
        <v>540400</v>
      </c>
      <c r="B10" s="8" t="s">
        <v>13</v>
      </c>
      <c r="C10" s="8"/>
      <c r="D10" s="16">
        <v>2091</v>
      </c>
      <c r="E10" s="72"/>
      <c r="F10" s="11">
        <v>44561</v>
      </c>
    </row>
    <row r="11" spans="1:6" x14ac:dyDescent="0.35">
      <c r="A11" s="8">
        <v>540400</v>
      </c>
      <c r="B11" s="8" t="s">
        <v>13</v>
      </c>
      <c r="C11" s="8"/>
      <c r="D11" s="16">
        <v>500</v>
      </c>
      <c r="E11" s="72"/>
      <c r="F11" s="11">
        <v>44561</v>
      </c>
    </row>
    <row r="12" spans="1:6" x14ac:dyDescent="0.35">
      <c r="A12" s="8">
        <v>540400</v>
      </c>
      <c r="B12" s="8" t="s">
        <v>13</v>
      </c>
      <c r="C12" s="8"/>
      <c r="D12" s="16">
        <v>-500</v>
      </c>
      <c r="E12" s="72"/>
      <c r="F12" s="11">
        <v>44575</v>
      </c>
    </row>
    <row r="13" spans="1:6" x14ac:dyDescent="0.35">
      <c r="A13" s="8">
        <v>540400</v>
      </c>
      <c r="B13" s="8" t="s">
        <v>13</v>
      </c>
      <c r="C13" s="8"/>
      <c r="D13" s="16">
        <v>-127.5</v>
      </c>
      <c r="E13" s="72"/>
      <c r="F13" s="11">
        <v>44592</v>
      </c>
    </row>
    <row r="14" spans="1:6" x14ac:dyDescent="0.35">
      <c r="A14" s="8">
        <v>540400</v>
      </c>
      <c r="B14" s="8" t="s">
        <v>13</v>
      </c>
      <c r="C14" s="8"/>
      <c r="D14" s="16">
        <v>-250</v>
      </c>
      <c r="E14" s="72"/>
      <c r="F14" s="11">
        <v>44592</v>
      </c>
    </row>
    <row r="15" spans="1:6" x14ac:dyDescent="0.35">
      <c r="A15" s="8">
        <v>540400</v>
      </c>
      <c r="B15" s="8" t="s">
        <v>13</v>
      </c>
      <c r="C15" s="8"/>
      <c r="D15" s="16">
        <v>-1000</v>
      </c>
      <c r="E15" s="72"/>
      <c r="F15" s="11">
        <v>44592</v>
      </c>
    </row>
    <row r="16" spans="1:6" x14ac:dyDescent="0.35">
      <c r="A16" s="8">
        <v>540400</v>
      </c>
      <c r="B16" s="8" t="s">
        <v>13</v>
      </c>
      <c r="C16" s="8"/>
      <c r="D16" s="16">
        <v>-2091</v>
      </c>
      <c r="E16" s="72"/>
      <c r="F16" s="11">
        <v>44592</v>
      </c>
    </row>
    <row r="17" spans="1:6" x14ac:dyDescent="0.35">
      <c r="A17" s="8">
        <v>540400</v>
      </c>
      <c r="B17" s="8" t="s">
        <v>13</v>
      </c>
      <c r="C17" s="8" t="s">
        <v>144</v>
      </c>
      <c r="D17" s="74">
        <v>790.5</v>
      </c>
      <c r="E17" s="72">
        <v>150346</v>
      </c>
      <c r="F17" s="11">
        <v>44687</v>
      </c>
    </row>
    <row r="18" spans="1:6" x14ac:dyDescent="0.35">
      <c r="A18" s="8">
        <v>540400</v>
      </c>
      <c r="B18" s="8" t="s">
        <v>13</v>
      </c>
      <c r="C18" s="8" t="s">
        <v>144</v>
      </c>
      <c r="D18" s="74">
        <v>1224</v>
      </c>
      <c r="E18" s="72">
        <v>151497</v>
      </c>
      <c r="F18" s="11">
        <v>44687</v>
      </c>
    </row>
    <row r="19" spans="1:6" x14ac:dyDescent="0.35">
      <c r="A19" s="8">
        <v>540400</v>
      </c>
      <c r="B19" s="8" t="s">
        <v>13</v>
      </c>
      <c r="C19" s="8" t="s">
        <v>144</v>
      </c>
      <c r="D19" s="74">
        <v>127.5</v>
      </c>
      <c r="E19" s="72">
        <v>151498</v>
      </c>
      <c r="F19" s="11">
        <v>44687</v>
      </c>
    </row>
    <row r="20" spans="1:6" x14ac:dyDescent="0.35">
      <c r="A20" s="8">
        <v>540400</v>
      </c>
      <c r="B20" s="8" t="s">
        <v>13</v>
      </c>
      <c r="C20" s="8" t="s">
        <v>144</v>
      </c>
      <c r="D20" s="74">
        <v>171.5</v>
      </c>
      <c r="E20" s="72">
        <v>152015</v>
      </c>
      <c r="F20" s="11">
        <v>44687</v>
      </c>
    </row>
    <row r="21" spans="1:6" x14ac:dyDescent="0.35">
      <c r="A21" s="8">
        <v>540400</v>
      </c>
      <c r="B21" s="8" t="s">
        <v>13</v>
      </c>
      <c r="C21" s="8" t="s">
        <v>144</v>
      </c>
      <c r="D21" s="74">
        <v>178.5</v>
      </c>
      <c r="E21" s="72">
        <v>152016</v>
      </c>
      <c r="F21" s="11">
        <v>44687</v>
      </c>
    </row>
    <row r="22" spans="1:6" x14ac:dyDescent="0.35">
      <c r="A22" s="8">
        <v>540400</v>
      </c>
      <c r="B22" s="8" t="s">
        <v>13</v>
      </c>
      <c r="C22" s="8" t="s">
        <v>144</v>
      </c>
      <c r="D22" s="74">
        <v>382.5</v>
      </c>
      <c r="E22" s="72">
        <v>152709</v>
      </c>
      <c r="F22" s="11">
        <v>44687</v>
      </c>
    </row>
    <row r="23" spans="1:6" x14ac:dyDescent="0.35">
      <c r="A23" s="8">
        <v>540400</v>
      </c>
      <c r="B23" s="8" t="s">
        <v>13</v>
      </c>
      <c r="C23" s="8" t="s">
        <v>144</v>
      </c>
      <c r="D23" s="74">
        <v>459</v>
      </c>
      <c r="E23" s="72">
        <v>152710</v>
      </c>
      <c r="F23" s="11">
        <v>44687</v>
      </c>
    </row>
    <row r="24" spans="1:6" x14ac:dyDescent="0.35">
      <c r="A24" s="8">
        <v>540400</v>
      </c>
      <c r="B24" s="8" t="s">
        <v>13</v>
      </c>
      <c r="C24" s="8" t="s">
        <v>144</v>
      </c>
      <c r="D24" s="74">
        <v>1683</v>
      </c>
      <c r="E24" s="72">
        <v>153545</v>
      </c>
      <c r="F24" s="11">
        <v>44687</v>
      </c>
    </row>
    <row r="25" spans="1:6" x14ac:dyDescent="0.35">
      <c r="A25" s="8">
        <v>540400</v>
      </c>
      <c r="B25" s="8" t="s">
        <v>13</v>
      </c>
      <c r="C25" s="8" t="s">
        <v>144</v>
      </c>
      <c r="D25" s="74">
        <v>280.5</v>
      </c>
      <c r="E25" s="72">
        <v>153546</v>
      </c>
      <c r="F25" s="11">
        <v>44687</v>
      </c>
    </row>
    <row r="26" spans="1:6" x14ac:dyDescent="0.35">
      <c r="A26" s="8">
        <v>540400</v>
      </c>
      <c r="B26" s="8" t="s">
        <v>13</v>
      </c>
      <c r="C26" s="8" t="s">
        <v>144</v>
      </c>
      <c r="D26" s="74">
        <v>382.5</v>
      </c>
      <c r="E26" s="72">
        <v>154371</v>
      </c>
      <c r="F26" s="11">
        <v>44687</v>
      </c>
    </row>
    <row r="27" spans="1:6" x14ac:dyDescent="0.35">
      <c r="A27" s="8">
        <v>540400</v>
      </c>
      <c r="B27" s="8" t="s">
        <v>13</v>
      </c>
      <c r="C27" s="8" t="s">
        <v>144</v>
      </c>
      <c r="D27" s="74">
        <v>2958</v>
      </c>
      <c r="E27" s="72">
        <v>154372</v>
      </c>
      <c r="F27" s="11">
        <v>44687</v>
      </c>
    </row>
    <row r="28" spans="1:6" x14ac:dyDescent="0.35">
      <c r="A28" s="8">
        <v>540400</v>
      </c>
      <c r="B28" s="8" t="s">
        <v>13</v>
      </c>
      <c r="C28" s="8" t="s">
        <v>144</v>
      </c>
      <c r="D28" s="74">
        <v>1020</v>
      </c>
      <c r="E28" s="72">
        <v>155011</v>
      </c>
      <c r="F28" s="11">
        <v>44687</v>
      </c>
    </row>
    <row r="29" spans="1:6" x14ac:dyDescent="0.35">
      <c r="A29" s="8">
        <v>540400</v>
      </c>
      <c r="B29" s="8" t="s">
        <v>13</v>
      </c>
      <c r="C29" s="8" t="s">
        <v>144</v>
      </c>
      <c r="D29" s="74">
        <v>586.5</v>
      </c>
      <c r="E29" s="72">
        <v>156709</v>
      </c>
      <c r="F29" s="11">
        <v>44687</v>
      </c>
    </row>
    <row r="30" spans="1:6" x14ac:dyDescent="0.35">
      <c r="A30" s="8">
        <v>540400</v>
      </c>
      <c r="B30" s="8" t="s">
        <v>13</v>
      </c>
      <c r="C30" s="8" t="s">
        <v>144</v>
      </c>
      <c r="D30" s="74">
        <v>178.5</v>
      </c>
      <c r="E30" s="72">
        <v>157875</v>
      </c>
      <c r="F30" s="11">
        <v>44691</v>
      </c>
    </row>
    <row r="31" spans="1:6" x14ac:dyDescent="0.35">
      <c r="A31" s="8">
        <v>540400</v>
      </c>
      <c r="B31" s="8" t="s">
        <v>13</v>
      </c>
      <c r="C31" s="8" t="s">
        <v>144</v>
      </c>
      <c r="D31" s="74">
        <v>137.5</v>
      </c>
      <c r="E31" s="72">
        <v>158688</v>
      </c>
      <c r="F31" s="11">
        <v>44719</v>
      </c>
    </row>
    <row r="32" spans="1:6" x14ac:dyDescent="0.35">
      <c r="A32" s="8">
        <v>540400</v>
      </c>
      <c r="B32" s="8" t="s">
        <v>13</v>
      </c>
      <c r="C32" s="8" t="s">
        <v>144</v>
      </c>
      <c r="D32" s="74">
        <v>137.5</v>
      </c>
      <c r="E32" s="72">
        <v>159368</v>
      </c>
      <c r="F32" s="11">
        <v>44774</v>
      </c>
    </row>
    <row r="33" spans="1:6" x14ac:dyDescent="0.35">
      <c r="A33" s="8">
        <v>540400</v>
      </c>
      <c r="B33" s="8" t="s">
        <v>13</v>
      </c>
      <c r="C33" s="8" t="s">
        <v>89</v>
      </c>
      <c r="D33" s="74">
        <v>8815</v>
      </c>
      <c r="E33" s="72">
        <v>2542</v>
      </c>
      <c r="F33" s="11">
        <v>44781</v>
      </c>
    </row>
    <row r="34" spans="1:6" x14ac:dyDescent="0.35">
      <c r="A34" s="8">
        <v>540400</v>
      </c>
      <c r="B34" s="8" t="s">
        <v>13</v>
      </c>
      <c r="C34" s="8" t="s">
        <v>89</v>
      </c>
      <c r="D34" s="74">
        <v>9608.44</v>
      </c>
      <c r="E34" s="72">
        <v>2598</v>
      </c>
      <c r="F34" s="11">
        <v>44781</v>
      </c>
    </row>
  </sheetData>
  <autoFilter ref="A2:F34" xr:uid="{BEBF26F1-F226-4B37-8EDB-FF701FC66CAF}">
    <sortState xmlns:xlrd2="http://schemas.microsoft.com/office/spreadsheetml/2017/richdata2" ref="A3:F34">
      <sortCondition ref="F2:F34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593FC-6D01-4083-A100-FECD1C36D805}">
  <dimension ref="A1:F5"/>
  <sheetViews>
    <sheetView workbookViewId="0">
      <selection activeCell="D25" sqref="D25"/>
    </sheetView>
  </sheetViews>
  <sheetFormatPr defaultColWidth="8.7265625" defaultRowHeight="14.5" x14ac:dyDescent="0.35"/>
  <cols>
    <col min="1" max="1" width="11.54296875" bestFit="1" customWidth="1"/>
    <col min="2" max="2" width="21.1796875" bestFit="1" customWidth="1"/>
    <col min="3" max="3" width="29" bestFit="1" customWidth="1"/>
    <col min="4" max="4" width="9" bestFit="1" customWidth="1"/>
    <col min="5" max="5" width="19.453125" bestFit="1" customWidth="1"/>
    <col min="6" max="6" width="14.81640625" bestFit="1" customWidth="1"/>
  </cols>
  <sheetData>
    <row r="1" spans="1:6" ht="16" thickBot="1" x14ac:dyDescent="0.4">
      <c r="A1" s="12">
        <f>SUM(D3:D5)</f>
        <v>1650</v>
      </c>
    </row>
    <row r="2" spans="1:6" ht="15" thickBot="1" x14ac:dyDescent="0.4">
      <c r="A2" s="34" t="s">
        <v>86</v>
      </c>
      <c r="B2" s="35" t="s">
        <v>87</v>
      </c>
      <c r="C2" s="35" t="s">
        <v>88</v>
      </c>
      <c r="D2" s="35" t="s">
        <v>104</v>
      </c>
      <c r="E2" s="35" t="s">
        <v>105</v>
      </c>
      <c r="F2" s="36" t="s">
        <v>106</v>
      </c>
    </row>
    <row r="3" spans="1:6" x14ac:dyDescent="0.35">
      <c r="A3" s="4">
        <v>587100</v>
      </c>
      <c r="B3" s="4" t="s">
        <v>8</v>
      </c>
      <c r="C3" s="4" t="s">
        <v>94</v>
      </c>
      <c r="D3" s="5">
        <v>900</v>
      </c>
      <c r="E3" s="6" t="s">
        <v>107</v>
      </c>
      <c r="F3" s="7">
        <v>44558</v>
      </c>
    </row>
    <row r="4" spans="1:6" x14ac:dyDescent="0.35">
      <c r="A4" s="8">
        <v>587100</v>
      </c>
      <c r="B4" s="8" t="s">
        <v>8</v>
      </c>
      <c r="C4" s="8" t="s">
        <v>95</v>
      </c>
      <c r="D4" s="9">
        <v>600</v>
      </c>
      <c r="E4" s="10" t="s">
        <v>107</v>
      </c>
      <c r="F4" s="11">
        <v>44558</v>
      </c>
    </row>
    <row r="5" spans="1:6" x14ac:dyDescent="0.35">
      <c r="A5" s="8">
        <v>587100</v>
      </c>
      <c r="B5" s="8" t="s">
        <v>8</v>
      </c>
      <c r="C5" s="8" t="s">
        <v>96</v>
      </c>
      <c r="D5" s="9">
        <v>150</v>
      </c>
      <c r="E5" s="10" t="s">
        <v>107</v>
      </c>
      <c r="F5" s="11">
        <v>44558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75B0-E9BA-4107-BBC0-406D2500C86F}">
  <dimension ref="A1:F5"/>
  <sheetViews>
    <sheetView workbookViewId="0">
      <selection activeCell="B13" sqref="B13"/>
    </sheetView>
  </sheetViews>
  <sheetFormatPr defaultColWidth="8.7265625" defaultRowHeight="14.5" x14ac:dyDescent="0.35"/>
  <cols>
    <col min="1" max="1" width="11" bestFit="1" customWidth="1"/>
    <col min="2" max="2" width="20.1796875" bestFit="1" customWidth="1"/>
    <col min="3" max="3" width="29" bestFit="1" customWidth="1"/>
    <col min="4" max="4" width="8.54296875" bestFit="1" customWidth="1"/>
    <col min="5" max="5" width="19.453125" bestFit="1" customWidth="1"/>
    <col min="6" max="6" width="14.81640625" bestFit="1" customWidth="1"/>
  </cols>
  <sheetData>
    <row r="1" spans="1:6" ht="16" thickBot="1" x14ac:dyDescent="0.4">
      <c r="A1" s="12">
        <f>SUM(D3:D5)</f>
        <v>0</v>
      </c>
    </row>
    <row r="2" spans="1:6" ht="15" thickBot="1" x14ac:dyDescent="0.4">
      <c r="A2" s="34" t="s">
        <v>86</v>
      </c>
      <c r="B2" s="35" t="s">
        <v>87</v>
      </c>
      <c r="C2" s="35" t="s">
        <v>88</v>
      </c>
      <c r="D2" s="35" t="s">
        <v>104</v>
      </c>
      <c r="E2" s="35" t="s">
        <v>105</v>
      </c>
      <c r="F2" s="36" t="s">
        <v>106</v>
      </c>
    </row>
    <row r="3" spans="1:6" x14ac:dyDescent="0.35">
      <c r="D3" s="13"/>
      <c r="E3" s="14"/>
      <c r="F3" s="15"/>
    </row>
    <row r="4" spans="1:6" x14ac:dyDescent="0.35">
      <c r="D4" s="13"/>
      <c r="E4" s="14"/>
      <c r="F4" s="15"/>
    </row>
    <row r="5" spans="1:6" x14ac:dyDescent="0.35">
      <c r="D5" s="13"/>
      <c r="E5" s="14"/>
      <c r="F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BAFF9-4F45-48FB-9146-B12E4E04688C}">
  <dimension ref="A1:F14"/>
  <sheetViews>
    <sheetView workbookViewId="0">
      <selection activeCell="A3" sqref="A3:D14"/>
    </sheetView>
  </sheetViews>
  <sheetFormatPr defaultColWidth="8.7265625" defaultRowHeight="14.5" x14ac:dyDescent="0.35"/>
  <cols>
    <col min="1" max="1" width="12.1796875" style="1" bestFit="1" customWidth="1"/>
    <col min="2" max="2" width="25.81640625" style="1" customWidth="1"/>
    <col min="3" max="3" width="29" style="1" bestFit="1" customWidth="1"/>
    <col min="4" max="4" width="10.1796875" style="93" bestFit="1" customWidth="1"/>
    <col min="5" max="5" width="19.453125" style="1" bestFit="1" customWidth="1"/>
    <col min="6" max="6" width="14.81640625" style="1" bestFit="1" customWidth="1"/>
    <col min="7" max="16384" width="8.7265625" style="1"/>
  </cols>
  <sheetData>
    <row r="1" spans="1:6" ht="16" thickBot="1" x14ac:dyDescent="0.4">
      <c r="A1" s="38">
        <f>SUM(D3:D8)</f>
        <v>25658.820000000003</v>
      </c>
    </row>
    <row r="2" spans="1:6" ht="15" thickBot="1" x14ac:dyDescent="0.4">
      <c r="A2" s="39" t="s">
        <v>86</v>
      </c>
      <c r="B2" s="40" t="s">
        <v>87</v>
      </c>
      <c r="C2" s="40" t="s">
        <v>88</v>
      </c>
      <c r="D2" s="94" t="s">
        <v>104</v>
      </c>
      <c r="E2" s="40" t="s">
        <v>105</v>
      </c>
      <c r="F2" s="41" t="s">
        <v>106</v>
      </c>
    </row>
    <row r="3" spans="1:6" x14ac:dyDescent="0.35">
      <c r="A3" s="17">
        <v>611100</v>
      </c>
      <c r="B3" s="17" t="s">
        <v>17</v>
      </c>
      <c r="C3" s="18"/>
      <c r="D3" s="18">
        <v>4276.47</v>
      </c>
      <c r="E3" s="18"/>
      <c r="F3" s="19">
        <v>44620</v>
      </c>
    </row>
    <row r="4" spans="1:6" x14ac:dyDescent="0.35">
      <c r="A4" s="17">
        <v>611100</v>
      </c>
      <c r="B4" s="17" t="s">
        <v>17</v>
      </c>
      <c r="C4" s="18"/>
      <c r="D4" s="18">
        <v>4276.47</v>
      </c>
      <c r="E4" s="18"/>
      <c r="F4" s="19">
        <v>44500</v>
      </c>
    </row>
    <row r="5" spans="1:6" x14ac:dyDescent="0.35">
      <c r="A5" s="17">
        <v>611100</v>
      </c>
      <c r="B5" s="17" t="s">
        <v>17</v>
      </c>
      <c r="C5" s="18"/>
      <c r="D5" s="18">
        <v>4276.47</v>
      </c>
      <c r="E5" s="18"/>
      <c r="F5" s="19">
        <v>44561</v>
      </c>
    </row>
    <row r="6" spans="1:6" x14ac:dyDescent="0.35">
      <c r="A6" s="17">
        <v>611100</v>
      </c>
      <c r="B6" s="17" t="s">
        <v>17</v>
      </c>
      <c r="C6" s="18"/>
      <c r="D6" s="18">
        <v>4276.47</v>
      </c>
      <c r="E6" s="18"/>
      <c r="F6" s="19">
        <v>44530</v>
      </c>
    </row>
    <row r="7" spans="1:6" x14ac:dyDescent="0.35">
      <c r="A7" s="17">
        <v>611100</v>
      </c>
      <c r="B7" s="17" t="s">
        <v>17</v>
      </c>
      <c r="C7" s="18"/>
      <c r="D7" s="18">
        <v>4276.47</v>
      </c>
      <c r="E7" s="18"/>
      <c r="F7" s="19">
        <v>44592</v>
      </c>
    </row>
    <row r="8" spans="1:6" x14ac:dyDescent="0.35">
      <c r="A8" s="17">
        <v>611100</v>
      </c>
      <c r="B8" s="17" t="s">
        <v>17</v>
      </c>
      <c r="C8" s="18"/>
      <c r="D8" s="18">
        <v>4276.47</v>
      </c>
      <c r="E8" s="18"/>
      <c r="F8" s="19">
        <v>44651</v>
      </c>
    </row>
    <row r="9" spans="1:6" x14ac:dyDescent="0.35">
      <c r="A9" s="17">
        <v>611100</v>
      </c>
      <c r="B9" s="17" t="s">
        <v>17</v>
      </c>
      <c r="C9" s="17"/>
      <c r="D9" s="95">
        <v>4276.47</v>
      </c>
      <c r="E9" s="17"/>
      <c r="F9" s="19">
        <v>44681</v>
      </c>
    </row>
    <row r="10" spans="1:6" x14ac:dyDescent="0.35">
      <c r="A10" s="17">
        <v>611100</v>
      </c>
      <c r="B10" s="17" t="s">
        <v>17</v>
      </c>
      <c r="C10" s="17"/>
      <c r="D10" s="95">
        <v>4276.47</v>
      </c>
      <c r="E10" s="17"/>
      <c r="F10" s="19">
        <v>44712</v>
      </c>
    </row>
    <row r="11" spans="1:6" x14ac:dyDescent="0.35">
      <c r="A11" s="17">
        <v>611100</v>
      </c>
      <c r="B11" s="17" t="s">
        <v>17</v>
      </c>
      <c r="C11" s="17"/>
      <c r="D11" s="95">
        <v>4276.47</v>
      </c>
      <c r="E11" s="17"/>
      <c r="F11" s="19">
        <v>44804</v>
      </c>
    </row>
    <row r="12" spans="1:6" x14ac:dyDescent="0.35">
      <c r="A12" s="17">
        <v>611100</v>
      </c>
      <c r="B12" s="17" t="s">
        <v>17</v>
      </c>
      <c r="C12" s="17"/>
      <c r="D12" s="95">
        <v>4276.47</v>
      </c>
      <c r="E12" s="17"/>
      <c r="F12" s="19">
        <v>44742</v>
      </c>
    </row>
    <row r="13" spans="1:6" x14ac:dyDescent="0.35">
      <c r="A13" s="17">
        <v>611100</v>
      </c>
      <c r="B13" s="17" t="s">
        <v>17</v>
      </c>
      <c r="C13" s="17"/>
      <c r="D13" s="95">
        <v>4276.47</v>
      </c>
      <c r="E13" s="17"/>
      <c r="F13" s="19">
        <v>44834</v>
      </c>
    </row>
    <row r="14" spans="1:6" x14ac:dyDescent="0.35">
      <c r="A14" s="17">
        <v>611100</v>
      </c>
      <c r="B14" s="17" t="s">
        <v>17</v>
      </c>
      <c r="C14" s="17"/>
      <c r="D14" s="95">
        <v>4276.47</v>
      </c>
      <c r="E14" s="17"/>
      <c r="F14" s="19">
        <v>44773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9EC5-2C57-4CA2-8BE4-C2C4BCDED9AA}">
  <dimension ref="A1:F30"/>
  <sheetViews>
    <sheetView topLeftCell="A15" workbookViewId="0">
      <selection activeCell="A31" sqref="A31:XFD32"/>
    </sheetView>
  </sheetViews>
  <sheetFormatPr defaultRowHeight="14.5" x14ac:dyDescent="0.35"/>
  <cols>
    <col min="1" max="1" width="12.1796875" customWidth="1"/>
    <col min="2" max="2" width="21.1796875" bestFit="1" customWidth="1"/>
    <col min="3" max="3" width="34.1796875" bestFit="1" customWidth="1"/>
    <col min="4" max="4" width="10.54296875" bestFit="1" customWidth="1"/>
    <col min="5" max="5" width="19.453125" bestFit="1" customWidth="1"/>
    <col min="6" max="6" width="14.81640625" style="15" bestFit="1" customWidth="1"/>
  </cols>
  <sheetData>
    <row r="1" spans="1:6" ht="16" thickBot="1" x14ac:dyDescent="0.4">
      <c r="A1" s="37">
        <f>SUM(D3:D30)</f>
        <v>6322.0300000000016</v>
      </c>
    </row>
    <row r="2" spans="1:6" ht="15" thickBot="1" x14ac:dyDescent="0.4">
      <c r="A2" s="34" t="s">
        <v>86</v>
      </c>
      <c r="B2" s="35" t="s">
        <v>87</v>
      </c>
      <c r="C2" s="35" t="s">
        <v>88</v>
      </c>
      <c r="D2" s="35" t="s">
        <v>104</v>
      </c>
      <c r="E2" s="35" t="s">
        <v>105</v>
      </c>
      <c r="F2" s="73" t="s">
        <v>106</v>
      </c>
    </row>
    <row r="3" spans="1:6" x14ac:dyDescent="0.35">
      <c r="A3" s="8">
        <v>629100</v>
      </c>
      <c r="B3" s="8" t="s">
        <v>11</v>
      </c>
      <c r="C3" s="8"/>
      <c r="D3" s="16">
        <v>-5512.03</v>
      </c>
      <c r="E3" s="8"/>
      <c r="F3" s="11">
        <v>44651</v>
      </c>
    </row>
    <row r="4" spans="1:6" x14ac:dyDescent="0.35">
      <c r="A4" s="8">
        <v>629100</v>
      </c>
      <c r="B4" s="8" t="s">
        <v>11</v>
      </c>
      <c r="C4" s="8"/>
      <c r="D4" s="16">
        <v>525.17999999999995</v>
      </c>
      <c r="E4" s="8"/>
      <c r="F4" s="11">
        <v>44651</v>
      </c>
    </row>
    <row r="5" spans="1:6" x14ac:dyDescent="0.35">
      <c r="A5" s="8">
        <v>629100</v>
      </c>
      <c r="B5" s="8" t="s">
        <v>11</v>
      </c>
      <c r="C5" s="8"/>
      <c r="D5" s="16">
        <v>4986.8500000000004</v>
      </c>
      <c r="E5" s="8"/>
      <c r="F5" s="11">
        <v>44651</v>
      </c>
    </row>
    <row r="6" spans="1:6" x14ac:dyDescent="0.35">
      <c r="A6" s="8">
        <v>629100</v>
      </c>
      <c r="B6" s="8" t="s">
        <v>11</v>
      </c>
      <c r="C6" s="8"/>
      <c r="D6" s="16">
        <v>5512.03</v>
      </c>
      <c r="E6" s="8"/>
      <c r="F6" s="11">
        <v>44651</v>
      </c>
    </row>
    <row r="7" spans="1:6" x14ac:dyDescent="0.35">
      <c r="A7" s="8">
        <v>629100</v>
      </c>
      <c r="B7" s="8" t="s">
        <v>11</v>
      </c>
      <c r="C7" s="8"/>
      <c r="D7" s="16">
        <v>5512.03</v>
      </c>
      <c r="E7" s="8"/>
      <c r="F7" s="11">
        <v>44651</v>
      </c>
    </row>
    <row r="8" spans="1:6" x14ac:dyDescent="0.35">
      <c r="A8" s="8">
        <v>629100</v>
      </c>
      <c r="B8" s="8" t="s">
        <v>11</v>
      </c>
      <c r="C8" s="8"/>
      <c r="D8" s="16">
        <v>-525.17999999999995</v>
      </c>
      <c r="E8" s="8"/>
      <c r="F8" s="11">
        <v>44651</v>
      </c>
    </row>
    <row r="9" spans="1:6" x14ac:dyDescent="0.35">
      <c r="A9" s="8">
        <v>629100</v>
      </c>
      <c r="B9" s="8" t="s">
        <v>11</v>
      </c>
      <c r="C9" s="8"/>
      <c r="D9" s="16">
        <v>-525.17999999999995</v>
      </c>
      <c r="E9" s="8"/>
      <c r="F9" s="11">
        <v>44651</v>
      </c>
    </row>
    <row r="10" spans="1:6" x14ac:dyDescent="0.35">
      <c r="A10" s="8">
        <v>629100</v>
      </c>
      <c r="B10" s="8" t="s">
        <v>11</v>
      </c>
      <c r="C10" s="8"/>
      <c r="D10" s="16">
        <v>-4986.8500000000004</v>
      </c>
      <c r="E10" s="8"/>
      <c r="F10" s="11">
        <v>44651</v>
      </c>
    </row>
    <row r="11" spans="1:6" x14ac:dyDescent="0.35">
      <c r="A11" s="8">
        <v>629100</v>
      </c>
      <c r="B11" s="8" t="s">
        <v>11</v>
      </c>
      <c r="C11" s="8"/>
      <c r="D11" s="16">
        <v>-4986.8500000000004</v>
      </c>
      <c r="E11" s="8"/>
      <c r="F11" s="11">
        <v>44651</v>
      </c>
    </row>
    <row r="12" spans="1:6" x14ac:dyDescent="0.35">
      <c r="A12" s="8">
        <v>629100</v>
      </c>
      <c r="B12" s="8" t="s">
        <v>11</v>
      </c>
      <c r="C12" s="8"/>
      <c r="D12" s="16">
        <v>-5512.03</v>
      </c>
      <c r="E12" s="8"/>
      <c r="F12" s="11">
        <v>44651</v>
      </c>
    </row>
    <row r="13" spans="1:6" x14ac:dyDescent="0.35">
      <c r="A13" s="8">
        <v>629100</v>
      </c>
      <c r="B13" s="8" t="s">
        <v>11</v>
      </c>
      <c r="C13" s="8"/>
      <c r="D13" s="16">
        <v>525.17999999999995</v>
      </c>
      <c r="E13" s="8"/>
      <c r="F13" s="11">
        <v>44651</v>
      </c>
    </row>
    <row r="14" spans="1:6" x14ac:dyDescent="0.35">
      <c r="A14" s="8">
        <v>629100</v>
      </c>
      <c r="B14" s="8" t="s">
        <v>11</v>
      </c>
      <c r="C14" s="8"/>
      <c r="D14" s="16">
        <v>4986.8500000000004</v>
      </c>
      <c r="E14" s="8"/>
      <c r="F14" s="11">
        <v>44651</v>
      </c>
    </row>
    <row r="15" spans="1:6" x14ac:dyDescent="0.35">
      <c r="A15" s="8">
        <v>629100</v>
      </c>
      <c r="B15" s="8" t="s">
        <v>11</v>
      </c>
      <c r="C15" s="8"/>
      <c r="D15" s="16">
        <v>5512.03</v>
      </c>
      <c r="E15" s="8"/>
      <c r="F15" s="11">
        <v>44651</v>
      </c>
    </row>
    <row r="16" spans="1:6" x14ac:dyDescent="0.35">
      <c r="A16" s="8">
        <v>629100</v>
      </c>
      <c r="B16" s="8" t="s">
        <v>11</v>
      </c>
      <c r="C16" s="8"/>
      <c r="D16" s="16">
        <v>-525.17999999999995</v>
      </c>
      <c r="E16" s="8"/>
      <c r="F16" s="11">
        <v>44651</v>
      </c>
    </row>
    <row r="17" spans="1:6" x14ac:dyDescent="0.35">
      <c r="A17" s="8">
        <v>629100</v>
      </c>
      <c r="B17" s="8" t="s">
        <v>11</v>
      </c>
      <c r="C17" s="8"/>
      <c r="D17" s="16">
        <v>-4986.8500000000004</v>
      </c>
      <c r="E17" s="8"/>
      <c r="F17" s="11">
        <v>44651</v>
      </c>
    </row>
    <row r="18" spans="1:6" x14ac:dyDescent="0.35">
      <c r="A18" s="8">
        <v>629100</v>
      </c>
      <c r="B18" s="8" t="s">
        <v>11</v>
      </c>
      <c r="C18" s="8"/>
      <c r="D18" s="16">
        <v>-5512.03</v>
      </c>
      <c r="E18" s="8"/>
      <c r="F18" s="11">
        <v>44651</v>
      </c>
    </row>
    <row r="19" spans="1:6" x14ac:dyDescent="0.35">
      <c r="A19" s="8">
        <v>629100</v>
      </c>
      <c r="B19" s="8" t="s">
        <v>11</v>
      </c>
      <c r="C19" s="8"/>
      <c r="D19" s="16">
        <v>-5512.03</v>
      </c>
      <c r="E19" s="8"/>
      <c r="F19" s="11">
        <v>44651</v>
      </c>
    </row>
    <row r="20" spans="1:6" x14ac:dyDescent="0.35">
      <c r="A20" s="8">
        <v>629100</v>
      </c>
      <c r="B20" s="8" t="s">
        <v>11</v>
      </c>
      <c r="C20" s="8"/>
      <c r="D20" s="16">
        <v>525.17999999999995</v>
      </c>
      <c r="E20" s="8"/>
      <c r="F20" s="11">
        <v>44651</v>
      </c>
    </row>
    <row r="21" spans="1:6" x14ac:dyDescent="0.35">
      <c r="A21" s="8">
        <v>629100</v>
      </c>
      <c r="B21" s="8" t="s">
        <v>11</v>
      </c>
      <c r="C21" s="8"/>
      <c r="D21" s="16">
        <v>525.17999999999995</v>
      </c>
      <c r="E21" s="8"/>
      <c r="F21" s="11">
        <v>44651</v>
      </c>
    </row>
    <row r="22" spans="1:6" x14ac:dyDescent="0.35">
      <c r="A22" s="8">
        <v>629100</v>
      </c>
      <c r="B22" s="8" t="s">
        <v>11</v>
      </c>
      <c r="C22" s="8"/>
      <c r="D22" s="16">
        <v>4986.8500000000004</v>
      </c>
      <c r="E22" s="8"/>
      <c r="F22" s="11">
        <v>44651</v>
      </c>
    </row>
    <row r="23" spans="1:6" x14ac:dyDescent="0.35">
      <c r="A23" s="8">
        <v>629100</v>
      </c>
      <c r="B23" s="8" t="s">
        <v>11</v>
      </c>
      <c r="C23" s="8"/>
      <c r="D23" s="16">
        <v>4986.8500000000004</v>
      </c>
      <c r="E23" s="8"/>
      <c r="F23" s="11">
        <v>44651</v>
      </c>
    </row>
    <row r="24" spans="1:6" x14ac:dyDescent="0.35">
      <c r="A24" s="8">
        <v>629100</v>
      </c>
      <c r="B24" s="8" t="s">
        <v>11</v>
      </c>
      <c r="C24" s="8" t="s">
        <v>100</v>
      </c>
      <c r="D24" s="16">
        <v>5512.03</v>
      </c>
      <c r="E24" s="8" t="s">
        <v>108</v>
      </c>
      <c r="F24" s="11">
        <v>44627</v>
      </c>
    </row>
    <row r="25" spans="1:6" x14ac:dyDescent="0.35">
      <c r="A25" s="8">
        <v>629100</v>
      </c>
      <c r="B25" s="8" t="s">
        <v>11</v>
      </c>
      <c r="C25" s="8" t="s">
        <v>101</v>
      </c>
      <c r="D25" s="16">
        <v>60</v>
      </c>
      <c r="E25" s="8" t="s">
        <v>109</v>
      </c>
      <c r="F25" s="11">
        <v>44588</v>
      </c>
    </row>
    <row r="26" spans="1:6" x14ac:dyDescent="0.35">
      <c r="A26" s="8">
        <v>629100</v>
      </c>
      <c r="B26" s="8" t="s">
        <v>11</v>
      </c>
      <c r="C26" s="8" t="s">
        <v>101</v>
      </c>
      <c r="D26" s="16">
        <v>60</v>
      </c>
      <c r="E26" s="8" t="s">
        <v>110</v>
      </c>
      <c r="F26" s="11">
        <v>44587</v>
      </c>
    </row>
    <row r="27" spans="1:6" x14ac:dyDescent="0.35">
      <c r="A27" s="8">
        <v>629100</v>
      </c>
      <c r="B27" s="8" t="s">
        <v>11</v>
      </c>
      <c r="C27" s="8" t="s">
        <v>101</v>
      </c>
      <c r="D27" s="16">
        <v>60</v>
      </c>
      <c r="E27" s="8" t="s">
        <v>111</v>
      </c>
      <c r="F27" s="11">
        <v>44580</v>
      </c>
    </row>
    <row r="28" spans="1:6" x14ac:dyDescent="0.35">
      <c r="A28" s="8">
        <v>629100</v>
      </c>
      <c r="B28" s="8" t="s">
        <v>11</v>
      </c>
      <c r="C28" s="8" t="s">
        <v>102</v>
      </c>
      <c r="D28" s="16">
        <v>550</v>
      </c>
      <c r="E28" s="8" t="s">
        <v>112</v>
      </c>
      <c r="F28" s="11">
        <v>44572</v>
      </c>
    </row>
    <row r="29" spans="1:6" x14ac:dyDescent="0.35">
      <c r="A29" s="8">
        <v>629100</v>
      </c>
      <c r="B29" s="8" t="s">
        <v>11</v>
      </c>
      <c r="C29" s="8" t="s">
        <v>103</v>
      </c>
      <c r="D29" s="16">
        <v>20</v>
      </c>
      <c r="E29" s="8" t="s">
        <v>113</v>
      </c>
      <c r="F29" s="11">
        <v>44531</v>
      </c>
    </row>
    <row r="30" spans="1:6" x14ac:dyDescent="0.35">
      <c r="A30" s="8">
        <v>629100</v>
      </c>
      <c r="B30" s="8" t="s">
        <v>11</v>
      </c>
      <c r="C30" s="8" t="s">
        <v>101</v>
      </c>
      <c r="D30" s="16">
        <v>60</v>
      </c>
      <c r="E30" s="8" t="s">
        <v>114</v>
      </c>
      <c r="F30" s="11">
        <v>44588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6D13-FA0C-4B86-8B23-41648B1D8B5A}">
  <dimension ref="A1:F17"/>
  <sheetViews>
    <sheetView workbookViewId="0">
      <selection activeCell="D31" sqref="D31"/>
    </sheetView>
  </sheetViews>
  <sheetFormatPr defaultRowHeight="14.5" x14ac:dyDescent="0.35"/>
  <cols>
    <col min="1" max="1" width="10.1796875" bestFit="1" customWidth="1"/>
    <col min="2" max="2" width="21.7265625" bestFit="1" customWidth="1"/>
    <col min="3" max="3" width="48.26953125" bestFit="1" customWidth="1"/>
    <col min="4" max="4" width="9.81640625" bestFit="1" customWidth="1"/>
    <col min="5" max="5" width="19.453125" style="71" bestFit="1" customWidth="1"/>
    <col min="6" max="6" width="14.81640625" style="15" bestFit="1" customWidth="1"/>
  </cols>
  <sheetData>
    <row r="1" spans="1:6" ht="15" thickBot="1" x14ac:dyDescent="0.4">
      <c r="A1" s="33">
        <f>SUM(D3:D15)</f>
        <v>1942.0700000000002</v>
      </c>
    </row>
    <row r="2" spans="1:6" ht="15" thickBot="1" x14ac:dyDescent="0.4">
      <c r="A2" s="34" t="s">
        <v>86</v>
      </c>
      <c r="B2" s="35" t="s">
        <v>87</v>
      </c>
      <c r="C2" s="35" t="s">
        <v>88</v>
      </c>
      <c r="D2" s="35" t="s">
        <v>104</v>
      </c>
      <c r="E2" s="35" t="s">
        <v>105</v>
      </c>
      <c r="F2" s="73" t="s">
        <v>106</v>
      </c>
    </row>
    <row r="3" spans="1:6" x14ac:dyDescent="0.35">
      <c r="A3" s="8">
        <v>549000</v>
      </c>
      <c r="B3" s="8" t="s">
        <v>14</v>
      </c>
      <c r="C3" s="8"/>
      <c r="D3" s="16">
        <v>502</v>
      </c>
      <c r="E3" s="72"/>
      <c r="F3" s="11">
        <v>44530</v>
      </c>
    </row>
    <row r="4" spans="1:6" x14ac:dyDescent="0.35">
      <c r="A4" s="8">
        <v>549000</v>
      </c>
      <c r="B4" s="8" t="s">
        <v>14</v>
      </c>
      <c r="C4" s="8"/>
      <c r="D4" s="16">
        <v>-502</v>
      </c>
      <c r="E4" s="72"/>
      <c r="F4" s="11">
        <v>44538</v>
      </c>
    </row>
    <row r="5" spans="1:6" x14ac:dyDescent="0.35">
      <c r="A5" s="8">
        <v>549000</v>
      </c>
      <c r="B5" s="8" t="s">
        <v>14</v>
      </c>
      <c r="C5" s="8"/>
      <c r="D5" s="16">
        <v>444</v>
      </c>
      <c r="E5" s="72"/>
      <c r="F5" s="11">
        <v>44500</v>
      </c>
    </row>
    <row r="6" spans="1:6" x14ac:dyDescent="0.35">
      <c r="A6" s="8">
        <v>549000</v>
      </c>
      <c r="B6" s="8" t="s">
        <v>14</v>
      </c>
      <c r="C6" s="8"/>
      <c r="D6" s="16">
        <v>-107.73</v>
      </c>
      <c r="E6" s="72"/>
      <c r="F6" s="11">
        <v>44500</v>
      </c>
    </row>
    <row r="7" spans="1:6" x14ac:dyDescent="0.35">
      <c r="A7" s="8">
        <v>549000</v>
      </c>
      <c r="B7" s="8" t="s">
        <v>14</v>
      </c>
      <c r="C7" s="8"/>
      <c r="D7" s="16">
        <v>0.22</v>
      </c>
      <c r="E7" s="72"/>
      <c r="F7" s="11">
        <v>44500</v>
      </c>
    </row>
    <row r="8" spans="1:6" x14ac:dyDescent="0.35">
      <c r="A8" s="8">
        <v>549000</v>
      </c>
      <c r="B8" s="8" t="s">
        <v>14</v>
      </c>
      <c r="C8" s="8"/>
      <c r="D8" s="16">
        <v>10.25</v>
      </c>
      <c r="E8" s="72"/>
      <c r="F8" s="11">
        <v>44500</v>
      </c>
    </row>
    <row r="9" spans="1:6" x14ac:dyDescent="0.35">
      <c r="A9" s="8">
        <v>549000</v>
      </c>
      <c r="B9" s="8" t="s">
        <v>14</v>
      </c>
      <c r="C9" s="8"/>
      <c r="D9" s="16">
        <v>2.12</v>
      </c>
      <c r="E9" s="72"/>
      <c r="F9" s="11">
        <v>44500</v>
      </c>
    </row>
    <row r="10" spans="1:6" x14ac:dyDescent="0.35">
      <c r="A10" s="8">
        <v>549000</v>
      </c>
      <c r="B10" s="8" t="s">
        <v>14</v>
      </c>
      <c r="C10" s="8"/>
      <c r="D10" s="16">
        <v>97.48</v>
      </c>
      <c r="E10" s="72"/>
      <c r="F10" s="11">
        <v>44500</v>
      </c>
    </row>
    <row r="11" spans="1:6" x14ac:dyDescent="0.35">
      <c r="A11" s="8">
        <v>549000</v>
      </c>
      <c r="B11" s="8" t="s">
        <v>14</v>
      </c>
      <c r="C11" s="8"/>
      <c r="D11" s="16">
        <v>-444</v>
      </c>
      <c r="E11" s="72"/>
      <c r="F11" s="11">
        <v>44505</v>
      </c>
    </row>
    <row r="12" spans="1:6" x14ac:dyDescent="0.35">
      <c r="A12" s="8">
        <v>549000</v>
      </c>
      <c r="B12" s="8" t="s">
        <v>14</v>
      </c>
      <c r="C12" s="8" t="s">
        <v>90</v>
      </c>
      <c r="D12" s="16">
        <v>502</v>
      </c>
      <c r="E12" s="72" t="s">
        <v>115</v>
      </c>
      <c r="F12" s="11">
        <v>44531</v>
      </c>
    </row>
    <row r="13" spans="1:6" x14ac:dyDescent="0.35">
      <c r="A13" s="8">
        <v>549000</v>
      </c>
      <c r="B13" s="8" t="s">
        <v>14</v>
      </c>
      <c r="C13" s="8" t="s">
        <v>91</v>
      </c>
      <c r="D13" s="16">
        <v>444</v>
      </c>
      <c r="E13" s="72" t="s">
        <v>116</v>
      </c>
      <c r="F13" s="11">
        <v>44503</v>
      </c>
    </row>
    <row r="14" spans="1:6" x14ac:dyDescent="0.35">
      <c r="A14" s="8">
        <v>549000</v>
      </c>
      <c r="B14" s="8" t="s">
        <v>14</v>
      </c>
      <c r="C14" s="8" t="s">
        <v>92</v>
      </c>
      <c r="D14" s="16">
        <v>886</v>
      </c>
      <c r="E14" s="72" t="s">
        <v>117</v>
      </c>
      <c r="F14" s="11">
        <v>44601</v>
      </c>
    </row>
    <row r="15" spans="1:6" x14ac:dyDescent="0.35">
      <c r="A15" s="8">
        <v>549000</v>
      </c>
      <c r="B15" s="8" t="s">
        <v>14</v>
      </c>
      <c r="C15" s="8" t="s">
        <v>93</v>
      </c>
      <c r="D15" s="16">
        <v>107.73</v>
      </c>
      <c r="E15" s="72">
        <v>80453180</v>
      </c>
      <c r="F15" s="11">
        <v>44481</v>
      </c>
    </row>
    <row r="16" spans="1:6" x14ac:dyDescent="0.35">
      <c r="A16" s="8">
        <v>549000</v>
      </c>
      <c r="B16" s="8" t="s">
        <v>14</v>
      </c>
      <c r="C16" s="70" t="s">
        <v>143</v>
      </c>
      <c r="D16" s="74">
        <v>34.5</v>
      </c>
      <c r="E16" s="72">
        <v>200656083</v>
      </c>
      <c r="F16" s="11">
        <v>44783</v>
      </c>
    </row>
    <row r="17" spans="1:6" x14ac:dyDescent="0.35">
      <c r="A17" s="8">
        <v>549000</v>
      </c>
      <c r="B17" s="8" t="s">
        <v>14</v>
      </c>
      <c r="C17" s="70" t="s">
        <v>143</v>
      </c>
      <c r="D17" s="74">
        <v>82.5</v>
      </c>
      <c r="E17" s="72">
        <v>200656084</v>
      </c>
      <c r="F17" s="11">
        <v>44783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6BFF-F74E-42B9-8E73-44B22EDB3A8F}">
  <dimension ref="A1:F6"/>
  <sheetViews>
    <sheetView workbookViewId="0">
      <selection activeCell="A6" sqref="A6:D6"/>
    </sheetView>
  </sheetViews>
  <sheetFormatPr defaultRowHeight="14.5" x14ac:dyDescent="0.35"/>
  <cols>
    <col min="1" max="2" width="13.453125" bestFit="1" customWidth="1"/>
    <col min="3" max="3" width="35.26953125" bestFit="1" customWidth="1"/>
    <col min="4" max="4" width="9" bestFit="1" customWidth="1"/>
    <col min="5" max="5" width="19.453125" bestFit="1" customWidth="1"/>
    <col min="6" max="6" width="14.81640625" bestFit="1" customWidth="1"/>
  </cols>
  <sheetData>
    <row r="1" spans="1:6" ht="15" thickBot="1" x14ac:dyDescent="0.4">
      <c r="A1" s="33">
        <f>SUM(D3:D5)</f>
        <v>138.82</v>
      </c>
    </row>
    <row r="2" spans="1:6" ht="15" thickBot="1" x14ac:dyDescent="0.4">
      <c r="A2" s="34" t="s">
        <v>86</v>
      </c>
      <c r="B2" s="35" t="s">
        <v>87</v>
      </c>
      <c r="C2" s="35" t="s">
        <v>88</v>
      </c>
      <c r="D2" s="35" t="s">
        <v>104</v>
      </c>
      <c r="E2" s="35" t="s">
        <v>105</v>
      </c>
      <c r="F2" s="36" t="s">
        <v>106</v>
      </c>
    </row>
    <row r="3" spans="1:6" x14ac:dyDescent="0.35">
      <c r="A3" s="8">
        <v>621100</v>
      </c>
      <c r="B3" s="8" t="s">
        <v>10</v>
      </c>
      <c r="C3" s="8" t="s">
        <v>97</v>
      </c>
      <c r="D3" s="16">
        <v>44.4</v>
      </c>
      <c r="E3" s="8" t="s">
        <v>118</v>
      </c>
      <c r="F3" s="11">
        <v>44620</v>
      </c>
    </row>
    <row r="4" spans="1:6" x14ac:dyDescent="0.35">
      <c r="A4" s="8">
        <v>621100</v>
      </c>
      <c r="B4" s="8" t="s">
        <v>10</v>
      </c>
      <c r="C4" s="8" t="s">
        <v>98</v>
      </c>
      <c r="D4" s="16">
        <v>10</v>
      </c>
      <c r="E4" s="8" t="s">
        <v>119</v>
      </c>
      <c r="F4" s="11">
        <v>44559</v>
      </c>
    </row>
    <row r="5" spans="1:6" x14ac:dyDescent="0.35">
      <c r="A5" s="8">
        <v>621100</v>
      </c>
      <c r="B5" s="8" t="s">
        <v>10</v>
      </c>
      <c r="C5" s="8" t="s">
        <v>99</v>
      </c>
      <c r="D5" s="16">
        <v>84.42</v>
      </c>
      <c r="E5" s="8" t="s">
        <v>120</v>
      </c>
      <c r="F5" s="11">
        <v>44567</v>
      </c>
    </row>
    <row r="6" spans="1:6" x14ac:dyDescent="0.35">
      <c r="A6" s="8">
        <v>621100</v>
      </c>
      <c r="B6" s="8" t="s">
        <v>10</v>
      </c>
      <c r="C6" s="70" t="s">
        <v>141</v>
      </c>
      <c r="D6" s="9">
        <v>171.37</v>
      </c>
      <c r="E6" s="77" t="s">
        <v>142</v>
      </c>
      <c r="F6" s="11">
        <v>44742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BEDF21-5A02-495A-8248-7C102FEAB569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0343ffb1-f659-47b9-8c3f-42d21e4ec3a0"/>
    <ds:schemaRef ds:uri="http://purl.org/dc/elements/1.1/"/>
    <ds:schemaRef ds:uri="http://schemas.microsoft.com/office/2006/documentManagement/types"/>
    <ds:schemaRef ds:uri="e61568b1-c106-4d70-abab-16fd7af8c23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BCD1A3-41BB-4681-AA82-895620349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C3137-7C5A-4342-8CAA-B854C92A5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Sheet1</vt:lpstr>
      <vt:lpstr>Exh 31</vt:lpstr>
      <vt:lpstr>540400</vt:lpstr>
      <vt:lpstr>587100</vt:lpstr>
      <vt:lpstr>587200</vt:lpstr>
      <vt:lpstr>611100</vt:lpstr>
      <vt:lpstr>629100</vt:lpstr>
      <vt:lpstr>549000</vt:lpstr>
      <vt:lpstr>621100</vt:lpstr>
      <vt:lpstr>'Exh 31'!Print_Area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Paciorek</dc:creator>
  <cp:keywords/>
  <dc:description/>
  <cp:lastModifiedBy>James Kilbane</cp:lastModifiedBy>
  <cp:revision/>
  <cp:lastPrinted>2022-10-28T16:04:20Z</cp:lastPrinted>
  <dcterms:created xsi:type="dcterms:W3CDTF">2022-05-10T17:16:31Z</dcterms:created>
  <dcterms:modified xsi:type="dcterms:W3CDTF">2022-10-28T16:04:21Z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