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7" documentId="8_{E3D75F7B-02ED-4EB6-9177-7E66B57E1E7D}" xr6:coauthVersionLast="47" xr6:coauthVersionMax="47" xr10:uidLastSave="{8A90D2ED-4F11-4464-9537-EFCDB3F27277}"/>
  <bookViews>
    <workbookView xWindow="-120" yWindow="-120" windowWidth="29040" windowHeight="15840" activeTab="1" xr2:uid="{EBE00AB8-2317-4A3D-92F0-A4CA8019F55C}"/>
  </bookViews>
  <sheets>
    <sheet name="ADIT" sheetId="1" r:id="rId1"/>
    <sheet name="2020-2021 JE Support" sheetId="2" r:id="rId2"/>
    <sheet name="NO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D30" i="2" l="1"/>
  <c r="F30" i="2" l="1"/>
  <c r="F32" i="2" s="1"/>
  <c r="F34" i="2" s="1"/>
  <c r="I23" i="3" l="1"/>
  <c r="H23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I48" i="3"/>
  <c r="H48" i="3"/>
  <c r="J21" i="3"/>
  <c r="J20" i="3"/>
  <c r="J19" i="3"/>
  <c r="G48" i="3"/>
  <c r="F48" i="3"/>
  <c r="E48" i="3"/>
  <c r="D48" i="3"/>
  <c r="C48" i="3"/>
  <c r="T21" i="3"/>
  <c r="J48" i="3" l="1"/>
  <c r="T20" i="3" l="1"/>
  <c r="T19" i="3"/>
  <c r="T18" i="3" l="1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S23" i="3"/>
  <c r="R23" i="3"/>
  <c r="Q23" i="3"/>
  <c r="P23" i="3"/>
  <c r="O23" i="3"/>
  <c r="E23" i="3"/>
  <c r="G23" i="3"/>
  <c r="F23" i="3"/>
  <c r="D23" i="3"/>
  <c r="C23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T23" i="3" l="1"/>
  <c r="J23" i="3"/>
  <c r="R9" i="2" l="1"/>
  <c r="R20" i="2"/>
  <c r="U20" i="2" s="1"/>
  <c r="L18" i="2" l="1"/>
  <c r="L7" i="2"/>
  <c r="D18" i="2"/>
  <c r="F21" i="2" s="1"/>
  <c r="N7" i="2" l="1"/>
  <c r="R7" i="2"/>
  <c r="R11" i="2" s="1"/>
  <c r="N21" i="2"/>
  <c r="U21" i="2" s="1"/>
  <c r="R18" i="2"/>
  <c r="R22" i="2" s="1"/>
  <c r="N10" i="2"/>
  <c r="N18" i="2"/>
  <c r="F18" i="2"/>
  <c r="F20" i="2" s="1"/>
  <c r="F22" i="2" s="1"/>
  <c r="D7" i="2"/>
  <c r="F7" i="2" s="1"/>
  <c r="N20" i="2" l="1"/>
  <c r="U18" i="2"/>
  <c r="U10" i="2"/>
  <c r="N9" i="2"/>
  <c r="U9" i="2" s="1"/>
  <c r="U11" i="2" s="1"/>
  <c r="U7" i="2"/>
  <c r="F10" i="2"/>
  <c r="F11" i="2" s="1"/>
  <c r="N11" i="2" l="1"/>
  <c r="N22" i="2"/>
  <c r="U22" i="2"/>
  <c r="I13" i="1"/>
  <c r="I12" i="1"/>
  <c r="I11" i="1"/>
  <c r="I9" i="1"/>
  <c r="I7" i="1"/>
  <c r="I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tc={96F0A065-6309-4F67-9763-300D99F7E915}</author>
    <author>Don Hong</author>
    <author>tc={9CC07D86-7B43-4422-9D4F-34150944855B}</author>
  </authors>
  <commentList>
    <comment ref="C6" authorId="0" shapeId="0" xr:uid="{96F0A065-6309-4F67-9763-300D99F7E915}">
      <text>
        <t>[Threaded comment]
Your version of Excel allows you to read this threaded comment; however, any edits to it will get removed if the file is opened in a newer version of Excel. Learn more: https://go.microsoft.com/fwlink/?linkid=870924
Comment:
    Amortization of 2020 rate case deferral occurring in 2021</t>
      </text>
    </comment>
    <comment ref="R9" authorId="1" shapeId="0" xr:uid="{3DE82A72-D1BA-4259-B012-20F8805DBACE}">
      <text>
        <r>
          <rPr>
            <sz val="9"/>
            <color indexed="81"/>
            <rFont val="Tahoma"/>
            <family val="2"/>
          </rPr>
          <t>rounding</t>
        </r>
      </text>
    </comment>
    <comment ref="C17" authorId="2" shapeId="0" xr:uid="{9CC07D86-7B43-4422-9D4F-34150944855B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in AR allowance reserve</t>
      </text>
    </comment>
    <comment ref="R20" authorId="1" shapeId="0" xr:uid="{A0666D8C-52BB-4614-B6C0-6286084255C8}">
      <text>
        <r>
          <rPr>
            <sz val="9"/>
            <color indexed="81"/>
            <rFont val="Tahoma"/>
            <family val="2"/>
          </rPr>
          <t>rounding</t>
        </r>
      </text>
    </comment>
  </commentList>
</comments>
</file>

<file path=xl/sharedStrings.xml><?xml version="1.0" encoding="utf-8"?>
<sst xmlns="http://schemas.openxmlformats.org/spreadsheetml/2006/main" count="173" uniqueCount="49">
  <si>
    <t>Water Service Corporation of Kentucky</t>
  </si>
  <si>
    <t>Accumulated Deferred Income Tax (ADIT) Rollforward</t>
  </si>
  <si>
    <t>JDE</t>
  </si>
  <si>
    <t>Fusion</t>
  </si>
  <si>
    <t>JDE Acct Description</t>
  </si>
  <si>
    <t>DEF FED TAX - RATE CASE</t>
  </si>
  <si>
    <t>DEF FED TAX - BAD DEBT</t>
  </si>
  <si>
    <t>DEF FED TAX - NOL</t>
  </si>
  <si>
    <t>DEF ST TAX - RATE CASE</t>
  </si>
  <si>
    <t>DEF ST TAX - BAD DEBT</t>
  </si>
  <si>
    <t>DEF ST TAX - NOL</t>
  </si>
  <si>
    <t>2019 RTP</t>
  </si>
  <si>
    <t>2020 CY</t>
  </si>
  <si>
    <t>2020 RTP</t>
  </si>
  <si>
    <t>2021 CY</t>
  </si>
  <si>
    <t>DRC Tax Deduction</t>
  </si>
  <si>
    <t>State DTA</t>
  </si>
  <si>
    <t>Federal DTA</t>
  </si>
  <si>
    <t>2021 Provision</t>
  </si>
  <si>
    <t>Tax Effected</t>
  </si>
  <si>
    <t>Book Bad Debt Reserve</t>
  </si>
  <si>
    <t>2020 Provision</t>
  </si>
  <si>
    <t>KY</t>
  </si>
  <si>
    <t>Total</t>
  </si>
  <si>
    <t>IL Unitary</t>
  </si>
  <si>
    <t>DRC Book Amort/Tax Addback</t>
  </si>
  <si>
    <t>KY NOL</t>
  </si>
  <si>
    <t>Utilized in 2019</t>
  </si>
  <si>
    <t>Generated</t>
  </si>
  <si>
    <t>Utilized in 2017</t>
  </si>
  <si>
    <t>Remaining</t>
  </si>
  <si>
    <t>Federal NOL</t>
  </si>
  <si>
    <t>Utilized in 2010</t>
  </si>
  <si>
    <t>Utilized in 2016</t>
  </si>
  <si>
    <t>Unitary</t>
  </si>
  <si>
    <t>Separate</t>
  </si>
  <si>
    <t>Consolidated</t>
  </si>
  <si>
    <t>Filing</t>
  </si>
  <si>
    <t>Federal</t>
  </si>
  <si>
    <t>Estimate</t>
  </si>
  <si>
    <t>Utilized in 2020</t>
  </si>
  <si>
    <t>Utilized in 2021</t>
  </si>
  <si>
    <t>Utilized by</t>
  </si>
  <si>
    <t>other entities</t>
  </si>
  <si>
    <t>in the unitary</t>
  </si>
  <si>
    <t>return</t>
  </si>
  <si>
    <t>2019 Estimated KY NOL Generated</t>
  </si>
  <si>
    <t>2019 Actual KY NOL Utilized</t>
  </si>
  <si>
    <t>2019 Return to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</si>
</sst>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7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0" fontId="0" fillId="3" borderId="0" xfId="0" applyFill="1"/>
    <xf numFmtId="43" fontId="0" fillId="3" borderId="0" xfId="1" applyFont="1" applyFill="1" applyAlignment="1">
      <alignment horizontal="center"/>
    </xf>
    <xf numFmtId="43" fontId="3" fillId="3" borderId="0" xfId="0" applyNumberFormat="1" applyFont="1" applyFill="1"/>
    <xf numFmtId="43" fontId="0" fillId="0" borderId="3" xfId="0" applyNumberFormat="1" applyBorder="1"/>
    <xf numFmtId="43" fontId="3" fillId="0" borderId="0" xfId="1" applyFont="1" applyFill="1" applyBorder="1" applyAlignment="1">
      <alignment vertical="top"/>
    </xf>
    <xf numFmtId="0" fontId="2" fillId="0" borderId="2" xfId="0" applyFont="1" applyBorder="1"/>
    <xf numFmtId="43" fontId="0" fillId="3" borderId="3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0" fontId="0" fillId="0" borderId="0" xfId="2" applyNumberFormat="1" applyFont="1" applyBorder="1"/>
    <xf numFmtId="43" fontId="0" fillId="3" borderId="0" xfId="1" applyFont="1" applyFill="1" applyBorder="1"/>
    <xf numFmtId="43" fontId="0" fillId="0" borderId="0" xfId="1" applyFont="1" applyBorder="1"/>
    <xf numFmtId="43" fontId="0" fillId="0" borderId="0" xfId="0" applyNumberFormat="1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43" fontId="0" fillId="3" borderId="0" xfId="0" applyNumberFormat="1" applyFill="1" applyBorder="1"/>
    <xf numFmtId="0" fontId="2" fillId="0" borderId="5" xfId="0" applyFont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0" fontId="0" fillId="0" borderId="0" xfId="2" applyNumberFormat="1" applyFont="1" applyFill="1" applyBorder="1"/>
    <xf numFmtId="43" fontId="0" fillId="0" borderId="0" xfId="0" applyNumberFormat="1" applyFill="1" applyBorder="1"/>
    <xf numFmtId="43" fontId="0" fillId="0" borderId="3" xfId="0" applyNumberFormat="1" applyFill="1" applyBorder="1"/>
    <xf numFmtId="0" fontId="0" fillId="0" borderId="2" xfId="0" applyFill="1" applyBorder="1"/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0" fillId="0" borderId="5" xfId="0" applyFill="1" applyBorder="1"/>
    <xf numFmtId="0" fontId="2" fillId="0" borderId="2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3" fillId="3" borderId="0" xfId="0" applyNumberFormat="1" applyFont="1" applyFill="1" applyBorder="1"/>
    <xf numFmtId="43" fontId="0" fillId="0" borderId="0" xfId="1" applyFont="1" applyFill="1" applyBorder="1" applyAlignment="1">
      <alignment horizontal="center"/>
    </xf>
    <xf numFmtId="0" fontId="3" fillId="0" borderId="0" xfId="0" applyFont="1" applyFill="1" applyBorder="1"/>
    <xf numFmtId="43" fontId="3" fillId="3" borderId="0" xfId="1" applyFont="1" applyFill="1" applyBorder="1" applyAlignment="1">
      <alignment horizontal="center"/>
    </xf>
    <xf numFmtId="37" fontId="0" fillId="0" borderId="0" xfId="1" applyNumberFormat="1" applyFont="1"/>
    <xf numFmtId="37" fontId="0" fillId="0" borderId="0" xfId="0" applyNumberFormat="1"/>
    <xf numFmtId="37" fontId="0" fillId="0" borderId="3" xfId="0" applyNumberFormat="1" applyBorder="1"/>
    <xf numFmtId="165" fontId="0" fillId="0" borderId="0" xfId="1" applyNumberFormat="1" applyFont="1"/>
    <xf numFmtId="37" fontId="0" fillId="0" borderId="0" xfId="1" applyNumberFormat="1" applyFont="1" applyFill="1"/>
    <xf numFmtId="0" fontId="0" fillId="0" borderId="0" xfId="0" applyAlignment="1">
      <alignment horizontal="center"/>
    </xf>
    <xf numFmtId="0" fontId="0" fillId="4" borderId="0" xfId="0" applyFill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te Destefano" id="{3AC822D0-8B30-4138-88B9-69BC66164382}" userId="S::Dante.Destefano@ad.corixgroup.com::9997ee2f-53c6-4fcb-9d21-086a7cc200c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9-29T02:03:57.43" personId="{3AC822D0-8B30-4138-88B9-69BC66164382}" id="{96F0A065-6309-4F67-9763-300D99F7E915}">
    <text>Amortization of 2020 rate case deferral occurring in 2021</text>
  </threadedComment>
  <threadedComment ref="C17" dT="2022-09-29T02:42:07.29" personId="{3AC822D0-8B30-4138-88B9-69BC66164382}" id="{9CC07D86-7B43-4422-9D4F-34150944855B}">
    <text>Change in AR allowance reserve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484A-7CFD-435C-B900-D9BCC39616FC}">
  <dimension ref="A1:I14"/>
  <sheetViews>
    <sheetView workbookViewId="0">
      <pane ySplit="5" topLeftCell="A6" activePane="bottomLeft" state="frozen"/>
      <selection pane="bottomLeft" activeCell="H7" sqref="H7"/>
    </sheetView>
  </sheetViews>
  <sheetFormatPr defaultRowHeight="15" x14ac:dyDescent="0.25"/>
  <cols>
    <col min="1" max="1" width="5.140625" customWidth="1"/>
    <col min="2" max="2" width="7" bestFit="1" customWidth="1"/>
    <col min="3" max="3" width="30.7109375" bestFit="1" customWidth="1"/>
    <col min="4" max="4" width="12.28515625" bestFit="1" customWidth="1"/>
    <col min="5" max="6" width="11.28515625" bestFit="1" customWidth="1"/>
    <col min="7" max="7" width="10.28515625" bestFit="1" customWidth="1"/>
    <col min="8" max="9" width="12.2851562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x14ac:dyDescent="0.25">
      <c r="E4" s="3">
        <v>44196</v>
      </c>
      <c r="F4" s="4"/>
      <c r="G4" s="3">
        <v>44561</v>
      </c>
      <c r="H4" s="4"/>
    </row>
    <row r="5" spans="1:9" ht="15.75" thickBot="1" x14ac:dyDescent="0.3">
      <c r="A5" s="8" t="s">
        <v>2</v>
      </c>
      <c r="B5" s="8" t="s">
        <v>3</v>
      </c>
      <c r="C5" s="8" t="s">
        <v>4</v>
      </c>
      <c r="D5" s="9">
        <v>44165</v>
      </c>
      <c r="E5" s="10" t="s">
        <v>11</v>
      </c>
      <c r="F5" s="10" t="s">
        <v>12</v>
      </c>
      <c r="G5" s="10" t="s">
        <v>13</v>
      </c>
      <c r="H5" s="10" t="s">
        <v>14</v>
      </c>
      <c r="I5" s="9">
        <v>44561</v>
      </c>
    </row>
    <row r="6" spans="1:9" x14ac:dyDescent="0.25">
      <c r="D6" s="5"/>
      <c r="E6" s="44"/>
      <c r="F6" s="44"/>
      <c r="G6" s="44"/>
      <c r="H6" s="44"/>
      <c r="I6" s="5"/>
    </row>
    <row r="7" spans="1:9" x14ac:dyDescent="0.25">
      <c r="A7" s="11">
        <v>4375</v>
      </c>
      <c r="B7" s="11">
        <v>255001</v>
      </c>
      <c r="C7" s="11" t="s">
        <v>5</v>
      </c>
      <c r="D7" s="6">
        <v>-25166.91</v>
      </c>
      <c r="E7" s="12"/>
      <c r="F7" s="12">
        <v>-3749</v>
      </c>
      <c r="G7" s="13"/>
      <c r="H7" s="13">
        <v>3020</v>
      </c>
      <c r="I7" s="7">
        <f t="shared" ref="I7" si="0">SUM(D7:H7)</f>
        <v>-25895.91</v>
      </c>
    </row>
    <row r="8" spans="1:9" x14ac:dyDescent="0.25">
      <c r="A8" s="11">
        <v>4385</v>
      </c>
      <c r="B8" s="11">
        <v>255001</v>
      </c>
      <c r="C8" s="11" t="s">
        <v>6</v>
      </c>
      <c r="D8" s="6">
        <v>10777.41</v>
      </c>
      <c r="E8" s="12"/>
      <c r="F8" s="12">
        <v>13932</v>
      </c>
      <c r="G8" s="13"/>
      <c r="H8" s="13">
        <v>41424</v>
      </c>
      <c r="I8" s="7">
        <f>SUM(D8:H8)</f>
        <v>66133.41</v>
      </c>
    </row>
    <row r="9" spans="1:9" x14ac:dyDescent="0.25">
      <c r="A9" s="11">
        <v>4389</v>
      </c>
      <c r="B9" s="11">
        <v>255001</v>
      </c>
      <c r="C9" s="11" t="s">
        <v>7</v>
      </c>
      <c r="D9" s="26">
        <v>110686.69</v>
      </c>
      <c r="E9" s="45">
        <v>4849</v>
      </c>
      <c r="F9" s="45"/>
      <c r="G9" s="46"/>
      <c r="H9" s="46"/>
      <c r="I9" s="27">
        <f t="shared" ref="I9" si="1">SUM(D9:H9)</f>
        <v>115535.69</v>
      </c>
    </row>
    <row r="10" spans="1:9" x14ac:dyDescent="0.25">
      <c r="D10" s="26"/>
      <c r="E10" s="47"/>
      <c r="F10" s="47"/>
      <c r="G10" s="48"/>
      <c r="H10" s="48"/>
      <c r="I10" s="27"/>
    </row>
    <row r="11" spans="1:9" x14ac:dyDescent="0.25">
      <c r="A11" s="11">
        <v>4425</v>
      </c>
      <c r="B11" s="11">
        <v>255002</v>
      </c>
      <c r="C11" s="11" t="s">
        <v>8</v>
      </c>
      <c r="D11" s="26">
        <v>-9713.85</v>
      </c>
      <c r="E11" s="49"/>
      <c r="F11" s="49">
        <v>-1056</v>
      </c>
      <c r="G11" s="46"/>
      <c r="H11" s="46">
        <v>757</v>
      </c>
      <c r="I11" s="27">
        <f t="shared" ref="I11:I13" si="2">SUM(D11:H11)</f>
        <v>-10012.85</v>
      </c>
    </row>
    <row r="12" spans="1:9" x14ac:dyDescent="0.25">
      <c r="A12" s="11">
        <v>4435</v>
      </c>
      <c r="B12" s="11">
        <v>255002</v>
      </c>
      <c r="C12" s="11" t="s">
        <v>9</v>
      </c>
      <c r="D12" s="26">
        <v>3776.87</v>
      </c>
      <c r="E12" s="49"/>
      <c r="F12" s="49">
        <v>3925</v>
      </c>
      <c r="G12" s="46"/>
      <c r="H12" s="46">
        <v>10382</v>
      </c>
      <c r="I12" s="27">
        <f t="shared" si="2"/>
        <v>18083.87</v>
      </c>
    </row>
    <row r="13" spans="1:9" x14ac:dyDescent="0.25">
      <c r="A13" s="11">
        <v>4439</v>
      </c>
      <c r="B13" s="11">
        <v>255002</v>
      </c>
      <c r="C13" s="11" t="s">
        <v>10</v>
      </c>
      <c r="D13" s="26">
        <v>236082.41</v>
      </c>
      <c r="E13" s="49">
        <v>-23090</v>
      </c>
      <c r="F13" s="49"/>
      <c r="G13" s="46"/>
      <c r="H13" s="46"/>
      <c r="I13" s="27">
        <f t="shared" si="2"/>
        <v>212992.41</v>
      </c>
    </row>
    <row r="14" spans="1:9" x14ac:dyDescent="0.25">
      <c r="D14" s="22"/>
      <c r="E14" s="22"/>
      <c r="F14" s="22"/>
      <c r="G14" s="22"/>
      <c r="H14" s="22"/>
      <c r="I1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363E-29E4-43A9-8E80-C12CBB1D16A7}">
  <dimension ref="B1:W35"/>
  <sheetViews>
    <sheetView tabSelected="1" workbookViewId="0">
      <selection activeCell="D29" sqref="D29"/>
    </sheetView>
  </sheetViews>
  <sheetFormatPr defaultRowHeight="15" x14ac:dyDescent="0.25"/>
  <cols>
    <col min="3" max="3" width="31.5703125" bestFit="1" customWidth="1"/>
    <col min="4" max="4" width="13.85546875" bestFit="1" customWidth="1"/>
    <col min="6" max="6" width="11.85546875" bestFit="1" customWidth="1"/>
    <col min="7" max="7" width="11.7109375" bestFit="1" customWidth="1"/>
    <col min="11" max="11" width="27.85546875" bestFit="1" customWidth="1"/>
    <col min="12" max="12" width="13.85546875" bestFit="1" customWidth="1"/>
    <col min="14" max="14" width="11.85546875" bestFit="1" customWidth="1"/>
    <col min="15" max="15" width="11.7109375" bestFit="1" customWidth="1"/>
    <col min="16" max="17" width="11.7109375" customWidth="1"/>
    <col min="18" max="18" width="13.42578125" bestFit="1" customWidth="1"/>
    <col min="19" max="22" width="11.7109375" customWidth="1"/>
  </cols>
  <sheetData>
    <row r="1" spans="2:23" ht="15.75" thickBot="1" x14ac:dyDescent="0.3"/>
    <row r="2" spans="2:23" x14ac:dyDescent="0.25">
      <c r="B2" s="18"/>
      <c r="C2" s="19"/>
      <c r="D2" s="19"/>
      <c r="E2" s="19"/>
      <c r="F2" s="32" t="s">
        <v>22</v>
      </c>
      <c r="G2" s="19"/>
      <c r="H2" s="20"/>
      <c r="J2" s="18"/>
      <c r="K2" s="19"/>
      <c r="L2" s="19"/>
      <c r="M2" s="19"/>
      <c r="N2" s="32" t="s">
        <v>22</v>
      </c>
      <c r="O2" s="19"/>
      <c r="P2" s="19"/>
      <c r="Q2" s="19"/>
      <c r="R2" s="32" t="s">
        <v>24</v>
      </c>
      <c r="S2" s="19"/>
      <c r="T2" s="19"/>
      <c r="U2" s="32" t="s">
        <v>23</v>
      </c>
      <c r="V2" s="19"/>
      <c r="W2" s="20"/>
    </row>
    <row r="3" spans="2:23" ht="15.75" thickBot="1" x14ac:dyDescent="0.3">
      <c r="B3" s="21"/>
      <c r="C3" s="22"/>
      <c r="D3" s="16" t="s">
        <v>18</v>
      </c>
      <c r="E3" s="22"/>
      <c r="F3" s="8" t="s">
        <v>19</v>
      </c>
      <c r="G3" s="22"/>
      <c r="H3" s="23"/>
      <c r="J3" s="21"/>
      <c r="K3" s="22"/>
      <c r="L3" s="16" t="s">
        <v>21</v>
      </c>
      <c r="M3" s="22"/>
      <c r="N3" s="8" t="s">
        <v>19</v>
      </c>
      <c r="O3" s="22"/>
      <c r="P3" s="22"/>
      <c r="Q3" s="22"/>
      <c r="R3" s="8" t="s">
        <v>19</v>
      </c>
      <c r="S3" s="22"/>
      <c r="T3" s="22"/>
      <c r="U3" s="8" t="s">
        <v>19</v>
      </c>
      <c r="V3" s="22"/>
      <c r="W3" s="23"/>
    </row>
    <row r="4" spans="2:23" x14ac:dyDescent="0.25">
      <c r="B4" s="21"/>
      <c r="C4" s="22"/>
      <c r="D4" s="22"/>
      <c r="E4" s="22"/>
      <c r="F4" s="22"/>
      <c r="G4" s="22"/>
      <c r="H4" s="23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2:23" x14ac:dyDescent="0.25">
      <c r="B5" s="21"/>
      <c r="C5" s="22" t="s">
        <v>15</v>
      </c>
      <c r="D5" s="15">
        <v>-40455.370000000003</v>
      </c>
      <c r="E5" s="22"/>
      <c r="F5" s="22"/>
      <c r="G5" s="22"/>
      <c r="H5" s="23"/>
      <c r="J5" s="21"/>
      <c r="K5" s="22" t="s">
        <v>15</v>
      </c>
      <c r="L5" s="15">
        <v>-68133.240000000005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2:23" x14ac:dyDescent="0.25">
      <c r="B6" s="21"/>
      <c r="C6" s="22" t="s">
        <v>25</v>
      </c>
      <c r="D6" s="15">
        <v>55594.11</v>
      </c>
      <c r="E6" s="22"/>
      <c r="F6" s="22"/>
      <c r="G6" s="22"/>
      <c r="H6" s="23"/>
      <c r="J6" s="21"/>
      <c r="K6" s="22" t="s">
        <v>25</v>
      </c>
      <c r="L6" s="15">
        <v>49223.4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</row>
    <row r="7" spans="2:23" x14ac:dyDescent="0.25">
      <c r="B7" s="21"/>
      <c r="C7" s="22"/>
      <c r="D7" s="14">
        <f>SUM(D5:D6)</f>
        <v>15138.739999999998</v>
      </c>
      <c r="E7" s="24">
        <v>0.05</v>
      </c>
      <c r="F7" s="25">
        <f>ROUND(D7*E7,0)</f>
        <v>757</v>
      </c>
      <c r="G7" s="22" t="s">
        <v>16</v>
      </c>
      <c r="H7" s="23"/>
      <c r="J7" s="21"/>
      <c r="K7" s="22"/>
      <c r="L7" s="14">
        <f>SUM(L5:L6)</f>
        <v>-18909.840000000004</v>
      </c>
      <c r="M7" s="24">
        <v>0.05</v>
      </c>
      <c r="N7" s="33">
        <f>ROUND(L7*M7,0)</f>
        <v>-945</v>
      </c>
      <c r="O7" s="34" t="s">
        <v>16</v>
      </c>
      <c r="P7" s="34"/>
      <c r="Q7" s="35">
        <v>5.8628300000000003E-3</v>
      </c>
      <c r="R7" s="33">
        <f>ROUND(L7*Q7,0)</f>
        <v>-111</v>
      </c>
      <c r="S7" s="22" t="s">
        <v>16</v>
      </c>
      <c r="T7" s="22"/>
      <c r="U7" s="31">
        <f>N7+R7</f>
        <v>-1056</v>
      </c>
      <c r="V7" s="22" t="s">
        <v>16</v>
      </c>
      <c r="W7" s="23"/>
    </row>
    <row r="8" spans="2:23" x14ac:dyDescent="0.25">
      <c r="B8" s="21"/>
      <c r="C8" s="22"/>
      <c r="D8" s="22"/>
      <c r="E8" s="22"/>
      <c r="F8" s="22"/>
      <c r="G8" s="22"/>
      <c r="H8" s="23"/>
      <c r="J8" s="21"/>
      <c r="K8" s="22"/>
      <c r="L8" s="22"/>
      <c r="M8" s="22"/>
      <c r="N8" s="34"/>
      <c r="O8" s="34"/>
      <c r="P8" s="34"/>
      <c r="Q8" s="34"/>
      <c r="R8" s="34"/>
      <c r="S8" s="22"/>
      <c r="T8" s="22"/>
      <c r="U8" s="22"/>
      <c r="V8" s="22"/>
      <c r="W8" s="23"/>
    </row>
    <row r="9" spans="2:23" x14ac:dyDescent="0.25">
      <c r="B9" s="21"/>
      <c r="C9" s="22"/>
      <c r="D9" s="22"/>
      <c r="E9" s="24">
        <v>0.21</v>
      </c>
      <c r="F9" s="26">
        <f>ROUND(-F7*E9,0)</f>
        <v>-159</v>
      </c>
      <c r="G9" s="22"/>
      <c r="H9" s="23"/>
      <c r="J9" s="21"/>
      <c r="K9" s="22"/>
      <c r="L9" s="22"/>
      <c r="M9" s="24">
        <v>0.21</v>
      </c>
      <c r="N9" s="33">
        <f>ROUND(-N7*M9,0)</f>
        <v>198</v>
      </c>
      <c r="O9" s="34"/>
      <c r="P9" s="34"/>
      <c r="Q9" s="36">
        <v>0.21</v>
      </c>
      <c r="R9" s="33">
        <f>ROUND(-R7*Q9,0)+1</f>
        <v>24</v>
      </c>
      <c r="S9" s="22"/>
      <c r="T9" s="22"/>
      <c r="U9" s="27">
        <f>N9+R9</f>
        <v>222</v>
      </c>
      <c r="V9" s="22"/>
      <c r="W9" s="23"/>
    </row>
    <row r="10" spans="2:23" x14ac:dyDescent="0.25">
      <c r="B10" s="21"/>
      <c r="C10" s="22"/>
      <c r="D10" s="22"/>
      <c r="E10" s="22"/>
      <c r="F10" s="27">
        <f>ROUND(D7*E9,0)</f>
        <v>3179</v>
      </c>
      <c r="G10" s="22"/>
      <c r="H10" s="23"/>
      <c r="J10" s="21"/>
      <c r="K10" s="22"/>
      <c r="L10" s="22"/>
      <c r="M10" s="22"/>
      <c r="N10" s="37">
        <f>ROUND(L7*M9,0)</f>
        <v>-3971</v>
      </c>
      <c r="O10" s="34"/>
      <c r="P10" s="34"/>
      <c r="Q10" s="34"/>
      <c r="R10" s="37"/>
      <c r="S10" s="22"/>
      <c r="T10" s="22"/>
      <c r="U10" s="27">
        <f>N10+R10</f>
        <v>-3971</v>
      </c>
      <c r="V10" s="22"/>
      <c r="W10" s="23"/>
    </row>
    <row r="11" spans="2:23" x14ac:dyDescent="0.25">
      <c r="B11" s="21"/>
      <c r="C11" s="22"/>
      <c r="D11" s="22"/>
      <c r="E11" s="22"/>
      <c r="F11" s="17">
        <f>SUM(F9:F10)</f>
        <v>3020</v>
      </c>
      <c r="G11" s="22" t="s">
        <v>17</v>
      </c>
      <c r="H11" s="23"/>
      <c r="J11" s="21"/>
      <c r="K11" s="22"/>
      <c r="L11" s="22"/>
      <c r="M11" s="22"/>
      <c r="N11" s="38">
        <f>SUM(N9:N10)</f>
        <v>-3773</v>
      </c>
      <c r="O11" s="34" t="s">
        <v>17</v>
      </c>
      <c r="P11" s="34"/>
      <c r="Q11" s="34"/>
      <c r="R11" s="38">
        <f>SUM(R9:R10)</f>
        <v>24</v>
      </c>
      <c r="S11" s="22" t="s">
        <v>17</v>
      </c>
      <c r="T11" s="22"/>
      <c r="U11" s="17">
        <f>SUM(U9:U10)</f>
        <v>-3749</v>
      </c>
      <c r="V11" s="22" t="s">
        <v>17</v>
      </c>
      <c r="W11" s="23"/>
    </row>
    <row r="12" spans="2:23" ht="15.75" thickBot="1" x14ac:dyDescent="0.3">
      <c r="B12" s="28"/>
      <c r="C12" s="29"/>
      <c r="D12" s="29"/>
      <c r="E12" s="29"/>
      <c r="F12" s="29"/>
      <c r="G12" s="29"/>
      <c r="H12" s="30"/>
      <c r="J12" s="28"/>
      <c r="K12" s="29"/>
      <c r="L12" s="29"/>
      <c r="M12" s="29"/>
      <c r="N12" s="39"/>
      <c r="O12" s="39"/>
      <c r="P12" s="39"/>
      <c r="Q12" s="39"/>
      <c r="R12" s="39"/>
      <c r="S12" s="29"/>
      <c r="T12" s="29"/>
      <c r="U12" s="29"/>
      <c r="V12" s="29"/>
      <c r="W12" s="30"/>
    </row>
    <row r="13" spans="2:23" ht="15.75" thickBot="1" x14ac:dyDescent="0.3">
      <c r="N13" s="40"/>
      <c r="O13" s="40"/>
      <c r="P13" s="40"/>
      <c r="Q13" s="40"/>
      <c r="R13" s="40"/>
    </row>
    <row r="14" spans="2:23" x14ac:dyDescent="0.25">
      <c r="B14" s="18"/>
      <c r="C14" s="19"/>
      <c r="D14" s="19"/>
      <c r="E14" s="19"/>
      <c r="F14" s="32" t="s">
        <v>22</v>
      </c>
      <c r="G14" s="19"/>
      <c r="H14" s="20"/>
      <c r="J14" s="18"/>
      <c r="K14" s="19"/>
      <c r="L14" s="19"/>
      <c r="M14" s="19"/>
      <c r="N14" s="41" t="s">
        <v>22</v>
      </c>
      <c r="O14" s="42"/>
      <c r="P14" s="42"/>
      <c r="Q14" s="42"/>
      <c r="R14" s="41" t="s">
        <v>24</v>
      </c>
      <c r="S14" s="19"/>
      <c r="T14" s="19"/>
      <c r="U14" s="32" t="s">
        <v>23</v>
      </c>
      <c r="V14" s="19"/>
      <c r="W14" s="20"/>
    </row>
    <row r="15" spans="2:23" ht="15.75" thickBot="1" x14ac:dyDescent="0.3">
      <c r="B15" s="21"/>
      <c r="C15" s="22"/>
      <c r="D15" s="16" t="s">
        <v>18</v>
      </c>
      <c r="E15" s="22"/>
      <c r="F15" s="8" t="s">
        <v>19</v>
      </c>
      <c r="G15" s="22"/>
      <c r="H15" s="23"/>
      <c r="J15" s="21"/>
      <c r="K15" s="22"/>
      <c r="L15" s="16" t="s">
        <v>21</v>
      </c>
      <c r="M15" s="22"/>
      <c r="N15" s="43" t="s">
        <v>19</v>
      </c>
      <c r="O15" s="34"/>
      <c r="P15" s="34"/>
      <c r="Q15" s="34"/>
      <c r="R15" s="43" t="s">
        <v>19</v>
      </c>
      <c r="S15" s="22"/>
      <c r="T15" s="22"/>
      <c r="U15" s="8" t="s">
        <v>19</v>
      </c>
      <c r="V15" s="22"/>
      <c r="W15" s="23"/>
    </row>
    <row r="16" spans="2:23" x14ac:dyDescent="0.25">
      <c r="B16" s="21"/>
      <c r="C16" s="22"/>
      <c r="D16" s="22"/>
      <c r="E16" s="22"/>
      <c r="F16" s="22"/>
      <c r="G16" s="22"/>
      <c r="H16" s="23"/>
      <c r="J16" s="21"/>
      <c r="K16" s="22"/>
      <c r="L16" s="22"/>
      <c r="M16" s="22"/>
      <c r="N16" s="34"/>
      <c r="O16" s="34"/>
      <c r="P16" s="34"/>
      <c r="Q16" s="34"/>
      <c r="R16" s="34"/>
      <c r="S16" s="22"/>
      <c r="T16" s="22"/>
      <c r="U16" s="22"/>
      <c r="V16" s="22"/>
      <c r="W16" s="23"/>
    </row>
    <row r="17" spans="2:23" x14ac:dyDescent="0.25">
      <c r="B17" s="21"/>
      <c r="C17" s="22" t="s">
        <v>20</v>
      </c>
      <c r="D17" s="15">
        <v>207639.65</v>
      </c>
      <c r="E17" s="22"/>
      <c r="F17" s="22"/>
      <c r="G17" s="22"/>
      <c r="H17" s="23"/>
      <c r="J17" s="21"/>
      <c r="K17" s="22" t="s">
        <v>20</v>
      </c>
      <c r="L17" s="15">
        <v>70267.289999999994</v>
      </c>
      <c r="M17" s="22"/>
      <c r="N17" s="34"/>
      <c r="O17" s="34"/>
      <c r="P17" s="34"/>
      <c r="Q17" s="34"/>
      <c r="R17" s="34"/>
      <c r="S17" s="22"/>
      <c r="T17" s="22"/>
      <c r="U17" s="22"/>
      <c r="V17" s="22"/>
      <c r="W17" s="23"/>
    </row>
    <row r="18" spans="2:23" x14ac:dyDescent="0.25">
      <c r="B18" s="21"/>
      <c r="C18" s="22"/>
      <c r="D18" s="14">
        <f>SUM(D17:D17)</f>
        <v>207639.65</v>
      </c>
      <c r="E18" s="24">
        <v>0.05</v>
      </c>
      <c r="F18" s="25">
        <f>ROUND(D18*E18,0)</f>
        <v>10382</v>
      </c>
      <c r="G18" s="22" t="s">
        <v>16</v>
      </c>
      <c r="H18" s="23"/>
      <c r="J18" s="21"/>
      <c r="K18" s="22"/>
      <c r="L18" s="14">
        <f>SUM(L17:L17)</f>
        <v>70267.289999999994</v>
      </c>
      <c r="M18" s="24">
        <v>0.05</v>
      </c>
      <c r="N18" s="33">
        <f>ROUND(L18*M18,0)</f>
        <v>3513</v>
      </c>
      <c r="O18" s="34" t="s">
        <v>16</v>
      </c>
      <c r="P18" s="34"/>
      <c r="Q18" s="35">
        <v>5.8628300000000003E-3</v>
      </c>
      <c r="R18" s="33">
        <f>ROUND(L18*Q18,0)</f>
        <v>412</v>
      </c>
      <c r="S18" s="22" t="s">
        <v>16</v>
      </c>
      <c r="T18" s="22"/>
      <c r="U18" s="31">
        <f>N18+R18</f>
        <v>3925</v>
      </c>
      <c r="V18" s="22" t="s">
        <v>16</v>
      </c>
      <c r="W18" s="23"/>
    </row>
    <row r="19" spans="2:23" x14ac:dyDescent="0.25">
      <c r="B19" s="21"/>
      <c r="C19" s="22"/>
      <c r="D19" s="22"/>
      <c r="E19" s="22"/>
      <c r="F19" s="22"/>
      <c r="G19" s="22"/>
      <c r="H19" s="23"/>
      <c r="J19" s="21"/>
      <c r="K19" s="22"/>
      <c r="L19" s="22"/>
      <c r="M19" s="22"/>
      <c r="N19" s="34"/>
      <c r="O19" s="34"/>
      <c r="P19" s="34"/>
      <c r="Q19" s="34"/>
      <c r="R19" s="34"/>
      <c r="S19" s="22"/>
      <c r="T19" s="22"/>
      <c r="U19" s="22"/>
      <c r="V19" s="22"/>
      <c r="W19" s="23"/>
    </row>
    <row r="20" spans="2:23" x14ac:dyDescent="0.25">
      <c r="B20" s="21"/>
      <c r="C20" s="22"/>
      <c r="D20" s="22"/>
      <c r="E20" s="24">
        <v>0.21</v>
      </c>
      <c r="F20" s="26">
        <f>ROUND(-F18*E20,0)</f>
        <v>-2180</v>
      </c>
      <c r="G20" s="22"/>
      <c r="H20" s="23"/>
      <c r="J20" s="21"/>
      <c r="K20" s="22"/>
      <c r="L20" s="22"/>
      <c r="M20" s="24">
        <v>0.21</v>
      </c>
      <c r="N20" s="33">
        <f>ROUND(-N18*M20,0)</f>
        <v>-738</v>
      </c>
      <c r="O20" s="34"/>
      <c r="P20" s="34"/>
      <c r="Q20" s="36">
        <v>0.21</v>
      </c>
      <c r="R20" s="33">
        <f>ROUND(-R18*Q20,0)+1</f>
        <v>-86</v>
      </c>
      <c r="S20" s="22"/>
      <c r="T20" s="22"/>
      <c r="U20" s="27">
        <f>N20+R20</f>
        <v>-824</v>
      </c>
      <c r="V20" s="22"/>
      <c r="W20" s="23"/>
    </row>
    <row r="21" spans="2:23" x14ac:dyDescent="0.25">
      <c r="B21" s="21"/>
      <c r="C21" s="22"/>
      <c r="D21" s="22"/>
      <c r="E21" s="22"/>
      <c r="F21" s="27">
        <f>ROUND(D18*E20,0)</f>
        <v>43604</v>
      </c>
      <c r="G21" s="22"/>
      <c r="H21" s="23"/>
      <c r="J21" s="21"/>
      <c r="K21" s="22"/>
      <c r="L21" s="22"/>
      <c r="M21" s="22"/>
      <c r="N21" s="37">
        <f>ROUND(L18*M20,0)</f>
        <v>14756</v>
      </c>
      <c r="O21" s="34"/>
      <c r="P21" s="34"/>
      <c r="Q21" s="34"/>
      <c r="R21" s="37"/>
      <c r="S21" s="22"/>
      <c r="T21" s="22"/>
      <c r="U21" s="27">
        <f>N21+R21</f>
        <v>14756</v>
      </c>
      <c r="V21" s="22"/>
      <c r="W21" s="23"/>
    </row>
    <row r="22" spans="2:23" x14ac:dyDescent="0.25">
      <c r="B22" s="21"/>
      <c r="C22" s="22"/>
      <c r="D22" s="22"/>
      <c r="E22" s="22"/>
      <c r="F22" s="17">
        <f>SUM(F20:F21)</f>
        <v>41424</v>
      </c>
      <c r="G22" s="22" t="s">
        <v>17</v>
      </c>
      <c r="H22" s="23"/>
      <c r="J22" s="21"/>
      <c r="K22" s="22"/>
      <c r="L22" s="22"/>
      <c r="M22" s="22"/>
      <c r="N22" s="38">
        <f>SUM(N20:N21)</f>
        <v>14018</v>
      </c>
      <c r="O22" s="34" t="s">
        <v>17</v>
      </c>
      <c r="P22" s="34"/>
      <c r="Q22" s="34"/>
      <c r="R22" s="38">
        <f>SUM(R20:R21)</f>
        <v>-86</v>
      </c>
      <c r="S22" s="22" t="s">
        <v>17</v>
      </c>
      <c r="T22" s="22"/>
      <c r="U22" s="17">
        <f>SUM(U20:U21)</f>
        <v>13932</v>
      </c>
      <c r="V22" s="22" t="s">
        <v>17</v>
      </c>
      <c r="W22" s="23"/>
    </row>
    <row r="23" spans="2:23" ht="15.75" thickBot="1" x14ac:dyDescent="0.3">
      <c r="B23" s="28"/>
      <c r="C23" s="29"/>
      <c r="D23" s="29"/>
      <c r="E23" s="29"/>
      <c r="F23" s="29"/>
      <c r="G23" s="29"/>
      <c r="H23" s="30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</row>
    <row r="24" spans="2:23" ht="15.75" thickBot="1" x14ac:dyDescent="0.3"/>
    <row r="25" spans="2:23" x14ac:dyDescent="0.25">
      <c r="B25" s="18"/>
      <c r="C25" s="19"/>
      <c r="D25" s="19"/>
      <c r="E25" s="19"/>
      <c r="F25" s="32" t="s">
        <v>22</v>
      </c>
      <c r="G25" s="19"/>
      <c r="H25" s="20"/>
    </row>
    <row r="26" spans="2:23" s="62" customFormat="1" ht="30.75" thickBot="1" x14ac:dyDescent="0.3">
      <c r="B26" s="57"/>
      <c r="C26" s="58"/>
      <c r="D26" s="59" t="s">
        <v>48</v>
      </c>
      <c r="E26" s="58"/>
      <c r="F26" s="60" t="s">
        <v>19</v>
      </c>
      <c r="G26" s="58"/>
      <c r="H26" s="61"/>
    </row>
    <row r="27" spans="2:23" x14ac:dyDescent="0.25">
      <c r="B27" s="21"/>
      <c r="C27" s="22"/>
      <c r="D27" s="22"/>
      <c r="E27" s="22"/>
      <c r="F27" s="22"/>
      <c r="G27" s="22"/>
      <c r="H27" s="23"/>
    </row>
    <row r="28" spans="2:23" x14ac:dyDescent="0.25">
      <c r="B28" s="21"/>
      <c r="C28" s="22" t="s">
        <v>46</v>
      </c>
      <c r="D28" s="15">
        <v>-249399</v>
      </c>
      <c r="E28" s="22"/>
      <c r="F28" s="22"/>
      <c r="G28" s="22"/>
      <c r="H28" s="23"/>
    </row>
    <row r="29" spans="2:23" x14ac:dyDescent="0.25">
      <c r="B29" s="21"/>
      <c r="C29" s="22" t="s">
        <v>47</v>
      </c>
      <c r="D29" s="15">
        <v>-212405</v>
      </c>
      <c r="E29" s="22"/>
      <c r="F29" s="22"/>
      <c r="G29" s="22"/>
      <c r="H29" s="23"/>
    </row>
    <row r="30" spans="2:23" x14ac:dyDescent="0.25">
      <c r="B30" s="21"/>
      <c r="C30" s="22"/>
      <c r="D30" s="14">
        <f>SUM(D28:D29)</f>
        <v>-461804</v>
      </c>
      <c r="E30" s="24">
        <v>0.05</v>
      </c>
      <c r="F30" s="25">
        <f>ROUND(D30*E30,0)</f>
        <v>-23090</v>
      </c>
      <c r="G30" s="22" t="s">
        <v>16</v>
      </c>
      <c r="H30" s="23"/>
    </row>
    <row r="31" spans="2:23" x14ac:dyDescent="0.25">
      <c r="B31" s="21"/>
      <c r="C31" s="22"/>
      <c r="D31" s="22"/>
      <c r="E31" s="22"/>
      <c r="F31" s="22"/>
      <c r="G31" s="22"/>
      <c r="H31" s="23"/>
    </row>
    <row r="32" spans="2:23" x14ac:dyDescent="0.25">
      <c r="B32" s="21"/>
      <c r="C32" s="22"/>
      <c r="D32" s="22"/>
      <c r="E32" s="24">
        <v>0.21</v>
      </c>
      <c r="F32" s="26">
        <f>ROUND(-F30*E32,0)</f>
        <v>4849</v>
      </c>
      <c r="G32" s="22"/>
      <c r="H32" s="23"/>
    </row>
    <row r="33" spans="2:8" x14ac:dyDescent="0.25">
      <c r="B33" s="21"/>
      <c r="C33" s="22"/>
      <c r="D33" s="22"/>
      <c r="E33" s="22"/>
      <c r="F33" s="27"/>
      <c r="G33" s="22"/>
      <c r="H33" s="23"/>
    </row>
    <row r="34" spans="2:8" x14ac:dyDescent="0.25">
      <c r="B34" s="21"/>
      <c r="C34" s="22"/>
      <c r="D34" s="22"/>
      <c r="E34" s="22"/>
      <c r="F34" s="17">
        <f>SUM(F32:F33)</f>
        <v>4849</v>
      </c>
      <c r="G34" s="22" t="s">
        <v>17</v>
      </c>
      <c r="H34" s="23"/>
    </row>
    <row r="35" spans="2:8" ht="15.75" thickBot="1" x14ac:dyDescent="0.3">
      <c r="B35" s="28"/>
      <c r="C35" s="29"/>
      <c r="D35" s="29"/>
      <c r="E35" s="29"/>
      <c r="F35" s="29"/>
      <c r="G35" s="29"/>
      <c r="H35" s="3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B67C-56DD-4209-A9B7-E3EF1585B4EC}">
  <dimension ref="A2:X53"/>
  <sheetViews>
    <sheetView workbookViewId="0">
      <selection activeCell="J25" sqref="J25"/>
    </sheetView>
  </sheetViews>
  <sheetFormatPr defaultRowHeight="15" x14ac:dyDescent="0.25"/>
  <cols>
    <col min="1" max="1" width="9.140625" style="55"/>
    <col min="3" max="3" width="10.5703125" bestFit="1" customWidth="1"/>
    <col min="4" max="4" width="14.7109375" bestFit="1" customWidth="1"/>
    <col min="5" max="5" width="14.7109375" customWidth="1"/>
    <col min="6" max="7" width="14.7109375" bestFit="1" customWidth="1"/>
    <col min="8" max="9" width="14.7109375" customWidth="1"/>
    <col min="10" max="10" width="10.42578125" bestFit="1" customWidth="1"/>
    <col min="11" max="11" width="8.85546875" bestFit="1" customWidth="1"/>
    <col min="13" max="13" width="9.140625" style="55"/>
    <col min="15" max="15" width="13.28515625" bestFit="1" customWidth="1"/>
    <col min="16" max="19" width="14.7109375" bestFit="1" customWidth="1"/>
    <col min="20" max="20" width="13.28515625" bestFit="1" customWidth="1"/>
    <col min="21" max="21" width="12.7109375" bestFit="1" customWidth="1"/>
  </cols>
  <sheetData>
    <row r="2" spans="1:24" x14ac:dyDescent="0.25">
      <c r="C2" s="2" t="s">
        <v>26</v>
      </c>
      <c r="D2" s="2"/>
      <c r="E2" s="2"/>
      <c r="G2" s="1"/>
      <c r="H2" s="1"/>
      <c r="I2" s="1"/>
      <c r="J2" s="2" t="s">
        <v>26</v>
      </c>
      <c r="K2" s="2" t="s">
        <v>22</v>
      </c>
      <c r="O2" s="2" t="s">
        <v>31</v>
      </c>
      <c r="P2" s="2"/>
      <c r="Q2" s="2"/>
      <c r="S2" s="1"/>
      <c r="T2" s="2" t="s">
        <v>31</v>
      </c>
      <c r="U2" s="2" t="s">
        <v>38</v>
      </c>
    </row>
    <row r="3" spans="1:24" ht="15.75" thickBot="1" x14ac:dyDescent="0.3">
      <c r="C3" s="8" t="s">
        <v>28</v>
      </c>
      <c r="D3" s="16" t="s">
        <v>32</v>
      </c>
      <c r="E3" s="16" t="s">
        <v>33</v>
      </c>
      <c r="F3" s="16" t="s">
        <v>29</v>
      </c>
      <c r="G3" s="16"/>
      <c r="H3" s="16"/>
      <c r="I3" s="16"/>
      <c r="J3" s="8" t="s">
        <v>30</v>
      </c>
      <c r="K3" s="43" t="s">
        <v>37</v>
      </c>
      <c r="O3" s="8" t="s">
        <v>28</v>
      </c>
      <c r="P3" s="16" t="s">
        <v>32</v>
      </c>
      <c r="Q3" s="16" t="s">
        <v>33</v>
      </c>
      <c r="R3" s="16" t="s">
        <v>29</v>
      </c>
      <c r="S3" s="16"/>
      <c r="T3" s="8" t="s">
        <v>30</v>
      </c>
      <c r="U3" s="43" t="s">
        <v>37</v>
      </c>
    </row>
    <row r="5" spans="1:24" x14ac:dyDescent="0.25">
      <c r="A5" s="55">
        <v>2002</v>
      </c>
      <c r="C5" s="50">
        <v>131520</v>
      </c>
      <c r="D5" s="50">
        <v>45427</v>
      </c>
      <c r="E5" s="50">
        <v>74490</v>
      </c>
      <c r="F5" s="51">
        <v>11603</v>
      </c>
      <c r="G5" s="51"/>
      <c r="H5" s="51"/>
      <c r="I5" s="51"/>
      <c r="J5" s="51">
        <f t="shared" ref="J5:J21" si="0">C5-SUM(D5:G5)</f>
        <v>0</v>
      </c>
      <c r="K5" t="s">
        <v>35</v>
      </c>
      <c r="M5" s="55">
        <v>2002</v>
      </c>
      <c r="O5" s="50">
        <v>169884</v>
      </c>
      <c r="P5" s="50">
        <v>54885</v>
      </c>
      <c r="Q5" s="50">
        <v>11925</v>
      </c>
      <c r="R5" s="51">
        <v>21365</v>
      </c>
      <c r="S5" s="51"/>
      <c r="T5" s="51">
        <f t="shared" ref="T5:T21" si="1">O5-SUM(P5:S5)</f>
        <v>81709</v>
      </c>
      <c r="U5" s="56" t="s">
        <v>36</v>
      </c>
    </row>
    <row r="6" spans="1:24" x14ac:dyDescent="0.25">
      <c r="A6" s="55">
        <v>2003</v>
      </c>
      <c r="C6" s="50">
        <v>130818</v>
      </c>
      <c r="D6" s="50"/>
      <c r="E6" s="50"/>
      <c r="F6" s="51">
        <v>130818</v>
      </c>
      <c r="G6" s="51"/>
      <c r="H6" s="51"/>
      <c r="I6" s="51"/>
      <c r="J6" s="51">
        <f t="shared" si="0"/>
        <v>0</v>
      </c>
      <c r="K6" t="s">
        <v>35</v>
      </c>
      <c r="M6" s="55">
        <v>2003</v>
      </c>
      <c r="O6" s="50">
        <v>280901</v>
      </c>
      <c r="P6" s="50"/>
      <c r="Q6" s="50"/>
      <c r="R6" s="50"/>
      <c r="S6" s="50"/>
      <c r="T6" s="51">
        <f t="shared" si="1"/>
        <v>280901</v>
      </c>
      <c r="U6" s="56" t="s">
        <v>36</v>
      </c>
    </row>
    <row r="7" spans="1:24" x14ac:dyDescent="0.25">
      <c r="A7" s="55">
        <v>2004</v>
      </c>
      <c r="C7" s="50">
        <v>313177</v>
      </c>
      <c r="D7" s="50"/>
      <c r="E7" s="50"/>
      <c r="F7" s="51">
        <v>17726</v>
      </c>
      <c r="G7" s="51"/>
      <c r="H7" s="51"/>
      <c r="I7" s="51"/>
      <c r="J7" s="51">
        <f t="shared" si="0"/>
        <v>295451</v>
      </c>
      <c r="K7" t="s">
        <v>35</v>
      </c>
      <c r="M7" s="55">
        <v>2004</v>
      </c>
      <c r="O7" s="50">
        <v>502606</v>
      </c>
      <c r="P7" s="50"/>
      <c r="Q7" s="50"/>
      <c r="R7" s="50"/>
      <c r="S7" s="50"/>
      <c r="T7" s="51">
        <f t="shared" si="1"/>
        <v>502606</v>
      </c>
      <c r="U7" s="56" t="s">
        <v>36</v>
      </c>
      <c r="V7" s="53"/>
      <c r="W7" s="53"/>
      <c r="X7" s="53"/>
    </row>
    <row r="8" spans="1:24" x14ac:dyDescent="0.25">
      <c r="A8" s="55">
        <v>2005</v>
      </c>
      <c r="C8" s="50">
        <v>298723</v>
      </c>
      <c r="D8" s="50"/>
      <c r="E8" s="50"/>
      <c r="F8" s="51"/>
      <c r="G8" s="51"/>
      <c r="H8" s="51"/>
      <c r="I8" s="51"/>
      <c r="J8" s="51">
        <f t="shared" si="0"/>
        <v>298723</v>
      </c>
      <c r="K8" t="s">
        <v>35</v>
      </c>
      <c r="M8" s="55">
        <v>2005</v>
      </c>
      <c r="O8" s="50">
        <v>299378</v>
      </c>
      <c r="P8" s="50"/>
      <c r="Q8" s="50"/>
      <c r="R8" s="50"/>
      <c r="S8" s="50"/>
      <c r="T8" s="51">
        <f t="shared" si="1"/>
        <v>299378</v>
      </c>
      <c r="U8" s="56" t="s">
        <v>36</v>
      </c>
      <c r="V8" s="53"/>
      <c r="W8" s="53"/>
      <c r="X8" s="53"/>
    </row>
    <row r="9" spans="1:24" x14ac:dyDescent="0.25">
      <c r="A9" s="55">
        <v>2006</v>
      </c>
      <c r="C9" s="50">
        <v>475586</v>
      </c>
      <c r="D9" s="50"/>
      <c r="E9" s="50"/>
      <c r="F9" s="51"/>
      <c r="G9" s="51"/>
      <c r="H9" s="51"/>
      <c r="I9" s="51"/>
      <c r="J9" s="51">
        <f t="shared" si="0"/>
        <v>475586</v>
      </c>
      <c r="K9" t="s">
        <v>35</v>
      </c>
      <c r="M9" s="55">
        <v>2006</v>
      </c>
      <c r="O9" s="50">
        <v>455012</v>
      </c>
      <c r="P9" s="50"/>
      <c r="Q9" s="50"/>
      <c r="R9" s="50"/>
      <c r="S9" s="50"/>
      <c r="T9" s="51">
        <f t="shared" si="1"/>
        <v>455012</v>
      </c>
      <c r="U9" s="56" t="s">
        <v>36</v>
      </c>
      <c r="V9" s="53"/>
      <c r="W9" s="53"/>
      <c r="X9" s="53"/>
    </row>
    <row r="10" spans="1:24" x14ac:dyDescent="0.25">
      <c r="A10" s="55">
        <v>2007</v>
      </c>
      <c r="C10" s="50">
        <v>275219</v>
      </c>
      <c r="D10" s="50"/>
      <c r="E10" s="50"/>
      <c r="F10" s="51"/>
      <c r="G10" s="51"/>
      <c r="H10" s="51"/>
      <c r="I10" s="51"/>
      <c r="J10" s="51">
        <f t="shared" si="0"/>
        <v>275219</v>
      </c>
      <c r="K10" t="s">
        <v>35</v>
      </c>
      <c r="M10" s="55">
        <v>2007</v>
      </c>
      <c r="O10" s="50">
        <v>260399</v>
      </c>
      <c r="P10" s="50"/>
      <c r="Q10" s="50"/>
      <c r="R10" s="50"/>
      <c r="S10" s="50"/>
      <c r="T10" s="51">
        <f t="shared" si="1"/>
        <v>260399</v>
      </c>
      <c r="U10" s="56" t="s">
        <v>36</v>
      </c>
      <c r="V10" s="53"/>
      <c r="W10" s="53"/>
      <c r="X10" s="53"/>
    </row>
    <row r="11" spans="1:24" x14ac:dyDescent="0.25">
      <c r="A11" s="55">
        <v>2008</v>
      </c>
      <c r="C11" s="50">
        <v>807938</v>
      </c>
      <c r="D11" s="50"/>
      <c r="E11" s="50"/>
      <c r="F11" s="51"/>
      <c r="G11" s="51"/>
      <c r="H11" s="51"/>
      <c r="I11" s="51"/>
      <c r="J11" s="51">
        <f t="shared" si="0"/>
        <v>807938</v>
      </c>
      <c r="K11" t="s">
        <v>35</v>
      </c>
      <c r="M11" s="55">
        <v>2008</v>
      </c>
      <c r="O11" s="50">
        <v>800717</v>
      </c>
      <c r="P11" s="50"/>
      <c r="Q11" s="50"/>
      <c r="R11" s="50"/>
      <c r="S11" s="50"/>
      <c r="T11" s="51">
        <f t="shared" si="1"/>
        <v>800717</v>
      </c>
      <c r="U11" s="56" t="s">
        <v>36</v>
      </c>
      <c r="V11" s="53"/>
      <c r="W11" s="53"/>
      <c r="X11" s="53"/>
    </row>
    <row r="12" spans="1:24" x14ac:dyDescent="0.25">
      <c r="A12" s="55">
        <v>2009</v>
      </c>
      <c r="C12" s="50">
        <v>550402</v>
      </c>
      <c r="D12" s="50"/>
      <c r="E12" s="50"/>
      <c r="F12" s="51"/>
      <c r="G12" s="51"/>
      <c r="H12" s="51"/>
      <c r="I12" s="51"/>
      <c r="J12" s="51">
        <f t="shared" si="0"/>
        <v>550402</v>
      </c>
      <c r="K12" t="s">
        <v>35</v>
      </c>
      <c r="M12" s="55">
        <v>2009</v>
      </c>
      <c r="O12" s="50">
        <v>535246</v>
      </c>
      <c r="P12" s="50"/>
      <c r="Q12" s="50"/>
      <c r="R12" s="50"/>
      <c r="S12" s="50"/>
      <c r="T12" s="51">
        <f t="shared" si="1"/>
        <v>535246</v>
      </c>
      <c r="U12" s="56" t="s">
        <v>36</v>
      </c>
      <c r="V12" s="53"/>
      <c r="W12" s="53"/>
      <c r="X12" s="53"/>
    </row>
    <row r="13" spans="1:24" x14ac:dyDescent="0.25">
      <c r="A13" s="55">
        <v>2011</v>
      </c>
      <c r="C13" s="54">
        <v>124229</v>
      </c>
      <c r="D13" s="54"/>
      <c r="E13" s="54"/>
      <c r="F13" s="51"/>
      <c r="G13" s="51"/>
      <c r="H13" s="51"/>
      <c r="I13" s="51"/>
      <c r="J13" s="51">
        <f t="shared" si="0"/>
        <v>124229</v>
      </c>
      <c r="K13" t="s">
        <v>35</v>
      </c>
      <c r="M13" s="55">
        <v>2011</v>
      </c>
      <c r="O13" s="54">
        <v>108604</v>
      </c>
      <c r="P13" s="50"/>
      <c r="Q13" s="50"/>
      <c r="R13" s="50"/>
      <c r="S13" s="50"/>
      <c r="T13" s="51">
        <f t="shared" si="1"/>
        <v>108604</v>
      </c>
      <c r="U13" s="56" t="s">
        <v>36</v>
      </c>
      <c r="V13" s="53"/>
      <c r="W13" s="53"/>
      <c r="X13" s="53"/>
    </row>
    <row r="14" spans="1:24" x14ac:dyDescent="0.25">
      <c r="A14" s="55">
        <v>2012</v>
      </c>
      <c r="C14" s="50">
        <v>70731</v>
      </c>
      <c r="D14" s="50"/>
      <c r="E14" s="50"/>
      <c r="F14" s="51"/>
      <c r="G14" s="51"/>
      <c r="H14" s="51"/>
      <c r="I14" s="51"/>
      <c r="J14" s="51">
        <f t="shared" si="0"/>
        <v>70731</v>
      </c>
      <c r="K14" t="s">
        <v>35</v>
      </c>
      <c r="M14" s="55">
        <v>2012</v>
      </c>
      <c r="O14" s="50">
        <v>233827</v>
      </c>
      <c r="P14" s="50"/>
      <c r="Q14" s="50"/>
      <c r="R14" s="50"/>
      <c r="S14" s="50"/>
      <c r="T14" s="51">
        <f t="shared" si="1"/>
        <v>233827</v>
      </c>
      <c r="U14" s="56" t="s">
        <v>36</v>
      </c>
      <c r="V14" s="53"/>
      <c r="W14" s="53"/>
      <c r="X14" s="53"/>
    </row>
    <row r="15" spans="1:24" x14ac:dyDescent="0.25">
      <c r="A15" s="55">
        <v>2013</v>
      </c>
      <c r="C15" s="50">
        <v>123407</v>
      </c>
      <c r="D15" s="50"/>
      <c r="E15" s="50"/>
      <c r="F15" s="51"/>
      <c r="G15" s="51"/>
      <c r="H15" s="51"/>
      <c r="I15" s="51"/>
      <c r="J15" s="51">
        <f t="shared" si="0"/>
        <v>123407</v>
      </c>
      <c r="K15" t="s">
        <v>35</v>
      </c>
      <c r="M15" s="55">
        <v>2013</v>
      </c>
      <c r="O15" s="50">
        <v>189437</v>
      </c>
      <c r="P15" s="50"/>
      <c r="Q15" s="50"/>
      <c r="R15" s="50"/>
      <c r="S15" s="50"/>
      <c r="T15" s="51">
        <f t="shared" si="1"/>
        <v>189437</v>
      </c>
      <c r="U15" s="56" t="s">
        <v>36</v>
      </c>
      <c r="V15" s="53"/>
      <c r="W15" s="53"/>
      <c r="X15" s="53"/>
    </row>
    <row r="16" spans="1:24" x14ac:dyDescent="0.25">
      <c r="A16" s="55">
        <v>2014</v>
      </c>
      <c r="C16" s="50">
        <v>161233</v>
      </c>
      <c r="D16" s="50"/>
      <c r="E16" s="50"/>
      <c r="F16" s="51"/>
      <c r="G16" s="51"/>
      <c r="H16" s="51"/>
      <c r="I16" s="51"/>
      <c r="J16" s="51">
        <f t="shared" si="0"/>
        <v>161233</v>
      </c>
      <c r="K16" t="s">
        <v>35</v>
      </c>
      <c r="M16" s="55">
        <v>2014</v>
      </c>
      <c r="O16" s="50">
        <v>336273</v>
      </c>
      <c r="P16" s="50"/>
      <c r="Q16" s="50"/>
      <c r="R16" s="50"/>
      <c r="S16" s="50"/>
      <c r="T16" s="51">
        <f t="shared" si="1"/>
        <v>336273</v>
      </c>
      <c r="U16" s="56" t="s">
        <v>36</v>
      </c>
      <c r="V16" s="53"/>
      <c r="W16" s="53"/>
      <c r="X16" s="53"/>
    </row>
    <row r="17" spans="1:24" x14ac:dyDescent="0.25">
      <c r="A17" s="55">
        <v>2015</v>
      </c>
      <c r="C17" s="50">
        <v>219531</v>
      </c>
      <c r="D17" s="50"/>
      <c r="E17" s="50"/>
      <c r="F17" s="51"/>
      <c r="G17" s="51"/>
      <c r="H17" s="51"/>
      <c r="I17" s="51"/>
      <c r="J17" s="51">
        <f t="shared" si="0"/>
        <v>219531</v>
      </c>
      <c r="K17" t="s">
        <v>35</v>
      </c>
      <c r="M17" s="55">
        <v>2015</v>
      </c>
      <c r="O17" s="50">
        <v>490076</v>
      </c>
      <c r="P17" s="50"/>
      <c r="Q17" s="50"/>
      <c r="R17" s="50"/>
      <c r="S17" s="50"/>
      <c r="T17" s="51">
        <f t="shared" si="1"/>
        <v>490076</v>
      </c>
      <c r="U17" s="56" t="s">
        <v>36</v>
      </c>
      <c r="V17" s="53"/>
      <c r="W17" s="53"/>
      <c r="X17" s="53"/>
    </row>
    <row r="18" spans="1:24" x14ac:dyDescent="0.25">
      <c r="A18" s="55">
        <v>2018</v>
      </c>
      <c r="C18" s="50">
        <v>79364</v>
      </c>
      <c r="D18" s="50"/>
      <c r="E18" s="50"/>
      <c r="F18" s="51"/>
      <c r="G18" s="51"/>
      <c r="H18" s="51"/>
      <c r="I18" s="51"/>
      <c r="J18" s="51">
        <f t="shared" si="0"/>
        <v>79364</v>
      </c>
      <c r="K18" t="s">
        <v>35</v>
      </c>
      <c r="M18" s="55">
        <v>2018</v>
      </c>
      <c r="O18" s="50">
        <v>10847</v>
      </c>
      <c r="P18" s="50"/>
      <c r="Q18" s="50"/>
      <c r="R18" s="50"/>
      <c r="S18" s="50"/>
      <c r="T18" s="51">
        <f t="shared" si="1"/>
        <v>10847</v>
      </c>
      <c r="U18" s="56" t="s">
        <v>36</v>
      </c>
      <c r="V18" s="53"/>
      <c r="W18" s="53"/>
      <c r="X18" s="53"/>
    </row>
    <row r="19" spans="1:24" x14ac:dyDescent="0.25">
      <c r="A19" s="55">
        <v>2019</v>
      </c>
      <c r="C19" s="50">
        <v>245284</v>
      </c>
      <c r="D19" s="50"/>
      <c r="E19" s="50"/>
      <c r="F19" s="51"/>
      <c r="G19" s="51"/>
      <c r="H19" s="51"/>
      <c r="I19" s="51"/>
      <c r="J19" s="51">
        <f t="shared" si="0"/>
        <v>245284</v>
      </c>
      <c r="K19" s="56" t="s">
        <v>35</v>
      </c>
      <c r="M19" s="55">
        <v>2019</v>
      </c>
      <c r="O19" s="50">
        <v>189421</v>
      </c>
      <c r="P19" s="50"/>
      <c r="Q19" s="50"/>
      <c r="R19" s="50"/>
      <c r="S19" s="50"/>
      <c r="T19" s="51">
        <f t="shared" si="1"/>
        <v>189421</v>
      </c>
      <c r="U19" s="56" t="s">
        <v>36</v>
      </c>
      <c r="V19" s="53"/>
      <c r="W19" s="53"/>
      <c r="X19" s="53"/>
    </row>
    <row r="20" spans="1:24" x14ac:dyDescent="0.25">
      <c r="A20" s="55">
        <v>2020</v>
      </c>
      <c r="C20" s="50">
        <v>279326</v>
      </c>
      <c r="D20" s="50"/>
      <c r="E20" s="50"/>
      <c r="F20" s="51"/>
      <c r="G20" s="51"/>
      <c r="H20" s="51"/>
      <c r="I20" s="51"/>
      <c r="J20" s="51">
        <f t="shared" si="0"/>
        <v>279326</v>
      </c>
      <c r="K20" s="56" t="s">
        <v>35</v>
      </c>
      <c r="M20" s="55">
        <v>2020</v>
      </c>
      <c r="O20" s="50">
        <v>190459</v>
      </c>
      <c r="P20" s="50"/>
      <c r="Q20" s="50"/>
      <c r="R20" s="50"/>
      <c r="S20" s="50"/>
      <c r="T20" s="51">
        <f t="shared" si="1"/>
        <v>190459</v>
      </c>
      <c r="U20" s="56" t="s">
        <v>36</v>
      </c>
      <c r="V20" s="53"/>
      <c r="W20" s="53"/>
      <c r="X20" s="53"/>
    </row>
    <row r="21" spans="1:24" x14ac:dyDescent="0.25">
      <c r="A21" s="55">
        <v>2021</v>
      </c>
      <c r="B21" t="s">
        <v>39</v>
      </c>
      <c r="C21" s="50">
        <v>485220</v>
      </c>
      <c r="D21" s="50"/>
      <c r="E21" s="50"/>
      <c r="F21" s="51"/>
      <c r="G21" s="51"/>
      <c r="H21" s="51"/>
      <c r="I21" s="51"/>
      <c r="J21" s="51">
        <f t="shared" si="0"/>
        <v>485220</v>
      </c>
      <c r="K21" s="56" t="s">
        <v>35</v>
      </c>
      <c r="M21" s="55">
        <v>2021</v>
      </c>
      <c r="N21" t="s">
        <v>39</v>
      </c>
      <c r="O21" s="50">
        <v>486391</v>
      </c>
      <c r="P21" s="50"/>
      <c r="Q21" s="50"/>
      <c r="R21" s="50"/>
      <c r="S21" s="50"/>
      <c r="T21" s="51">
        <f t="shared" si="1"/>
        <v>486391</v>
      </c>
      <c r="U21" s="56" t="s">
        <v>36</v>
      </c>
      <c r="V21" s="53"/>
      <c r="W21" s="53"/>
      <c r="X21" s="53"/>
    </row>
    <row r="22" spans="1:24" x14ac:dyDescent="0.25">
      <c r="F22" s="51"/>
      <c r="G22" s="51"/>
      <c r="H22" s="51"/>
      <c r="I22" s="51"/>
      <c r="O22" s="50"/>
      <c r="P22" s="50"/>
      <c r="Q22" s="50"/>
      <c r="R22" s="50"/>
      <c r="S22" s="50"/>
      <c r="T22" s="50"/>
      <c r="U22" s="53"/>
      <c r="V22" s="53"/>
      <c r="W22" s="53"/>
      <c r="X22" s="53"/>
    </row>
    <row r="23" spans="1:24" x14ac:dyDescent="0.25">
      <c r="C23" s="52">
        <f>SUM(C5:C22)</f>
        <v>4771708</v>
      </c>
      <c r="D23" s="52">
        <f t="shared" ref="D23:J23" si="2">SUM(D5:D22)</f>
        <v>45427</v>
      </c>
      <c r="E23" s="52">
        <f t="shared" si="2"/>
        <v>74490</v>
      </c>
      <c r="F23" s="52">
        <f t="shared" si="2"/>
        <v>160147</v>
      </c>
      <c r="G23" s="52">
        <f t="shared" si="2"/>
        <v>0</v>
      </c>
      <c r="H23" s="52">
        <f t="shared" ref="H23" si="3">SUM(H5:H22)</f>
        <v>0</v>
      </c>
      <c r="I23" s="52">
        <f t="shared" ref="I23" si="4">SUM(I5:I22)</f>
        <v>0</v>
      </c>
      <c r="J23" s="52">
        <f t="shared" si="2"/>
        <v>4491644</v>
      </c>
      <c r="O23" s="52">
        <f t="shared" ref="O23:T23" si="5">SUM(O5:O22)</f>
        <v>5539478</v>
      </c>
      <c r="P23" s="52">
        <f t="shared" si="5"/>
        <v>54885</v>
      </c>
      <c r="Q23" s="52">
        <f t="shared" si="5"/>
        <v>11925</v>
      </c>
      <c r="R23" s="52">
        <f t="shared" si="5"/>
        <v>21365</v>
      </c>
      <c r="S23" s="52">
        <f t="shared" si="5"/>
        <v>0</v>
      </c>
      <c r="T23" s="52">
        <f t="shared" si="5"/>
        <v>5451303</v>
      </c>
      <c r="U23" s="53"/>
      <c r="V23" s="53"/>
      <c r="W23" s="53"/>
      <c r="X23" s="53"/>
    </row>
    <row r="25" spans="1:24" x14ac:dyDescent="0.25">
      <c r="O25" s="55"/>
      <c r="P25" s="55"/>
      <c r="Q25" s="55"/>
      <c r="R25" s="55"/>
      <c r="T25" s="55" t="s">
        <v>42</v>
      </c>
    </row>
    <row r="26" spans="1:24" x14ac:dyDescent="0.25">
      <c r="C26" s="2" t="s">
        <v>34</v>
      </c>
      <c r="D26" s="2" t="s">
        <v>34</v>
      </c>
      <c r="E26" s="2" t="s">
        <v>34</v>
      </c>
      <c r="F26" s="2" t="s">
        <v>34</v>
      </c>
      <c r="G26" s="2" t="s">
        <v>34</v>
      </c>
      <c r="H26" s="2" t="s">
        <v>34</v>
      </c>
      <c r="I26" s="2" t="s">
        <v>34</v>
      </c>
      <c r="J26" s="2" t="s">
        <v>34</v>
      </c>
      <c r="K26" s="2" t="s">
        <v>34</v>
      </c>
      <c r="O26" s="55"/>
      <c r="P26" s="55"/>
      <c r="Q26" s="55"/>
      <c r="R26" s="55"/>
      <c r="T26" s="55" t="s">
        <v>43</v>
      </c>
    </row>
    <row r="27" spans="1:24" x14ac:dyDescent="0.25">
      <c r="C27" s="2" t="s">
        <v>26</v>
      </c>
      <c r="D27" s="2"/>
      <c r="E27" s="2"/>
      <c r="G27" s="1"/>
      <c r="H27" s="1"/>
      <c r="I27" s="2" t="s">
        <v>39</v>
      </c>
      <c r="J27" s="2" t="s">
        <v>26</v>
      </c>
      <c r="K27" s="2" t="s">
        <v>22</v>
      </c>
      <c r="O27" s="55"/>
      <c r="P27" s="55"/>
      <c r="Q27" s="55"/>
      <c r="R27" s="55"/>
      <c r="T27" s="55" t="s">
        <v>44</v>
      </c>
    </row>
    <row r="28" spans="1:24" ht="15.75" thickBot="1" x14ac:dyDescent="0.3">
      <c r="C28" s="8" t="s">
        <v>28</v>
      </c>
      <c r="D28" s="16" t="s">
        <v>32</v>
      </c>
      <c r="E28" s="16" t="s">
        <v>33</v>
      </c>
      <c r="F28" s="16" t="s">
        <v>29</v>
      </c>
      <c r="G28" s="16" t="s">
        <v>27</v>
      </c>
      <c r="H28" s="16" t="s">
        <v>40</v>
      </c>
      <c r="I28" s="16" t="s">
        <v>41</v>
      </c>
      <c r="J28" s="8" t="s">
        <v>30</v>
      </c>
      <c r="K28" s="43" t="s">
        <v>37</v>
      </c>
      <c r="O28" s="55"/>
      <c r="P28" s="55"/>
      <c r="Q28" s="55"/>
      <c r="R28" s="55"/>
      <c r="T28" s="55" t="s">
        <v>45</v>
      </c>
    </row>
    <row r="30" spans="1:24" x14ac:dyDescent="0.25">
      <c r="A30" s="55">
        <v>2002</v>
      </c>
      <c r="C30" s="50">
        <v>131520</v>
      </c>
      <c r="D30" s="50">
        <v>45427</v>
      </c>
      <c r="E30" s="50">
        <v>74490</v>
      </c>
      <c r="F30" s="51">
        <v>11603</v>
      </c>
      <c r="G30" s="51"/>
      <c r="H30" s="51"/>
      <c r="I30" s="51"/>
      <c r="J30" s="51">
        <f>C30-SUM(D30:I30)</f>
        <v>0</v>
      </c>
      <c r="K30" t="s">
        <v>35</v>
      </c>
    </row>
    <row r="31" spans="1:24" x14ac:dyDescent="0.25">
      <c r="A31" s="55">
        <v>2003</v>
      </c>
      <c r="C31" s="50">
        <v>130818</v>
      </c>
      <c r="D31" s="50"/>
      <c r="E31" s="50"/>
      <c r="F31" s="51">
        <v>130818</v>
      </c>
      <c r="G31" s="51"/>
      <c r="H31" s="51"/>
      <c r="I31" s="51"/>
      <c r="J31" s="51">
        <f t="shared" ref="J31:J46" si="6">C31-SUM(D31:I31)</f>
        <v>0</v>
      </c>
      <c r="K31" t="s">
        <v>35</v>
      </c>
    </row>
    <row r="32" spans="1:24" x14ac:dyDescent="0.25">
      <c r="A32" s="55">
        <v>2004</v>
      </c>
      <c r="C32" s="50">
        <v>313177</v>
      </c>
      <c r="D32" s="50"/>
      <c r="E32" s="50"/>
      <c r="F32" s="51">
        <v>17726</v>
      </c>
      <c r="G32" s="51">
        <v>212405</v>
      </c>
      <c r="H32" s="51">
        <v>83046</v>
      </c>
      <c r="I32" s="51"/>
      <c r="J32" s="51">
        <f t="shared" si="6"/>
        <v>0</v>
      </c>
      <c r="K32" t="s">
        <v>35</v>
      </c>
    </row>
    <row r="33" spans="1:11" x14ac:dyDescent="0.25">
      <c r="A33" s="55">
        <v>2005</v>
      </c>
      <c r="C33" s="50">
        <v>298723</v>
      </c>
      <c r="D33" s="50"/>
      <c r="E33" s="50"/>
      <c r="F33" s="51"/>
      <c r="G33" s="51"/>
      <c r="H33" s="51">
        <v>86470</v>
      </c>
      <c r="I33" s="51">
        <v>212253</v>
      </c>
      <c r="J33" s="51">
        <f t="shared" si="6"/>
        <v>0</v>
      </c>
      <c r="K33" t="s">
        <v>35</v>
      </c>
    </row>
    <row r="34" spans="1:11" x14ac:dyDescent="0.25">
      <c r="A34" s="55">
        <v>2006</v>
      </c>
      <c r="C34" s="50">
        <v>475586</v>
      </c>
      <c r="D34" s="50"/>
      <c r="E34" s="50"/>
      <c r="F34" s="51"/>
      <c r="G34" s="51"/>
      <c r="H34" s="51"/>
      <c r="I34" s="51">
        <v>178061</v>
      </c>
      <c r="J34" s="51">
        <f t="shared" si="6"/>
        <v>297525</v>
      </c>
      <c r="K34" t="s">
        <v>35</v>
      </c>
    </row>
    <row r="35" spans="1:11" x14ac:dyDescent="0.25">
      <c r="A35" s="55">
        <v>2007</v>
      </c>
      <c r="C35" s="50">
        <v>275219</v>
      </c>
      <c r="D35" s="50"/>
      <c r="E35" s="50"/>
      <c r="F35" s="51"/>
      <c r="G35" s="51"/>
      <c r="H35" s="51"/>
      <c r="I35" s="51"/>
      <c r="J35" s="51">
        <f t="shared" si="6"/>
        <v>275219</v>
      </c>
      <c r="K35" t="s">
        <v>35</v>
      </c>
    </row>
    <row r="36" spans="1:11" x14ac:dyDescent="0.25">
      <c r="A36" s="55">
        <v>2008</v>
      </c>
      <c r="C36" s="50">
        <v>807938</v>
      </c>
      <c r="D36" s="50"/>
      <c r="E36" s="50"/>
      <c r="F36" s="51"/>
      <c r="G36" s="51"/>
      <c r="H36" s="51"/>
      <c r="I36" s="51"/>
      <c r="J36" s="51">
        <f t="shared" si="6"/>
        <v>807938</v>
      </c>
      <c r="K36" t="s">
        <v>35</v>
      </c>
    </row>
    <row r="37" spans="1:11" x14ac:dyDescent="0.25">
      <c r="A37" s="55">
        <v>2009</v>
      </c>
      <c r="C37" s="50">
        <v>550402</v>
      </c>
      <c r="D37" s="50"/>
      <c r="E37" s="50"/>
      <c r="F37" s="51"/>
      <c r="G37" s="51"/>
      <c r="H37" s="51"/>
      <c r="I37" s="51"/>
      <c r="J37" s="51">
        <f t="shared" si="6"/>
        <v>550402</v>
      </c>
      <c r="K37" t="s">
        <v>35</v>
      </c>
    </row>
    <row r="38" spans="1:11" x14ac:dyDescent="0.25">
      <c r="A38" s="55">
        <v>2011</v>
      </c>
      <c r="C38" s="54">
        <v>124229</v>
      </c>
      <c r="D38" s="54"/>
      <c r="E38" s="54"/>
      <c r="F38" s="51"/>
      <c r="G38" s="51"/>
      <c r="H38" s="51"/>
      <c r="I38" s="51"/>
      <c r="J38" s="51">
        <f t="shared" si="6"/>
        <v>124229</v>
      </c>
      <c r="K38" t="s">
        <v>35</v>
      </c>
    </row>
    <row r="39" spans="1:11" x14ac:dyDescent="0.25">
      <c r="A39" s="55">
        <v>2012</v>
      </c>
      <c r="C39" s="50">
        <v>70731</v>
      </c>
      <c r="D39" s="50"/>
      <c r="E39" s="50"/>
      <c r="F39" s="51"/>
      <c r="G39" s="51"/>
      <c r="H39" s="51"/>
      <c r="I39" s="51"/>
      <c r="J39" s="51">
        <f t="shared" si="6"/>
        <v>70731</v>
      </c>
      <c r="K39" t="s">
        <v>35</v>
      </c>
    </row>
    <row r="40" spans="1:11" x14ac:dyDescent="0.25">
      <c r="A40" s="55">
        <v>2013</v>
      </c>
      <c r="C40" s="50">
        <v>123407</v>
      </c>
      <c r="D40" s="50"/>
      <c r="E40" s="50"/>
      <c r="F40" s="51"/>
      <c r="G40" s="51"/>
      <c r="H40" s="51"/>
      <c r="I40" s="51"/>
      <c r="J40" s="51">
        <f t="shared" si="6"/>
        <v>123407</v>
      </c>
      <c r="K40" t="s">
        <v>35</v>
      </c>
    </row>
    <row r="41" spans="1:11" x14ac:dyDescent="0.25">
      <c r="A41" s="55">
        <v>2014</v>
      </c>
      <c r="C41" s="50">
        <v>161233</v>
      </c>
      <c r="D41" s="50"/>
      <c r="E41" s="50"/>
      <c r="F41" s="51"/>
      <c r="G41" s="51"/>
      <c r="H41" s="51"/>
      <c r="I41" s="51"/>
      <c r="J41" s="51">
        <f t="shared" si="6"/>
        <v>161233</v>
      </c>
      <c r="K41" t="s">
        <v>35</v>
      </c>
    </row>
    <row r="42" spans="1:11" x14ac:dyDescent="0.25">
      <c r="A42" s="55">
        <v>2015</v>
      </c>
      <c r="C42" s="50">
        <v>219531</v>
      </c>
      <c r="D42" s="50"/>
      <c r="E42" s="50"/>
      <c r="F42" s="51"/>
      <c r="G42" s="51"/>
      <c r="H42" s="51"/>
      <c r="I42" s="51"/>
      <c r="J42" s="51">
        <f t="shared" si="6"/>
        <v>219531</v>
      </c>
      <c r="K42" t="s">
        <v>35</v>
      </c>
    </row>
    <row r="43" spans="1:11" x14ac:dyDescent="0.25">
      <c r="A43" s="55">
        <v>2018</v>
      </c>
      <c r="C43" s="50">
        <v>79364</v>
      </c>
      <c r="D43" s="50"/>
      <c r="E43" s="50"/>
      <c r="F43" s="51"/>
      <c r="G43" s="51"/>
      <c r="H43" s="51"/>
      <c r="I43" s="51"/>
      <c r="J43" s="51">
        <f t="shared" si="6"/>
        <v>79364</v>
      </c>
      <c r="K43" t="s">
        <v>35</v>
      </c>
    </row>
    <row r="44" spans="1:11" x14ac:dyDescent="0.25">
      <c r="A44" s="55">
        <v>2019</v>
      </c>
      <c r="C44" s="50"/>
      <c r="D44" s="50"/>
      <c r="E44" s="50"/>
      <c r="F44" s="51"/>
      <c r="G44" s="51"/>
      <c r="H44" s="51"/>
      <c r="I44" s="51"/>
      <c r="J44" s="51">
        <f t="shared" si="6"/>
        <v>0</v>
      </c>
      <c r="K44" s="56" t="s">
        <v>34</v>
      </c>
    </row>
    <row r="45" spans="1:11" x14ac:dyDescent="0.25">
      <c r="A45" s="55">
        <v>2020</v>
      </c>
      <c r="C45" s="50"/>
      <c r="D45" s="50"/>
      <c r="E45" s="50"/>
      <c r="F45" s="51"/>
      <c r="G45" s="51"/>
      <c r="H45" s="51"/>
      <c r="I45" s="51"/>
      <c r="J45" s="51">
        <f t="shared" si="6"/>
        <v>0</v>
      </c>
      <c r="K45" s="56" t="s">
        <v>34</v>
      </c>
    </row>
    <row r="46" spans="1:11" x14ac:dyDescent="0.25">
      <c r="A46" s="55">
        <v>2021</v>
      </c>
      <c r="C46" s="50"/>
      <c r="D46" s="50"/>
      <c r="E46" s="50"/>
      <c r="F46" s="51"/>
      <c r="G46" s="51"/>
      <c r="H46" s="51"/>
      <c r="I46" s="51"/>
      <c r="J46" s="51">
        <f t="shared" si="6"/>
        <v>0</v>
      </c>
      <c r="K46" s="56" t="s">
        <v>34</v>
      </c>
    </row>
    <row r="47" spans="1:11" x14ac:dyDescent="0.25">
      <c r="F47" s="51"/>
      <c r="G47" s="51"/>
      <c r="H47" s="51"/>
      <c r="I47" s="51"/>
    </row>
    <row r="48" spans="1:11" x14ac:dyDescent="0.25">
      <c r="C48" s="52">
        <f>SUM(C30:C47)</f>
        <v>3761878</v>
      </c>
      <c r="D48" s="52">
        <f t="shared" ref="D48" si="7">SUM(D30:D47)</f>
        <v>45427</v>
      </c>
      <c r="E48" s="52">
        <f t="shared" ref="E48" si="8">SUM(E30:E47)</f>
        <v>74490</v>
      </c>
      <c r="F48" s="52">
        <f t="shared" ref="F48" si="9">SUM(F30:F47)</f>
        <v>160147</v>
      </c>
      <c r="G48" s="52">
        <f t="shared" ref="G48" si="10">SUM(G30:G47)</f>
        <v>212405</v>
      </c>
      <c r="H48" s="52">
        <f t="shared" ref="H48" si="11">SUM(H30:H47)</f>
        <v>169516</v>
      </c>
      <c r="I48" s="52">
        <f t="shared" ref="I48" si="12">SUM(I30:I47)</f>
        <v>390314</v>
      </c>
      <c r="J48" s="52">
        <f t="shared" ref="J48" si="13">SUM(J30:J47)</f>
        <v>2709579</v>
      </c>
    </row>
    <row r="50" spans="7:9" x14ac:dyDescent="0.25">
      <c r="G50" s="55" t="s">
        <v>42</v>
      </c>
      <c r="H50" s="55" t="s">
        <v>42</v>
      </c>
      <c r="I50" s="55" t="s">
        <v>42</v>
      </c>
    </row>
    <row r="51" spans="7:9" x14ac:dyDescent="0.25">
      <c r="G51" s="55" t="s">
        <v>43</v>
      </c>
      <c r="H51" s="55" t="s">
        <v>43</v>
      </c>
      <c r="I51" s="55" t="s">
        <v>43</v>
      </c>
    </row>
    <row r="52" spans="7:9" x14ac:dyDescent="0.25">
      <c r="G52" s="55" t="s">
        <v>44</v>
      </c>
      <c r="H52" s="55" t="s">
        <v>44</v>
      </c>
      <c r="I52" s="55" t="s">
        <v>44</v>
      </c>
    </row>
    <row r="53" spans="7:9" x14ac:dyDescent="0.25">
      <c r="G53" s="55" t="s">
        <v>45</v>
      </c>
      <c r="H53" s="55" t="s">
        <v>45</v>
      </c>
      <c r="I53" s="55" t="s">
        <v>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06472-5D0E-44B1-B12A-7215B561FBC0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1EBB9D09-E9C7-48EB-9AB3-780B39578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95252-0DC8-459F-8327-B246FB2AB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ADIT</vt:lpstr>
      <vt:lpstr>2020-2021 JE Support</vt:lpstr>
      <vt:lpstr>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Hong</dc:creator>
  <cp:lastModifiedBy>Dante Destefano</cp:lastModifiedBy>
  <dcterms:created xsi:type="dcterms:W3CDTF">2022-09-27T18:47:34Z</dcterms:created>
  <dcterms:modified xsi:type="dcterms:W3CDTF">2022-09-29T02:42:55Z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0x010100180E6C50716BFC40BF67FFB0DB8DCAB1</vt:lpwstr>
  </property>
  <property fmtid="{D5CDD505-2E9C-101B-9397-08002B2CF9AE}" pid="5" name="MediaServiceImageTags">
    <vt:lpwstr/>
  </property>
</Properties>
</file>