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https://corixgroup.sharepoint.com/sites/Regulatory-Kentucky/Shared Documents/Kentucky/WSCKY 2022 Rate Case/Discovery/AG DR 1/Attachments to Responses/"/>
    </mc:Choice>
  </mc:AlternateContent>
  <xr:revisionPtr revIDLastSave="19" documentId="8_{C2D840D7-7FB0-49DA-88C8-0B9FDBEEB9BA}" xr6:coauthVersionLast="47" xr6:coauthVersionMax="47" xr10:uidLastSave="{16D2A939-C254-4194-9F78-4FA2BFD1F444}"/>
  <bookViews>
    <workbookView xWindow="28680" yWindow="-120" windowWidth="29040" windowHeight="15840" tabRatio="878" xr2:uid="{00000000-000D-0000-FFFF-FFFF00000000}"/>
  </bookViews>
  <sheets>
    <sheet name="Income Statement" sheetId="9" r:id="rId1"/>
    <sheet name="Maintenance &amp; Repair" sheetId="163" r:id="rId2"/>
    <sheet name="Maintenance Testing" sheetId="177" r:id="rId3"/>
    <sheet name="Chemicals" sheetId="165" r:id="rId4"/>
    <sheet name="Transportation Expense" sheetId="178" r:id="rId5"/>
    <sheet name="Outside Service" sheetId="166" r:id="rId6"/>
    <sheet name="Office Supplies &amp; Other Exp" sheetId="168" r:id="rId7"/>
    <sheet name="Pension &amp; Other Benefits " sheetId="179" r:id="rId8"/>
    <sheet name="Insurance" sheetId="208" r:id="rId9"/>
    <sheet name="Office Utilities" sheetId="172" r:id="rId10"/>
    <sheet name="Miscellaneous &amp; Travel" sheetId="173" r:id="rId11"/>
    <sheet name="TOTI" sheetId="182" r:id="rId12"/>
  </sheets>
  <definedNames>
    <definedName name="_xlnm.Print_Area" localSheetId="3">Chemicals!$A$1:$F$28</definedName>
    <definedName name="_xlnm.Print_Area" localSheetId="0">'Income Statement'!$A$1:$F$70</definedName>
    <definedName name="_xlnm.Print_Area" localSheetId="8">Insurance!$A$1:$F$31</definedName>
    <definedName name="_xlnm.Print_Area" localSheetId="1">'Maintenance &amp; Repair'!$A$1:$F$62</definedName>
    <definedName name="_xlnm.Print_Area" localSheetId="2">'Maintenance Testing'!$A$1:$F$30</definedName>
    <definedName name="_xlnm.Print_Area" localSheetId="10">'Miscellaneous &amp; Travel'!$A$1:$F$64</definedName>
    <definedName name="_xlnm.Print_Area" localSheetId="6">'Office Supplies &amp; Other Exp'!$A$1:$F$83</definedName>
    <definedName name="_xlnm.Print_Area" localSheetId="9">'Office Utilities'!$A$1:$F$44</definedName>
    <definedName name="_xlnm.Print_Area" localSheetId="5">'Outside Service'!$A$1:$F$37</definedName>
    <definedName name="_xlnm.Print_Area" localSheetId="7">'Pension &amp; Other Benefits '!$A$1:$F$48</definedName>
    <definedName name="_xlnm.Print_Area" localSheetId="11">TOTI!$A$1:$F$39</definedName>
    <definedName name="_xlnm.Print_Area" localSheetId="4">'Transportation Expense'!$A$1:$F$46</definedName>
    <definedName name="_xlnm.Print_Titles" localSheetId="0">'Income Statement'!$1:$1</definedName>
    <definedName name="_xlnm.Print_Titles" localSheetId="1">'Maintenance &amp; Repair'!$1:$8</definedName>
    <definedName name="_xlnm.Print_Titles" localSheetId="10">'Miscellaneous &amp; Travel'!$1:$8</definedName>
    <definedName name="_xlnm.Print_Titles" localSheetId="7">'Pension &amp; Other Benefits '!$1:$8</definedName>
    <definedName name="_xlnm.Print_Titles" localSheetId="11">TOTI!$1:$8</definedName>
    <definedName name="Z_116A47F4_5858_454A_8F51_8F36E41C61BA_.wvu.Cols" localSheetId="0" hidden="1">'Income Statement'!#REF!</definedName>
    <definedName name="Z_116A47F4_5858_454A_8F51_8F36E41C61BA_.wvu.PrintArea" localSheetId="0" hidden="1">'Income Statement'!$C$1:$F$80</definedName>
    <definedName name="Z_BEF31985_2057_49D8_9B4F_5A8FDDE19081_.wvu.Cols" localSheetId="0" hidden="1">'Income Statement'!#REF!</definedName>
    <definedName name="Z_BEF31985_2057_49D8_9B4F_5A8FDDE19081_.wvu.PrintArea" localSheetId="0" hidden="1">'Income Statement'!$C$1:$F$80</definedName>
    <definedName name="Z_CFA052EC_8030_4DDD_A78B_D902DA760227_.wvu.Cols" localSheetId="0" hidden="1">'Income Statement'!#REF!</definedName>
    <definedName name="Z_CFA052EC_8030_4DDD_A78B_D902DA760227_.wvu.PrintArea" localSheetId="0" hidden="1">'Income Statement'!$C$1:$F$80</definedName>
  </definedNames>
  <calcPr calcId="191028"/>
  <customWorkbookViews>
    <customWorkbookView name="All" guid="{116A47F4-5858-454A-8F51-8F36E41C61BA}" maximized="1" windowWidth="1020" windowHeight="568" tabRatio="889" activeSheetId="32"/>
    <customWorkbookView name="Page3" guid="{BEF31985-2057-49D8-9B4F-5A8FDDE19081}" maximized="1" windowWidth="1020" windowHeight="568" tabRatio="889" activeSheetId="32"/>
    <customWorkbookView name="Page1-2" guid="{CFA052EC-8030-4DDD-A78B-D902DA760227}" maximized="1" windowWidth="1020" windowHeight="568" tabRatio="889" activeSheetId="3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9" i="9" l="1"/>
  <c r="J59" i="9"/>
  <c r="I59" i="9"/>
  <c r="H59" i="9"/>
  <c r="G59" i="9"/>
  <c r="F59" i="9"/>
  <c r="E59" i="9"/>
  <c r="F57" i="9"/>
  <c r="G57" i="9"/>
  <c r="H57" i="9"/>
  <c r="I57" i="9"/>
  <c r="J57" i="9"/>
  <c r="K57" i="9"/>
  <c r="E57" i="9"/>
  <c r="F55" i="9"/>
  <c r="G55" i="9"/>
  <c r="H55" i="9"/>
  <c r="I55" i="9"/>
  <c r="J55" i="9"/>
  <c r="K55" i="9"/>
  <c r="E55" i="9"/>
  <c r="F39" i="9"/>
  <c r="G39" i="9"/>
  <c r="H39" i="9"/>
  <c r="I39" i="9"/>
  <c r="J39" i="9"/>
  <c r="K39" i="9"/>
  <c r="E39" i="9"/>
  <c r="F27" i="9"/>
  <c r="G27" i="9"/>
  <c r="H27" i="9"/>
  <c r="I27" i="9"/>
  <c r="J27" i="9"/>
  <c r="K27" i="9"/>
  <c r="E27" i="9"/>
  <c r="F13" i="9"/>
  <c r="G13" i="9"/>
  <c r="H13" i="9"/>
  <c r="I13" i="9"/>
  <c r="J13" i="9"/>
  <c r="K13" i="9"/>
  <c r="E13" i="9"/>
  <c r="H11" i="182"/>
  <c r="I11" i="182"/>
  <c r="J11" i="182"/>
  <c r="K11" i="182"/>
  <c r="M11" i="182"/>
  <c r="G11" i="182"/>
  <c r="H11" i="173"/>
  <c r="I11" i="173"/>
  <c r="J11" i="173"/>
  <c r="K11" i="173"/>
  <c r="M11" i="173"/>
  <c r="G11" i="173"/>
  <c r="H11" i="172"/>
  <c r="I11" i="172"/>
  <c r="J11" i="172"/>
  <c r="K11" i="172"/>
  <c r="M11" i="172"/>
  <c r="G11" i="172"/>
  <c r="H11" i="208"/>
  <c r="I11" i="208"/>
  <c r="J11" i="208"/>
  <c r="K11" i="208"/>
  <c r="M11" i="208"/>
  <c r="G11" i="208"/>
  <c r="H11" i="179"/>
  <c r="I11" i="179"/>
  <c r="J11" i="179"/>
  <c r="K11" i="179"/>
  <c r="M11" i="179"/>
  <c r="G11" i="179"/>
  <c r="H11" i="168"/>
  <c r="I11" i="168"/>
  <c r="J11" i="168"/>
  <c r="K11" i="168"/>
  <c r="M11" i="168"/>
  <c r="G11" i="168"/>
  <c r="H11" i="178"/>
  <c r="I11" i="178"/>
  <c r="J11" i="178"/>
  <c r="K11" i="178"/>
  <c r="M11" i="178"/>
  <c r="H11" i="165"/>
  <c r="I11" i="165"/>
  <c r="J11" i="165"/>
  <c r="K11" i="165"/>
  <c r="L11" i="165"/>
  <c r="L11" i="178" s="1"/>
  <c r="M11" i="165"/>
  <c r="H11" i="163"/>
  <c r="I11" i="163"/>
  <c r="J11" i="163"/>
  <c r="K11" i="163"/>
  <c r="L11" i="163"/>
  <c r="M11" i="163"/>
  <c r="G11" i="163"/>
  <c r="H11" i="166" l="1"/>
  <c r="I11" i="166"/>
  <c r="J11" i="166"/>
  <c r="K11" i="166"/>
  <c r="L11" i="166"/>
  <c r="L11" i="168" s="1"/>
  <c r="L11" i="179" s="1"/>
  <c r="L11" i="208" s="1"/>
  <c r="L11" i="172" s="1"/>
  <c r="M11" i="166"/>
  <c r="G11" i="178"/>
  <c r="G11" i="166" s="1"/>
  <c r="G11" i="165"/>
  <c r="H11" i="177"/>
  <c r="I11" i="177"/>
  <c r="J11" i="177"/>
  <c r="K11" i="177"/>
  <c r="L11" i="177"/>
  <c r="M11" i="177"/>
  <c r="G11" i="177"/>
  <c r="G30" i="182"/>
  <c r="L11" i="173" l="1"/>
  <c r="L11" i="182"/>
  <c r="A8" i="9" l="1"/>
  <c r="A9" i="9" s="1"/>
  <c r="A10" i="9" s="1"/>
  <c r="A11" i="9" s="1"/>
  <c r="A13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7" i="9" s="1"/>
  <c r="A29" i="9" s="1"/>
  <c r="A30" i="9" s="1"/>
  <c r="A31" i="9" s="1"/>
  <c r="A32" i="9" s="1"/>
  <c r="A33" i="9" s="1"/>
  <c r="A34" i="9" s="1"/>
  <c r="A35" i="9" s="1"/>
  <c r="A36" i="9" s="1"/>
  <c r="A37" i="9" s="1"/>
  <c r="A39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14" i="172"/>
  <c r="A15" i="172" s="1"/>
  <c r="A16" i="172" s="1"/>
  <c r="A17" i="172" s="1"/>
  <c r="A18" i="172" s="1"/>
  <c r="A19" i="172" s="1"/>
  <c r="A20" i="172" s="1"/>
  <c r="A21" i="172" s="1"/>
  <c r="A22" i="172" s="1"/>
  <c r="A23" i="172" s="1"/>
  <c r="A24" i="172" s="1"/>
  <c r="A25" i="172" s="1"/>
  <c r="A26" i="172" s="1"/>
  <c r="A27" i="172" s="1"/>
  <c r="A28" i="172" s="1"/>
  <c r="A29" i="172" s="1"/>
  <c r="A30" i="172" s="1"/>
  <c r="A31" i="172" s="1"/>
  <c r="A14" i="208"/>
  <c r="A15" i="208" s="1"/>
  <c r="A16" i="208" s="1"/>
  <c r="A17" i="208" s="1"/>
  <c r="A18" i="208" s="1"/>
  <c r="A14" i="173"/>
  <c r="A15" i="173" s="1"/>
  <c r="A16" i="173" s="1"/>
  <c r="A17" i="173" s="1"/>
  <c r="A18" i="173" s="1"/>
  <c r="A19" i="173" s="1"/>
  <c r="A20" i="173" s="1"/>
  <c r="A21" i="173" s="1"/>
  <c r="A22" i="173" s="1"/>
  <c r="A23" i="173" s="1"/>
  <c r="A24" i="173" s="1"/>
  <c r="A25" i="173" s="1"/>
  <c r="A26" i="173" s="1"/>
  <c r="A27" i="173" s="1"/>
  <c r="A28" i="173" s="1"/>
  <c r="A29" i="173" s="1"/>
  <c r="A30" i="173" s="1"/>
  <c r="A31" i="173" s="1"/>
  <c r="A32" i="173" s="1"/>
  <c r="A33" i="173" s="1"/>
  <c r="A34" i="173" s="1"/>
  <c r="A35" i="173" s="1"/>
  <c r="A36" i="173" s="1"/>
  <c r="A37" i="173" s="1"/>
  <c r="A38" i="173" s="1"/>
  <c r="A39" i="173" s="1"/>
  <c r="A41" i="173" s="1"/>
  <c r="A42" i="173" s="1"/>
  <c r="A43" i="173" s="1"/>
  <c r="A44" i="173" s="1"/>
  <c r="A45" i="173" s="1"/>
  <c r="A46" i="173" s="1"/>
  <c r="A47" i="173" s="1"/>
  <c r="A48" i="173" s="1"/>
  <c r="A50" i="173" s="1"/>
  <c r="A14" i="182"/>
  <c r="A15" i="182" s="1"/>
  <c r="A16" i="182" s="1"/>
  <c r="A17" i="182" s="1"/>
  <c r="A18" i="182" s="1"/>
  <c r="A19" i="182" s="1"/>
  <c r="A21" i="182" s="1"/>
  <c r="A22" i="182" s="1"/>
  <c r="A23" i="182" s="1"/>
  <c r="A24" i="182" s="1"/>
  <c r="A25" i="182" s="1"/>
  <c r="A26" i="182" s="1"/>
  <c r="A27" i="182" s="1"/>
  <c r="A28" i="182" s="1"/>
  <c r="A30" i="182" s="1"/>
  <c r="A14" i="179"/>
  <c r="A15" i="179" s="1"/>
  <c r="A16" i="179" s="1"/>
  <c r="A17" i="179" s="1"/>
  <c r="A18" i="179" s="1"/>
  <c r="A19" i="179" s="1"/>
  <c r="A20" i="179" s="1"/>
  <c r="A21" i="179" s="1"/>
  <c r="A22" i="179" s="1"/>
  <c r="A23" i="179" s="1"/>
  <c r="A24" i="179" s="1"/>
  <c r="A25" i="179" s="1"/>
  <c r="A26" i="179" s="1"/>
  <c r="A27" i="179" s="1"/>
  <c r="A28" i="179" s="1"/>
  <c r="A29" i="179" s="1"/>
  <c r="A30" i="179" s="1"/>
  <c r="A31" i="179" s="1"/>
  <c r="A32" i="179" s="1"/>
  <c r="A33" i="179" s="1"/>
  <c r="A34" i="179" s="1"/>
  <c r="A35" i="179" s="1"/>
  <c r="A36" i="179" s="1"/>
  <c r="A37" i="179" s="1"/>
  <c r="A38" i="179" s="1"/>
  <c r="A39" i="179" s="1"/>
  <c r="A40" i="179" s="1"/>
  <c r="A14" i="168"/>
  <c r="A15" i="168" s="1"/>
  <c r="A16" i="168" s="1"/>
  <c r="A17" i="168" s="1"/>
  <c r="A18" i="168" s="1"/>
  <c r="A20" i="168" s="1"/>
  <c r="A21" i="168" s="1"/>
  <c r="A22" i="168" s="1"/>
  <c r="A23" i="168" s="1"/>
  <c r="A24" i="168" s="1"/>
  <c r="A25" i="168" s="1"/>
  <c r="A26" i="168" s="1"/>
  <c r="A14" i="166"/>
  <c r="A15" i="166" s="1"/>
  <c r="A16" i="166" s="1"/>
  <c r="A17" i="166" s="1"/>
  <c r="A18" i="166" s="1"/>
  <c r="A19" i="166" s="1"/>
  <c r="A20" i="166" s="1"/>
  <c r="A21" i="166" s="1"/>
  <c r="A22" i="166" s="1"/>
  <c r="A23" i="166" s="1"/>
  <c r="A24" i="166" s="1"/>
  <c r="A25" i="166" s="1"/>
  <c r="A26" i="166" s="1"/>
  <c r="A27" i="166" s="1"/>
  <c r="A28" i="166" s="1"/>
  <c r="A14" i="178"/>
  <c r="A15" i="178" s="1"/>
  <c r="A16" i="178" s="1"/>
  <c r="A17" i="178" s="1"/>
  <c r="A18" i="178" s="1"/>
  <c r="A19" i="178" s="1"/>
  <c r="A20" i="178" s="1"/>
  <c r="A21" i="178" s="1"/>
  <c r="A22" i="178" s="1"/>
  <c r="A14" i="165"/>
  <c r="A15" i="165" s="1"/>
  <c r="A16" i="165" s="1"/>
  <c r="A17" i="165" s="1"/>
  <c r="A14" i="177"/>
  <c r="A15" i="177" s="1"/>
  <c r="A16" i="177" s="1"/>
  <c r="A17" i="177" s="1"/>
  <c r="A14" i="163"/>
  <c r="A15" i="163" s="1"/>
  <c r="A16" i="163" s="1"/>
  <c r="A17" i="163" s="1"/>
  <c r="A18" i="163" s="1"/>
  <c r="A19" i="163" s="1"/>
  <c r="A20" i="163" s="1"/>
  <c r="A21" i="163" s="1"/>
  <c r="A22" i="163" s="1"/>
  <c r="A23" i="163" s="1"/>
  <c r="A24" i="163" s="1"/>
  <c r="A25" i="163" s="1"/>
  <c r="A26" i="163" s="1"/>
  <c r="A27" i="163" s="1"/>
  <c r="A28" i="163" s="1"/>
  <c r="A29" i="163" s="1"/>
  <c r="A30" i="163" s="1"/>
  <c r="A31" i="163" s="1"/>
  <c r="A32" i="163" s="1"/>
  <c r="A33" i="163" s="1"/>
  <c r="A34" i="163" s="1"/>
  <c r="A35" i="163" s="1"/>
  <c r="A36" i="163" s="1"/>
  <c r="A37" i="163" s="1"/>
  <c r="A38" i="163" s="1"/>
  <c r="A39" i="163" s="1"/>
  <c r="A40" i="163" s="1"/>
  <c r="A41" i="163" s="1"/>
  <c r="A42" i="163" s="1"/>
  <c r="A43" i="163" s="1"/>
  <c r="A44" i="163" s="1"/>
  <c r="A45" i="163" s="1"/>
  <c r="A46" i="163" s="1"/>
  <c r="A47" i="163" s="1"/>
  <c r="A48" i="163" s="1"/>
  <c r="A49" i="163" s="1"/>
  <c r="A50" i="163" s="1"/>
  <c r="A51" i="163" s="1"/>
  <c r="A52" i="163" s="1"/>
  <c r="A53" i="163" s="1"/>
  <c r="A54" i="163" s="1"/>
  <c r="C132" i="9"/>
  <c r="C134" i="9"/>
  <c r="A52" i="9" l="1"/>
  <c r="A53" i="9"/>
  <c r="A27" i="168"/>
  <c r="A28" i="168" s="1"/>
  <c r="A30" i="168" s="1"/>
  <c r="A31" i="168" s="1"/>
  <c r="A32" i="168" s="1"/>
  <c r="A33" i="168" s="1"/>
  <c r="A34" i="168" s="1"/>
  <c r="A35" i="168" s="1"/>
  <c r="A36" i="168" s="1"/>
  <c r="A37" i="168" s="1"/>
  <c r="A38" i="168" s="1"/>
  <c r="A39" i="168" s="1"/>
  <c r="A40" i="168" s="1"/>
  <c r="A42" i="168" s="1"/>
  <c r="A51" i="173"/>
  <c r="A52" i="173" s="1"/>
  <c r="A53" i="173" s="1"/>
  <c r="A54" i="173" s="1"/>
  <c r="A56" i="173" s="1"/>
  <c r="A55" i="9" l="1"/>
  <c r="A57" i="9" s="1"/>
  <c r="A59" i="9" s="1"/>
</calcChain>
</file>

<file path=xl/sharedStrings.xml><?xml version="1.0" encoding="utf-8"?>
<sst xmlns="http://schemas.openxmlformats.org/spreadsheetml/2006/main" count="308" uniqueCount="269">
  <si>
    <t>Account</t>
  </si>
  <si>
    <t/>
  </si>
  <si>
    <t>Office Equipment</t>
  </si>
  <si>
    <t>Transportation</t>
  </si>
  <si>
    <t>Late Fees</t>
  </si>
  <si>
    <t>Shop Supplies and Tools</t>
  </si>
  <si>
    <t>Repairs and Maintenance</t>
  </si>
  <si>
    <t>Main Breaks</t>
  </si>
  <si>
    <t>Traps Repair</t>
  </si>
  <si>
    <t>Valve Repair</t>
  </si>
  <si>
    <t>Manhole Maint</t>
  </si>
  <si>
    <t>Major Repairs</t>
  </si>
  <si>
    <t>Maintenance Electric Equip Repair</t>
  </si>
  <si>
    <t>Permits</t>
  </si>
  <si>
    <t>Sewer Rodding</t>
  </si>
  <si>
    <t>Sewer Sludge Hauling</t>
  </si>
  <si>
    <t>Deferred Maintenance Expense</t>
  </si>
  <si>
    <t>Excavation Restoration</t>
  </si>
  <si>
    <t>Communication Expense</t>
  </si>
  <si>
    <t>Equipment Rental</t>
  </si>
  <si>
    <t>Uniforms</t>
  </si>
  <si>
    <t>Weather/Hurricane/Fuel/Snow removal</t>
  </si>
  <si>
    <t>Safety Supplies/Expense</t>
  </si>
  <si>
    <t>Moving Expense</t>
  </si>
  <si>
    <t>Service Claims</t>
  </si>
  <si>
    <t xml:space="preserve">Landscaping </t>
  </si>
  <si>
    <t>Other Contracted Workers</t>
  </si>
  <si>
    <t>Pump Station R&amp;M</t>
  </si>
  <si>
    <t>Project Labor Hours (COGS)</t>
  </si>
  <si>
    <t>Vehicle Labor Hours (COGS)</t>
  </si>
  <si>
    <t>Other Plant and System Maintenance</t>
  </si>
  <si>
    <t>Allocated Fuel Charge</t>
  </si>
  <si>
    <t>Meter Supplies</t>
  </si>
  <si>
    <t>Pipe, Plate, Gasket</t>
  </si>
  <si>
    <t>Misc Bearing</t>
  </si>
  <si>
    <t>Lubricant, Gases</t>
  </si>
  <si>
    <t>Misc Gge Glass, Parts</t>
  </si>
  <si>
    <t>Rig Equip</t>
  </si>
  <si>
    <t>Electrical Equip</t>
  </si>
  <si>
    <t>Lighting Supplies</t>
  </si>
  <si>
    <t>Plant Air System</t>
  </si>
  <si>
    <t>Valves and Traps</t>
  </si>
  <si>
    <t>Duty and Brokerage</t>
  </si>
  <si>
    <t>Materials and Supplies Write-off</t>
  </si>
  <si>
    <t>Other Materials and Supplies</t>
  </si>
  <si>
    <t>Chemicals</t>
  </si>
  <si>
    <t>Chlorine</t>
  </si>
  <si>
    <t>Odor Control Chemicals</t>
  </si>
  <si>
    <t>Other Chemicals</t>
  </si>
  <si>
    <t>Laboratory Testing</t>
  </si>
  <si>
    <t>Test - Water/Sewer</t>
  </si>
  <si>
    <t>Test - Equipment/Chemical</t>
  </si>
  <si>
    <t>Test - Safe Drinking Water Act</t>
  </si>
  <si>
    <t>Salaries and Wages</t>
  </si>
  <si>
    <t>401K Profit Sharing</t>
  </si>
  <si>
    <t>401K Match</t>
  </si>
  <si>
    <t>RRSP Match</t>
  </si>
  <si>
    <t>Canada Pension Plan</t>
  </si>
  <si>
    <t>Other Employee Benefits</t>
  </si>
  <si>
    <t>Health Admin and Stop Loss</t>
  </si>
  <si>
    <t>Dental</t>
  </si>
  <si>
    <t>Medical</t>
  </si>
  <si>
    <t>Medical Service Plan (MSP)</t>
  </si>
  <si>
    <t>Employee Insurance Deductions</t>
  </si>
  <si>
    <t>Health Insurance Claims</t>
  </si>
  <si>
    <t>Group Insurance</t>
  </si>
  <si>
    <t>Health Insurance</t>
  </si>
  <si>
    <t>Workers Compensation Insurance (WCB)</t>
  </si>
  <si>
    <t>Unemployment Insurance (EI)</t>
  </si>
  <si>
    <t>Union Dues</t>
  </si>
  <si>
    <t>Term Life Insurance</t>
  </si>
  <si>
    <t>Term Life Insurance Opt</t>
  </si>
  <si>
    <t>Depend Life Insurance Opt</t>
  </si>
  <si>
    <t>Vacation</t>
  </si>
  <si>
    <t>Education / Tuition</t>
  </si>
  <si>
    <t>Safety</t>
  </si>
  <si>
    <t>Longevity</t>
  </si>
  <si>
    <t>Incidental</t>
  </si>
  <si>
    <t>Holiday</t>
  </si>
  <si>
    <t>Jury Duty</t>
  </si>
  <si>
    <t>Payroll Suspense</t>
  </si>
  <si>
    <t>Consulting</t>
  </si>
  <si>
    <t>Accounting and Audit</t>
  </si>
  <si>
    <t>Recruitment</t>
  </si>
  <si>
    <t>Legal</t>
  </si>
  <si>
    <t>Payroll</t>
  </si>
  <si>
    <t>Tax</t>
  </si>
  <si>
    <t>Engineering</t>
  </si>
  <si>
    <t>Temporary Labor</t>
  </si>
  <si>
    <t>Police</t>
  </si>
  <si>
    <t>Environmental</t>
  </si>
  <si>
    <t>Management Fee</t>
  </si>
  <si>
    <t>Contractor Outside Services</t>
  </si>
  <si>
    <t>Employee Finder Fees</t>
  </si>
  <si>
    <t>Other Outside Services</t>
  </si>
  <si>
    <t>Computer Repair and Maintenance</t>
  </si>
  <si>
    <t>Computer Supplies</t>
  </si>
  <si>
    <t>Internet Services</t>
  </si>
  <si>
    <t>Website Development</t>
  </si>
  <si>
    <t>Computer Licensing</t>
  </si>
  <si>
    <t>Software</t>
  </si>
  <si>
    <t>Computer Amort</t>
  </si>
  <si>
    <t>Other Computer/IT Expenses</t>
  </si>
  <si>
    <t>Insurance</t>
  </si>
  <si>
    <t>General Liability Insurance</t>
  </si>
  <si>
    <t>Property Insurance</t>
  </si>
  <si>
    <t>Vehicle Insurance</t>
  </si>
  <si>
    <t>Uninsured Losses</t>
  </si>
  <si>
    <t>Other Insurance</t>
  </si>
  <si>
    <t>Rent</t>
  </si>
  <si>
    <t>Office Supplies</t>
  </si>
  <si>
    <t>Kitchen Supplies</t>
  </si>
  <si>
    <t>Cleaning Supplies</t>
  </si>
  <si>
    <t>Office Equipment - Rent/Leased</t>
  </si>
  <si>
    <t>Office Printing/Blueprints</t>
  </si>
  <si>
    <t>Office Publications/Subscriptions</t>
  </si>
  <si>
    <t>Artwork, Display and Banner</t>
  </si>
  <si>
    <t>Office Shipping Charges/Postage/Courier</t>
  </si>
  <si>
    <t>Office Duties and Brokerage</t>
  </si>
  <si>
    <t>Office Utilities</t>
  </si>
  <si>
    <t>Office Electric</t>
  </si>
  <si>
    <t>Office Gas/Heat</t>
  </si>
  <si>
    <t>Office Water</t>
  </si>
  <si>
    <t>Office Other Utilities</t>
  </si>
  <si>
    <t>Office Garbage Disposal/Removal</t>
  </si>
  <si>
    <t>Office Landscape/Mowing</t>
  </si>
  <si>
    <t>Office Snow Removal</t>
  </si>
  <si>
    <t>Office Security/Alarm System</t>
  </si>
  <si>
    <t>Office Cleaning Services</t>
  </si>
  <si>
    <t>Other Office Maintenance</t>
  </si>
  <si>
    <t>Landline/Telephone/Fax</t>
  </si>
  <si>
    <t>Cellular/Mobile Phones</t>
  </si>
  <si>
    <t>Other Office Expenses</t>
  </si>
  <si>
    <t>Holiday Events/Picnics</t>
  </si>
  <si>
    <t>Meals and Entertainment</t>
  </si>
  <si>
    <t>Meals and Entertainment - 50% Tax Deductible</t>
  </si>
  <si>
    <t>Meals and Entertainment - Non Deductible</t>
  </si>
  <si>
    <t>Answering Service</t>
  </si>
  <si>
    <t>Accommodation/Hotel/Lodging</t>
  </si>
  <si>
    <t>Airfare</t>
  </si>
  <si>
    <t>Transportation excl. Airfare</t>
  </si>
  <si>
    <t>Travel - Meals and Entertainment</t>
  </si>
  <si>
    <t>Travel - Meals and Entertainment - 50% Tax Deductible</t>
  </si>
  <si>
    <t>Travel - Meals and Entertainment - Non Deductible</t>
  </si>
  <si>
    <t>Other Travel</t>
  </si>
  <si>
    <t>Vehicle Leasing</t>
  </si>
  <si>
    <t>Vehicle Fuel</t>
  </si>
  <si>
    <t>Vehicle Repairs and Maintenance</t>
  </si>
  <si>
    <t>Vehicle Registration/Licensing Fees</t>
  </si>
  <si>
    <t>Vehicle - Employee Mileage Claim</t>
  </si>
  <si>
    <t>Project Vehicle Hours</t>
  </si>
  <si>
    <t>Vehicle Charged to Projects</t>
  </si>
  <si>
    <t>Vehicle - Other Costs</t>
  </si>
  <si>
    <t>Advertising</t>
  </si>
  <si>
    <t>Trade Shows</t>
  </si>
  <si>
    <t>Promotions/Corporate Sponsor</t>
  </si>
  <si>
    <t>Promotions - 50%</t>
  </si>
  <si>
    <t>Bank Service Charges</t>
  </si>
  <si>
    <t>Bank Charges - Merchant</t>
  </si>
  <si>
    <t>Letter of Credit Fees</t>
  </si>
  <si>
    <t>Donations for Registered Charities</t>
  </si>
  <si>
    <t>Donations for Non-Registered Charities</t>
  </si>
  <si>
    <t>License Fees</t>
  </si>
  <si>
    <t>Franchise Fee</t>
  </si>
  <si>
    <t>5% FF on Usage</t>
  </si>
  <si>
    <t>Penalties and Fines</t>
  </si>
  <si>
    <t>Penalties and Fines to Government (Non-Deductible)</t>
  </si>
  <si>
    <t>Education and Training</t>
  </si>
  <si>
    <t>Billing Stock</t>
  </si>
  <si>
    <t>Billing Envelopes</t>
  </si>
  <si>
    <t>Billing Postage</t>
  </si>
  <si>
    <t>Customer Service Printing</t>
  </si>
  <si>
    <t>Customer Freight/Courier Charges</t>
  </si>
  <si>
    <t>Memberships and Dues</t>
  </si>
  <si>
    <t>Payroll Admin Fee</t>
  </si>
  <si>
    <t>Director and Board Fees</t>
  </si>
  <si>
    <t>Corporate Governance</t>
  </si>
  <si>
    <t>Credit Card Expense Clearing</t>
  </si>
  <si>
    <t>Credit Card/Cash Expense - Unallocated</t>
  </si>
  <si>
    <t>Cost Recovery</t>
  </si>
  <si>
    <t>Discount/Rebate Taken</t>
  </si>
  <si>
    <t>Community Service</t>
  </si>
  <si>
    <t>Other Misc Expense</t>
  </si>
  <si>
    <t>Payroll Taxes</t>
  </si>
  <si>
    <t>FICA</t>
  </si>
  <si>
    <t>Payroll Tax</t>
  </si>
  <si>
    <t>Employer Health Tax</t>
  </si>
  <si>
    <t>Federal Unemployment Tax</t>
  </si>
  <si>
    <t>State Unemployment Tax</t>
  </si>
  <si>
    <t>Other Payroll Taxes</t>
  </si>
  <si>
    <t>Franchise Taxes</t>
  </si>
  <si>
    <t>Gross Receipts Taxes</t>
  </si>
  <si>
    <t>Personal Property Taxes</t>
  </si>
  <si>
    <t>Real Estate Taxes</t>
  </si>
  <si>
    <t>Sales And Use Taxes</t>
  </si>
  <si>
    <t>Utility/Commission Taxes</t>
  </si>
  <si>
    <t>Other General Taxes</t>
  </si>
  <si>
    <t>Corporate Allocation</t>
  </si>
  <si>
    <t>Regional Allocation</t>
  </si>
  <si>
    <t>Contract Shared Services Allocation</t>
  </si>
  <si>
    <t xml:space="preserve">Allocation Markup </t>
  </si>
  <si>
    <t>Maintenance &amp; Repair</t>
  </si>
  <si>
    <t>Maintenance Testing</t>
  </si>
  <si>
    <t>Meter Reading</t>
  </si>
  <si>
    <t>Miscellaneous Expense</t>
  </si>
  <si>
    <t xml:space="preserve">Total </t>
  </si>
  <si>
    <t>Total</t>
  </si>
  <si>
    <t>Combined Operations</t>
  </si>
  <si>
    <t>Line No.</t>
  </si>
  <si>
    <t>Description</t>
  </si>
  <si>
    <t>Net Operating Income</t>
  </si>
  <si>
    <t>Pro-Forma Income Statement</t>
  </si>
  <si>
    <t>Operating Revenues</t>
  </si>
  <si>
    <t>Service Revenues - Water</t>
  </si>
  <si>
    <t>Service Revenues - Sewer</t>
  </si>
  <si>
    <t>Miscellaneous Revenues</t>
  </si>
  <si>
    <t>Uncollectible Accounts</t>
  </si>
  <si>
    <t>Total Operating Revenues</t>
  </si>
  <si>
    <t>Maintenance Expenses</t>
  </si>
  <si>
    <t>Purchased Power</t>
  </si>
  <si>
    <t>Purchased Water / Sewer</t>
  </si>
  <si>
    <t>Maintenance and Repair</t>
  </si>
  <si>
    <t>Operating Exp. Charged to Plant</t>
  </si>
  <si>
    <t>Outside Services - Other</t>
  </si>
  <si>
    <t>General Expenses</t>
  </si>
  <si>
    <t>Office Supplies &amp; Other Office Exp.</t>
  </si>
  <si>
    <t>Regulatory Commission Exp.</t>
  </si>
  <si>
    <t>Pension &amp; Other Benefits</t>
  </si>
  <si>
    <t>Miscellaneous</t>
  </si>
  <si>
    <t>Depreciation</t>
  </si>
  <si>
    <t>Amortization of PAA</t>
  </si>
  <si>
    <t>Franchise Tax</t>
  </si>
  <si>
    <t>Gross Receipts Tax</t>
  </si>
  <si>
    <t>Property Taxes</t>
  </si>
  <si>
    <t>Special Assessments</t>
  </si>
  <si>
    <t>Utility/Commission Tax</t>
  </si>
  <si>
    <t>Income Taxes - Federal</t>
  </si>
  <si>
    <t>Income Taxes - State</t>
  </si>
  <si>
    <t>Amortization of ITC</t>
  </si>
  <si>
    <t>Total Operating Expenses</t>
  </si>
  <si>
    <t xml:space="preserve">Amortization of CIAC </t>
  </si>
  <si>
    <t xml:space="preserve">  </t>
  </si>
  <si>
    <t>Line No</t>
  </si>
  <si>
    <t xml:space="preserve"> Account</t>
  </si>
  <si>
    <t>Total Maintenance Expense Water</t>
  </si>
  <si>
    <t>Total Maintenance Testing Water</t>
  </si>
  <si>
    <t>Total Chemicals Water</t>
  </si>
  <si>
    <t>Outside Services</t>
  </si>
  <si>
    <t>Total Outside Servce - Water</t>
  </si>
  <si>
    <t>Total Billing &amp; Customer Service</t>
  </si>
  <si>
    <t>Total IT Department</t>
  </si>
  <si>
    <t>Total Office Expense</t>
  </si>
  <si>
    <t>Total Water Office Supplies &amp; Other Expenses</t>
  </si>
  <si>
    <t>Total Pension &amp; Benefits - Water</t>
  </si>
  <si>
    <t>Insurance Expense</t>
  </si>
  <si>
    <t>Total Insurance Expense - Water</t>
  </si>
  <si>
    <t>Total Miscellaneous Expense</t>
  </si>
  <si>
    <t>Total Travel Expense</t>
  </si>
  <si>
    <t>Total Corporate/Shared Service Allocations (CAM)</t>
  </si>
  <si>
    <t>Total Water Payroll Taxes</t>
  </si>
  <si>
    <t>Total Property and Other Tax Expense</t>
  </si>
  <si>
    <t>Taxes other than Income (TOTI)</t>
  </si>
  <si>
    <t>Total Miscellaneous Expenses (L27 + L35 + L40)</t>
  </si>
  <si>
    <t>Office Supplies &amp; Other Expense</t>
  </si>
  <si>
    <t>Forecasted Period</t>
  </si>
  <si>
    <t>Total TOTI - (L7 + L15)</t>
  </si>
  <si>
    <t>Total Transportation</t>
  </si>
  <si>
    <t>Base Period *</t>
  </si>
  <si>
    <t>* Sewer expenses and revenues excluded from the base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</si>
</sst>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;\(#,##0\)"/>
    <numFmt numFmtId="165" formatCode="0.0%"/>
    <numFmt numFmtId="166" formatCode="_(* #,##0_);_(* \(#,##0\);_(* &quot;-&quot;??_);_(@_)"/>
    <numFmt numFmtId="167" formatCode="mm/dd/yy"/>
    <numFmt numFmtId="168" formatCode="&quot;Test Year Ended&quot;\ mmmm\ dd\,\ yyyy"/>
    <numFmt numFmtId="169" formatCode="##"/>
    <numFmt numFmtId="170" formatCode="mm/yy"/>
    <numFmt numFmtId="171" formatCode="_([$€-2]* #,##0.00_);_([$€-2]* \(#,##0.00\);_([$€-2]* &quot;-&quot;??_)"/>
    <numFmt numFmtId="172" formatCode="#########"/>
    <numFmt numFmtId="173" formatCode="[$-409]mmmm\-yy;@"/>
    <numFmt numFmtId="174" formatCode="[$-409]mmm\-yy;@"/>
    <numFmt numFmtId="175" formatCode="0_);\(0\)"/>
  </numFmts>
  <fonts count="68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Bookman"/>
      <family val="1"/>
    </font>
    <font>
      <sz val="10"/>
      <name val="Bookman Old Style"/>
      <family val="1"/>
    </font>
    <font>
      <sz val="10"/>
      <name val="Genev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  <font>
      <sz val="10"/>
      <name val="Courier"/>
      <family val="3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name val="Arial MT"/>
    </font>
    <font>
      <sz val="10"/>
      <name val="Geneva"/>
      <family val="2"/>
    </font>
    <font>
      <sz val="18"/>
      <color theme="3"/>
      <name val="Cambria"/>
      <family val="2"/>
      <scheme val="major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395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69" fontId="20" fillId="0" borderId="0" applyFont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4" fontId="20" fillId="0" borderId="0"/>
    <xf numFmtId="170" fontId="19" fillId="0" borderId="0" applyFont="0" applyAlignment="0"/>
    <xf numFmtId="171" fontId="1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17" fillId="0" borderId="0"/>
    <xf numFmtId="0" fontId="34" fillId="23" borderId="7" applyNumberFormat="0" applyFont="0" applyAlignment="0" applyProtection="0"/>
    <xf numFmtId="0" fontId="35" fillId="20" borderId="8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5" fillId="0" borderId="0"/>
    <xf numFmtId="0" fontId="39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5" applyNumberFormat="0" applyAlignment="0" applyProtection="0"/>
    <xf numFmtId="0" fontId="47" fillId="28" borderId="16" applyNumberFormat="0" applyAlignment="0" applyProtection="0"/>
    <xf numFmtId="0" fontId="48" fillId="28" borderId="15" applyNumberFormat="0" applyAlignment="0" applyProtection="0"/>
    <xf numFmtId="0" fontId="49" fillId="0" borderId="17" applyNumberFormat="0" applyFill="0" applyAlignment="0" applyProtection="0"/>
    <xf numFmtId="0" fontId="50" fillId="29" borderId="18" applyNumberFormat="0" applyAlignment="0" applyProtection="0"/>
    <xf numFmtId="0" fontId="51" fillId="0" borderId="0" applyNumberFormat="0" applyFill="0" applyBorder="0" applyAlignment="0" applyProtection="0"/>
    <xf numFmtId="0" fontId="15" fillId="30" borderId="19" applyNumberFormat="0" applyFont="0" applyAlignment="0" applyProtection="0"/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54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54" fillId="46" borderId="0" applyNumberFormat="0" applyBorder="0" applyAlignment="0" applyProtection="0"/>
    <xf numFmtId="0" fontId="54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54" fillId="50" borderId="0" applyNumberFormat="0" applyBorder="0" applyAlignment="0" applyProtection="0"/>
    <xf numFmtId="0" fontId="54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Alignment="0" applyProtection="0"/>
    <xf numFmtId="0" fontId="54" fillId="54" borderId="0" applyNumberFormat="0" applyBorder="0" applyAlignment="0" applyProtection="0"/>
    <xf numFmtId="0" fontId="15" fillId="0" borderId="0"/>
    <xf numFmtId="0" fontId="39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5" applyNumberFormat="0" applyAlignment="0" applyProtection="0"/>
    <xf numFmtId="0" fontId="47" fillId="28" borderId="16" applyNumberFormat="0" applyAlignment="0" applyProtection="0"/>
    <xf numFmtId="0" fontId="48" fillId="28" borderId="15" applyNumberFormat="0" applyAlignment="0" applyProtection="0"/>
    <xf numFmtId="0" fontId="49" fillId="0" borderId="17" applyNumberFormat="0" applyFill="0" applyAlignment="0" applyProtection="0"/>
    <xf numFmtId="0" fontId="50" fillId="29" borderId="18" applyNumberFormat="0" applyAlignment="0" applyProtection="0"/>
    <xf numFmtId="0" fontId="51" fillId="0" borderId="0" applyNumberFormat="0" applyFill="0" applyBorder="0" applyAlignment="0" applyProtection="0"/>
    <xf numFmtId="0" fontId="15" fillId="30" borderId="19" applyNumberFormat="0" applyFont="0" applyAlignment="0" applyProtection="0"/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54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54" fillId="46" borderId="0" applyNumberFormat="0" applyBorder="0" applyAlignment="0" applyProtection="0"/>
    <xf numFmtId="0" fontId="54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54" fillId="50" borderId="0" applyNumberFormat="0" applyBorder="0" applyAlignment="0" applyProtection="0"/>
    <xf numFmtId="0" fontId="54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Alignment="0" applyProtection="0"/>
    <xf numFmtId="0" fontId="54" fillId="54" borderId="0" applyNumberFormat="0" applyBorder="0" applyAlignment="0" applyProtection="0"/>
    <xf numFmtId="43" fontId="1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5" applyNumberFormat="0" applyAlignment="0" applyProtection="0"/>
    <xf numFmtId="0" fontId="47" fillId="28" borderId="16" applyNumberFormat="0" applyAlignment="0" applyProtection="0"/>
    <xf numFmtId="0" fontId="48" fillId="28" borderId="15" applyNumberFormat="0" applyAlignment="0" applyProtection="0"/>
    <xf numFmtId="0" fontId="49" fillId="0" borderId="17" applyNumberFormat="0" applyFill="0" applyAlignment="0" applyProtection="0"/>
    <xf numFmtId="0" fontId="50" fillId="29" borderId="18" applyNumberFormat="0" applyAlignment="0" applyProtection="0"/>
    <xf numFmtId="0" fontId="51" fillId="0" borderId="0" applyNumberFormat="0" applyFill="0" applyBorder="0" applyAlignment="0" applyProtection="0"/>
    <xf numFmtId="0" fontId="15" fillId="30" borderId="19" applyNumberFormat="0" applyFont="0" applyAlignment="0" applyProtection="0"/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54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54" fillId="46" borderId="0" applyNumberFormat="0" applyBorder="0" applyAlignment="0" applyProtection="0"/>
    <xf numFmtId="0" fontId="54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54" fillId="50" borderId="0" applyNumberFormat="0" applyBorder="0" applyAlignment="0" applyProtection="0"/>
    <xf numFmtId="0" fontId="54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Alignment="0" applyProtection="0"/>
    <xf numFmtId="0" fontId="54" fillId="54" borderId="0" applyNumberFormat="0" applyBorder="0" applyAlignment="0" applyProtection="0"/>
    <xf numFmtId="172" fontId="19" fillId="0" borderId="0"/>
    <xf numFmtId="43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4" fillId="0" borderId="0"/>
    <xf numFmtId="0" fontId="34" fillId="0" borderId="0"/>
    <xf numFmtId="0" fontId="14" fillId="0" borderId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56" fillId="0" borderId="0">
      <alignment horizontal="right"/>
    </xf>
    <xf numFmtId="49" fontId="56" fillId="0" borderId="0">
      <alignment horizontal="center"/>
    </xf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57" fillId="0" borderId="0"/>
    <xf numFmtId="43" fontId="57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17" fillId="0" borderId="0"/>
    <xf numFmtId="0" fontId="17" fillId="0" borderId="0"/>
    <xf numFmtId="9" fontId="12" fillId="0" borderId="0" applyFont="0" applyFill="0" applyBorder="0" applyAlignment="0" applyProtection="0"/>
    <xf numFmtId="171" fontId="11" fillId="0" borderId="0"/>
    <xf numFmtId="0" fontId="10" fillId="0" borderId="0"/>
    <xf numFmtId="43" fontId="10" fillId="0" borderId="0" applyFont="0" applyFill="0" applyBorder="0" applyAlignment="0" applyProtection="0"/>
    <xf numFmtId="0" fontId="63" fillId="0" borderId="0">
      <alignment vertical="top"/>
    </xf>
    <xf numFmtId="43" fontId="63" fillId="0" borderId="0" applyFont="0" applyFill="0" applyBorder="0" applyAlignment="0" applyProtection="0">
      <alignment vertical="top"/>
    </xf>
    <xf numFmtId="37" fontId="56" fillId="0" borderId="0"/>
    <xf numFmtId="43" fontId="64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56" fillId="0" borderId="0"/>
    <xf numFmtId="167" fontId="56" fillId="0" borderId="0"/>
    <xf numFmtId="0" fontId="56" fillId="0" borderId="0"/>
    <xf numFmtId="173" fontId="56" fillId="0" borderId="0"/>
    <xf numFmtId="0" fontId="64" fillId="0" borderId="0"/>
    <xf numFmtId="0" fontId="10" fillId="0" borderId="0"/>
    <xf numFmtId="10" fontId="65" fillId="0" borderId="0"/>
    <xf numFmtId="9" fontId="64" fillId="0" borderId="0" applyFont="0" applyFill="0" applyBorder="0" applyAlignment="0" applyProtection="0"/>
    <xf numFmtId="173" fontId="62" fillId="0" borderId="0"/>
    <xf numFmtId="173" fontId="17" fillId="0" borderId="0"/>
    <xf numFmtId="173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73" fontId="55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173" fontId="34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35" fillId="20" borderId="8" applyNumberFormat="0" applyAlignment="0" applyProtection="0"/>
    <xf numFmtId="0" fontId="35" fillId="20" borderId="8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20" fillId="0" borderId="0"/>
    <xf numFmtId="43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173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6" fillId="0" borderId="0"/>
    <xf numFmtId="173" fontId="17" fillId="0" borderId="0"/>
    <xf numFmtId="9" fontId="56" fillId="0" borderId="0" applyFont="0" applyFill="0" applyBorder="0" applyAlignment="0" applyProtection="0"/>
    <xf numFmtId="174" fontId="7" fillId="0" borderId="0"/>
    <xf numFmtId="0" fontId="7" fillId="0" borderId="0"/>
    <xf numFmtId="43" fontId="7" fillId="0" borderId="0" applyFont="0" applyFill="0" applyBorder="0" applyAlignment="0" applyProtection="0"/>
    <xf numFmtId="174" fontId="7" fillId="0" borderId="0"/>
    <xf numFmtId="44" fontId="7" fillId="0" borderId="0" applyFont="0" applyFill="0" applyBorder="0" applyAlignment="0" applyProtection="0"/>
    <xf numFmtId="173" fontId="17" fillId="0" borderId="0"/>
    <xf numFmtId="0" fontId="7" fillId="0" borderId="0"/>
    <xf numFmtId="43" fontId="17" fillId="0" borderId="0" applyFont="0" applyFill="0" applyBorder="0" applyAlignment="0" applyProtection="0"/>
    <xf numFmtId="173" fontId="17" fillId="0" borderId="0"/>
    <xf numFmtId="0" fontId="6" fillId="0" borderId="0"/>
    <xf numFmtId="43" fontId="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" fillId="0" borderId="0"/>
    <xf numFmtId="0" fontId="6" fillId="30" borderId="1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9" fontId="34" fillId="0" borderId="0" applyFont="0" applyFill="0" applyBorder="0" applyAlignment="0" applyProtection="0"/>
  </cellStyleXfs>
  <cellXfs count="65">
    <xf numFmtId="0" fontId="0" fillId="0" borderId="0" xfId="0"/>
    <xf numFmtId="0" fontId="58" fillId="0" borderId="0" xfId="0" applyFont="1"/>
    <xf numFmtId="0" fontId="59" fillId="0" borderId="0" xfId="0" applyFont="1"/>
    <xf numFmtId="43" fontId="59" fillId="0" borderId="0" xfId="29" applyFont="1" applyFill="1" applyBorder="1"/>
    <xf numFmtId="0" fontId="59" fillId="0" borderId="0" xfId="0" applyFont="1" applyAlignment="1">
      <alignment horizontal="center"/>
    </xf>
    <xf numFmtId="166" fontId="59" fillId="0" borderId="0" xfId="29" applyNumberFormat="1" applyFont="1" applyFill="1" applyBorder="1"/>
    <xf numFmtId="164" fontId="59" fillId="0" borderId="0" xfId="0" applyNumberFormat="1" applyFont="1"/>
    <xf numFmtId="164" fontId="58" fillId="0" borderId="0" xfId="0" applyNumberFormat="1" applyFont="1"/>
    <xf numFmtId="164" fontId="59" fillId="0" borderId="0" xfId="0" applyNumberFormat="1" applyFont="1" applyAlignment="1">
      <alignment horizontal="center"/>
    </xf>
    <xf numFmtId="164" fontId="59" fillId="0" borderId="10" xfId="0" applyNumberFormat="1" applyFont="1" applyBorder="1"/>
    <xf numFmtId="43" fontId="59" fillId="0" borderId="0" xfId="29" applyFont="1" applyFill="1" applyAlignment="1">
      <alignment horizontal="fill"/>
    </xf>
    <xf numFmtId="164" fontId="58" fillId="0" borderId="0" xfId="0" applyNumberFormat="1" applyFont="1" applyAlignment="1">
      <alignment horizontal="center"/>
    </xf>
    <xf numFmtId="0" fontId="58" fillId="0" borderId="0" xfId="0" applyFont="1" applyAlignment="1">
      <alignment horizontal="left"/>
    </xf>
    <xf numFmtId="43" fontId="58" fillId="0" borderId="0" xfId="29" applyFont="1" applyFill="1" applyBorder="1" applyAlignment="1">
      <alignment horizontal="center"/>
    </xf>
    <xf numFmtId="0" fontId="59" fillId="0" borderId="0" xfId="0" applyFont="1" applyAlignment="1">
      <alignment horizontal="left"/>
    </xf>
    <xf numFmtId="0" fontId="59" fillId="0" borderId="0" xfId="0" applyFont="1" applyAlignment="1">
      <alignment wrapText="1"/>
    </xf>
    <xf numFmtId="0" fontId="59" fillId="0" borderId="0" xfId="0" applyFont="1" applyAlignment="1">
      <alignment horizontal="left" vertical="top"/>
    </xf>
    <xf numFmtId="43" fontId="59" fillId="0" borderId="0" xfId="29" applyFont="1" applyAlignment="1">
      <alignment horizontal="center"/>
    </xf>
    <xf numFmtId="166" fontId="59" fillId="0" borderId="0" xfId="29" applyNumberFormat="1" applyFont="1"/>
    <xf numFmtId="43" fontId="59" fillId="0" borderId="0" xfId="29" applyFont="1"/>
    <xf numFmtId="166" fontId="59" fillId="0" borderId="0" xfId="29" applyNumberFormat="1" applyFont="1" applyBorder="1"/>
    <xf numFmtId="166" fontId="59" fillId="0" borderId="0" xfId="29" applyNumberFormat="1" applyFont="1" applyFill="1"/>
    <xf numFmtId="168" fontId="58" fillId="0" borderId="0" xfId="0" applyNumberFormat="1" applyFont="1" applyAlignment="1">
      <alignment horizontal="left"/>
    </xf>
    <xf numFmtId="168" fontId="58" fillId="0" borderId="0" xfId="0" applyNumberFormat="1" applyFont="1"/>
    <xf numFmtId="166" fontId="58" fillId="0" borderId="0" xfId="29" applyNumberFormat="1" applyFont="1" applyFill="1" applyAlignment="1">
      <alignment horizontal="center"/>
    </xf>
    <xf numFmtId="0" fontId="58" fillId="0" borderId="0" xfId="0" applyFont="1" applyAlignment="1">
      <alignment horizontal="center"/>
    </xf>
    <xf numFmtId="9" fontId="59" fillId="0" borderId="0" xfId="46" applyFont="1" applyFill="1" applyBorder="1" applyAlignment="1">
      <alignment horizontal="center"/>
    </xf>
    <xf numFmtId="43" fontId="59" fillId="0" borderId="0" xfId="29" applyFont="1" applyFill="1" applyBorder="1" applyAlignment="1">
      <alignment horizontal="fill"/>
    </xf>
    <xf numFmtId="38" fontId="58" fillId="0" borderId="0" xfId="0" applyNumberFormat="1" applyFont="1"/>
    <xf numFmtId="38" fontId="59" fillId="0" borderId="0" xfId="0" applyNumberFormat="1" applyFont="1"/>
    <xf numFmtId="166" fontId="58" fillId="0" borderId="0" xfId="29" applyNumberFormat="1" applyFont="1" applyFill="1" applyBorder="1" applyAlignment="1">
      <alignment horizontal="center" wrapText="1"/>
    </xf>
    <xf numFmtId="14" fontId="58" fillId="0" borderId="0" xfId="0" applyNumberFormat="1" applyFont="1" applyAlignment="1">
      <alignment horizontal="center"/>
    </xf>
    <xf numFmtId="14" fontId="59" fillId="0" borderId="0" xfId="0" applyNumberFormat="1" applyFont="1"/>
    <xf numFmtId="43" fontId="59" fillId="0" borderId="0" xfId="29" applyFont="1" applyBorder="1"/>
    <xf numFmtId="0" fontId="58" fillId="0" borderId="10" xfId="0" applyFont="1" applyBorder="1" applyAlignment="1">
      <alignment horizontal="center" wrapText="1"/>
    </xf>
    <xf numFmtId="0" fontId="59" fillId="0" borderId="0" xfId="0" applyFont="1" applyAlignment="1">
      <alignment horizontal="right"/>
    </xf>
    <xf numFmtId="0" fontId="58" fillId="0" borderId="0" xfId="0" applyFont="1" applyAlignment="1">
      <alignment horizontal="center" wrapText="1"/>
    </xf>
    <xf numFmtId="166" fontId="59" fillId="0" borderId="0" xfId="30" applyNumberFormat="1" applyFont="1" applyFill="1"/>
    <xf numFmtId="0" fontId="60" fillId="0" borderId="0" xfId="0" applyFont="1"/>
    <xf numFmtId="174" fontId="61" fillId="0" borderId="0" xfId="360" applyFont="1"/>
    <xf numFmtId="1" fontId="60" fillId="0" borderId="0" xfId="360" applyNumberFormat="1" applyFont="1"/>
    <xf numFmtId="174" fontId="60" fillId="0" borderId="0" xfId="360" applyFont="1"/>
    <xf numFmtId="168" fontId="58" fillId="0" borderId="0" xfId="0" applyNumberFormat="1" applyFont="1" applyAlignment="1">
      <alignment horizontal="center"/>
    </xf>
    <xf numFmtId="0" fontId="61" fillId="0" borderId="0" xfId="0" applyFont="1"/>
    <xf numFmtId="43" fontId="60" fillId="0" borderId="0" xfId="29" applyFont="1" applyAlignment="1">
      <alignment horizontal="center"/>
    </xf>
    <xf numFmtId="43" fontId="59" fillId="0" borderId="11" xfId="0" applyNumberFormat="1" applyFont="1" applyBorder="1"/>
    <xf numFmtId="164" fontId="58" fillId="0" borderId="10" xfId="0" applyNumberFormat="1" applyFont="1" applyBorder="1" applyAlignment="1">
      <alignment horizontal="center"/>
    </xf>
    <xf numFmtId="0" fontId="58" fillId="0" borderId="10" xfId="0" applyFont="1" applyBorder="1" applyAlignment="1">
      <alignment wrapText="1"/>
    </xf>
    <xf numFmtId="168" fontId="58" fillId="0" borderId="10" xfId="0" applyNumberFormat="1" applyFont="1" applyBorder="1" applyAlignment="1">
      <alignment horizontal="center" wrapText="1"/>
    </xf>
    <xf numFmtId="166" fontId="59" fillId="0" borderId="11" xfId="29" applyNumberFormat="1" applyFont="1" applyBorder="1"/>
    <xf numFmtId="38" fontId="58" fillId="0" borderId="10" xfId="0" applyNumberFormat="1" applyFont="1" applyBorder="1" applyAlignment="1">
      <alignment horizontal="center"/>
    </xf>
    <xf numFmtId="38" fontId="58" fillId="0" borderId="10" xfId="0" applyNumberFormat="1" applyFont="1" applyBorder="1" applyAlignment="1">
      <alignment horizontal="center" wrapText="1"/>
    </xf>
    <xf numFmtId="166" fontId="58" fillId="0" borderId="0" xfId="29" applyNumberFormat="1" applyFont="1" applyFill="1" applyBorder="1" applyAlignment="1">
      <alignment horizontal="center"/>
    </xf>
    <xf numFmtId="38" fontId="58" fillId="0" borderId="0" xfId="0" applyNumberFormat="1" applyFont="1" applyAlignment="1">
      <alignment horizontal="center" wrapText="1"/>
    </xf>
    <xf numFmtId="166" fontId="59" fillId="0" borderId="10" xfId="29" applyNumberFormat="1" applyFont="1" applyFill="1" applyBorder="1"/>
    <xf numFmtId="166" fontId="59" fillId="0" borderId="21" xfId="29" applyNumberFormat="1" applyFont="1" applyFill="1" applyBorder="1"/>
    <xf numFmtId="166" fontId="59" fillId="0" borderId="0" xfId="29" applyNumberFormat="1" applyFont="1" applyFill="1" applyAlignment="1">
      <alignment horizontal="fill"/>
    </xf>
    <xf numFmtId="166" fontId="58" fillId="0" borderId="0" xfId="29" applyNumberFormat="1" applyFont="1"/>
    <xf numFmtId="9" fontId="58" fillId="0" borderId="0" xfId="46" applyFont="1" applyFill="1" applyBorder="1" applyAlignment="1">
      <alignment horizontal="center"/>
    </xf>
    <xf numFmtId="14" fontId="58" fillId="0" borderId="0" xfId="0" applyNumberFormat="1" applyFont="1" applyAlignment="1">
      <alignment horizontal="center"/>
    </xf>
    <xf numFmtId="14" fontId="58" fillId="0" borderId="0" xfId="0" applyNumberFormat="1" applyFont="1" applyAlignment="1">
      <alignment horizontal="center"/>
    </xf>
    <xf numFmtId="164" fontId="59" fillId="0" borderId="0" xfId="0" applyNumberFormat="1" applyFont="1" applyBorder="1"/>
    <xf numFmtId="14" fontId="59" fillId="0" borderId="0" xfId="0" applyNumberFormat="1" applyFont="1" applyFill="1"/>
    <xf numFmtId="175" fontId="58" fillId="0" borderId="10" xfId="29" applyNumberFormat="1" applyFont="1" applyFill="1" applyBorder="1" applyAlignment="1">
      <alignment horizontal="center" wrapText="1"/>
    </xf>
    <xf numFmtId="0" fontId="58" fillId="0" borderId="10" xfId="0" applyFont="1" applyBorder="1"/>
  </cellXfs>
  <cellStyles count="395">
    <cellStyle name="########" xfId="179" xr:uid="{00000000-0005-0000-0000-000000000000}"/>
    <cellStyle name="20% - Accent1" xfId="1" builtinId="30" customBuiltin="1"/>
    <cellStyle name="20% - Accent1 2" xfId="72" xr:uid="{00000000-0005-0000-0000-000002000000}"/>
    <cellStyle name="20% - Accent1 2 2" xfId="260" xr:uid="{00000000-0005-0000-0000-000003000000}"/>
    <cellStyle name="20% - Accent1 3" xfId="114" xr:uid="{00000000-0005-0000-0000-000004000000}"/>
    <cellStyle name="20% - Accent1 3 2" xfId="261" xr:uid="{00000000-0005-0000-0000-000005000000}"/>
    <cellStyle name="20% - Accent1 4" xfId="156" xr:uid="{00000000-0005-0000-0000-000006000000}"/>
    <cellStyle name="20% - Accent1 5" xfId="374" xr:uid="{00000000-0005-0000-0000-000007000000}"/>
    <cellStyle name="20% - Accent2" xfId="2" builtinId="34" customBuiltin="1"/>
    <cellStyle name="20% - Accent2 2" xfId="76" xr:uid="{00000000-0005-0000-0000-000009000000}"/>
    <cellStyle name="20% - Accent2 2 2" xfId="262" xr:uid="{00000000-0005-0000-0000-00000A000000}"/>
    <cellStyle name="20% - Accent2 3" xfId="118" xr:uid="{00000000-0005-0000-0000-00000B000000}"/>
    <cellStyle name="20% - Accent2 3 2" xfId="263" xr:uid="{00000000-0005-0000-0000-00000C000000}"/>
    <cellStyle name="20% - Accent2 4" xfId="160" xr:uid="{00000000-0005-0000-0000-00000D000000}"/>
    <cellStyle name="20% - Accent2 5" xfId="376" xr:uid="{00000000-0005-0000-0000-00000E000000}"/>
    <cellStyle name="20% - Accent3" xfId="3" builtinId="38" customBuiltin="1"/>
    <cellStyle name="20% - Accent3 2" xfId="80" xr:uid="{00000000-0005-0000-0000-000010000000}"/>
    <cellStyle name="20% - Accent3 2 2" xfId="264" xr:uid="{00000000-0005-0000-0000-000011000000}"/>
    <cellStyle name="20% - Accent3 3" xfId="122" xr:uid="{00000000-0005-0000-0000-000012000000}"/>
    <cellStyle name="20% - Accent3 3 2" xfId="265" xr:uid="{00000000-0005-0000-0000-000013000000}"/>
    <cellStyle name="20% - Accent3 4" xfId="164" xr:uid="{00000000-0005-0000-0000-000014000000}"/>
    <cellStyle name="20% - Accent3 5" xfId="378" xr:uid="{00000000-0005-0000-0000-000015000000}"/>
    <cellStyle name="20% - Accent4" xfId="4" builtinId="42" customBuiltin="1"/>
    <cellStyle name="20% - Accent4 2" xfId="84" xr:uid="{00000000-0005-0000-0000-000017000000}"/>
    <cellStyle name="20% - Accent4 2 2" xfId="266" xr:uid="{00000000-0005-0000-0000-000018000000}"/>
    <cellStyle name="20% - Accent4 3" xfId="126" xr:uid="{00000000-0005-0000-0000-000019000000}"/>
    <cellStyle name="20% - Accent4 3 2" xfId="267" xr:uid="{00000000-0005-0000-0000-00001A000000}"/>
    <cellStyle name="20% - Accent4 4" xfId="168" xr:uid="{00000000-0005-0000-0000-00001B000000}"/>
    <cellStyle name="20% - Accent4 5" xfId="380" xr:uid="{00000000-0005-0000-0000-00001C000000}"/>
    <cellStyle name="20% - Accent5" xfId="5" builtinId="46" customBuiltin="1"/>
    <cellStyle name="20% - Accent5 2" xfId="88" xr:uid="{00000000-0005-0000-0000-00001E000000}"/>
    <cellStyle name="20% - Accent5 2 2" xfId="268" xr:uid="{00000000-0005-0000-0000-00001F000000}"/>
    <cellStyle name="20% - Accent5 3" xfId="130" xr:uid="{00000000-0005-0000-0000-000020000000}"/>
    <cellStyle name="20% - Accent5 3 2" xfId="269" xr:uid="{00000000-0005-0000-0000-000021000000}"/>
    <cellStyle name="20% - Accent5 4" xfId="172" xr:uid="{00000000-0005-0000-0000-000022000000}"/>
    <cellStyle name="20% - Accent5 5" xfId="382" xr:uid="{00000000-0005-0000-0000-000023000000}"/>
    <cellStyle name="20% - Accent6" xfId="6" builtinId="50" customBuiltin="1"/>
    <cellStyle name="20% - Accent6 2" xfId="92" xr:uid="{00000000-0005-0000-0000-000025000000}"/>
    <cellStyle name="20% - Accent6 2 2" xfId="270" xr:uid="{00000000-0005-0000-0000-000026000000}"/>
    <cellStyle name="20% - Accent6 3" xfId="134" xr:uid="{00000000-0005-0000-0000-000027000000}"/>
    <cellStyle name="20% - Accent6 3 2" xfId="271" xr:uid="{00000000-0005-0000-0000-000028000000}"/>
    <cellStyle name="20% - Accent6 4" xfId="176" xr:uid="{00000000-0005-0000-0000-000029000000}"/>
    <cellStyle name="20% - Accent6 5" xfId="384" xr:uid="{00000000-0005-0000-0000-00002A000000}"/>
    <cellStyle name="40% - Accent1" xfId="7" builtinId="31" customBuiltin="1"/>
    <cellStyle name="40% - Accent1 2" xfId="73" xr:uid="{00000000-0005-0000-0000-00002C000000}"/>
    <cellStyle name="40% - Accent1 2 2" xfId="272" xr:uid="{00000000-0005-0000-0000-00002D000000}"/>
    <cellStyle name="40% - Accent1 3" xfId="115" xr:uid="{00000000-0005-0000-0000-00002E000000}"/>
    <cellStyle name="40% - Accent1 3 2" xfId="273" xr:uid="{00000000-0005-0000-0000-00002F000000}"/>
    <cellStyle name="40% - Accent1 4" xfId="157" xr:uid="{00000000-0005-0000-0000-000030000000}"/>
    <cellStyle name="40% - Accent1 5" xfId="375" xr:uid="{00000000-0005-0000-0000-000031000000}"/>
    <cellStyle name="40% - Accent2" xfId="8" builtinId="35" customBuiltin="1"/>
    <cellStyle name="40% - Accent2 2" xfId="77" xr:uid="{00000000-0005-0000-0000-000033000000}"/>
    <cellStyle name="40% - Accent2 2 2" xfId="274" xr:uid="{00000000-0005-0000-0000-000034000000}"/>
    <cellStyle name="40% - Accent2 3" xfId="119" xr:uid="{00000000-0005-0000-0000-000035000000}"/>
    <cellStyle name="40% - Accent2 3 2" xfId="275" xr:uid="{00000000-0005-0000-0000-000036000000}"/>
    <cellStyle name="40% - Accent2 4" xfId="161" xr:uid="{00000000-0005-0000-0000-000037000000}"/>
    <cellStyle name="40% - Accent2 5" xfId="377" xr:uid="{00000000-0005-0000-0000-000038000000}"/>
    <cellStyle name="40% - Accent3" xfId="9" builtinId="39" customBuiltin="1"/>
    <cellStyle name="40% - Accent3 2" xfId="81" xr:uid="{00000000-0005-0000-0000-00003A000000}"/>
    <cellStyle name="40% - Accent3 2 2" xfId="276" xr:uid="{00000000-0005-0000-0000-00003B000000}"/>
    <cellStyle name="40% - Accent3 3" xfId="123" xr:uid="{00000000-0005-0000-0000-00003C000000}"/>
    <cellStyle name="40% - Accent3 3 2" xfId="277" xr:uid="{00000000-0005-0000-0000-00003D000000}"/>
    <cellStyle name="40% - Accent3 4" xfId="165" xr:uid="{00000000-0005-0000-0000-00003E000000}"/>
    <cellStyle name="40% - Accent3 5" xfId="379" xr:uid="{00000000-0005-0000-0000-00003F000000}"/>
    <cellStyle name="40% - Accent4" xfId="10" builtinId="43" customBuiltin="1"/>
    <cellStyle name="40% - Accent4 2" xfId="85" xr:uid="{00000000-0005-0000-0000-000041000000}"/>
    <cellStyle name="40% - Accent4 2 2" xfId="278" xr:uid="{00000000-0005-0000-0000-000042000000}"/>
    <cellStyle name="40% - Accent4 3" xfId="127" xr:uid="{00000000-0005-0000-0000-000043000000}"/>
    <cellStyle name="40% - Accent4 3 2" xfId="279" xr:uid="{00000000-0005-0000-0000-000044000000}"/>
    <cellStyle name="40% - Accent4 4" xfId="169" xr:uid="{00000000-0005-0000-0000-000045000000}"/>
    <cellStyle name="40% - Accent4 5" xfId="381" xr:uid="{00000000-0005-0000-0000-000046000000}"/>
    <cellStyle name="40% - Accent5" xfId="11" builtinId="47" customBuiltin="1"/>
    <cellStyle name="40% - Accent5 2" xfId="89" xr:uid="{00000000-0005-0000-0000-000048000000}"/>
    <cellStyle name="40% - Accent5 2 2" xfId="280" xr:uid="{00000000-0005-0000-0000-000049000000}"/>
    <cellStyle name="40% - Accent5 3" xfId="131" xr:uid="{00000000-0005-0000-0000-00004A000000}"/>
    <cellStyle name="40% - Accent5 3 2" xfId="281" xr:uid="{00000000-0005-0000-0000-00004B000000}"/>
    <cellStyle name="40% - Accent5 4" xfId="173" xr:uid="{00000000-0005-0000-0000-00004C000000}"/>
    <cellStyle name="40% - Accent5 5" xfId="383" xr:uid="{00000000-0005-0000-0000-00004D000000}"/>
    <cellStyle name="40% - Accent6" xfId="12" builtinId="51" customBuiltin="1"/>
    <cellStyle name="40% - Accent6 2" xfId="93" xr:uid="{00000000-0005-0000-0000-00004F000000}"/>
    <cellStyle name="40% - Accent6 2 2" xfId="282" xr:uid="{00000000-0005-0000-0000-000050000000}"/>
    <cellStyle name="40% - Accent6 3" xfId="135" xr:uid="{00000000-0005-0000-0000-000051000000}"/>
    <cellStyle name="40% - Accent6 3 2" xfId="283" xr:uid="{00000000-0005-0000-0000-000052000000}"/>
    <cellStyle name="40% - Accent6 4" xfId="177" xr:uid="{00000000-0005-0000-0000-000053000000}"/>
    <cellStyle name="40% - Accent6 5" xfId="385" xr:uid="{00000000-0005-0000-0000-000054000000}"/>
    <cellStyle name="60% - Accent1" xfId="13" builtinId="32" customBuiltin="1"/>
    <cellStyle name="60% - Accent1 2" xfId="74" xr:uid="{00000000-0005-0000-0000-000056000000}"/>
    <cellStyle name="60% - Accent1 2 2" xfId="284" xr:uid="{00000000-0005-0000-0000-000057000000}"/>
    <cellStyle name="60% - Accent1 3" xfId="116" xr:uid="{00000000-0005-0000-0000-000058000000}"/>
    <cellStyle name="60% - Accent1 3 2" xfId="285" xr:uid="{00000000-0005-0000-0000-000059000000}"/>
    <cellStyle name="60% - Accent1 4" xfId="158" xr:uid="{00000000-0005-0000-0000-00005A000000}"/>
    <cellStyle name="60% - Accent2" xfId="14" builtinId="36" customBuiltin="1"/>
    <cellStyle name="60% - Accent2 2" xfId="78" xr:uid="{00000000-0005-0000-0000-00005C000000}"/>
    <cellStyle name="60% - Accent2 2 2" xfId="286" xr:uid="{00000000-0005-0000-0000-00005D000000}"/>
    <cellStyle name="60% - Accent2 3" xfId="120" xr:uid="{00000000-0005-0000-0000-00005E000000}"/>
    <cellStyle name="60% - Accent2 3 2" xfId="287" xr:uid="{00000000-0005-0000-0000-00005F000000}"/>
    <cellStyle name="60% - Accent2 4" xfId="162" xr:uid="{00000000-0005-0000-0000-000060000000}"/>
    <cellStyle name="60% - Accent3" xfId="15" builtinId="40" customBuiltin="1"/>
    <cellStyle name="60% - Accent3 2" xfId="82" xr:uid="{00000000-0005-0000-0000-000062000000}"/>
    <cellStyle name="60% - Accent3 2 2" xfId="288" xr:uid="{00000000-0005-0000-0000-000063000000}"/>
    <cellStyle name="60% - Accent3 3" xfId="124" xr:uid="{00000000-0005-0000-0000-000064000000}"/>
    <cellStyle name="60% - Accent3 3 2" xfId="289" xr:uid="{00000000-0005-0000-0000-000065000000}"/>
    <cellStyle name="60% - Accent3 4" xfId="166" xr:uid="{00000000-0005-0000-0000-000066000000}"/>
    <cellStyle name="60% - Accent4" xfId="16" builtinId="44" customBuiltin="1"/>
    <cellStyle name="60% - Accent4 2" xfId="86" xr:uid="{00000000-0005-0000-0000-000068000000}"/>
    <cellStyle name="60% - Accent4 2 2" xfId="290" xr:uid="{00000000-0005-0000-0000-000069000000}"/>
    <cellStyle name="60% - Accent4 3" xfId="128" xr:uid="{00000000-0005-0000-0000-00006A000000}"/>
    <cellStyle name="60% - Accent4 3 2" xfId="291" xr:uid="{00000000-0005-0000-0000-00006B000000}"/>
    <cellStyle name="60% - Accent4 4" xfId="170" xr:uid="{00000000-0005-0000-0000-00006C000000}"/>
    <cellStyle name="60% - Accent5" xfId="17" builtinId="48" customBuiltin="1"/>
    <cellStyle name="60% - Accent5 2" xfId="90" xr:uid="{00000000-0005-0000-0000-00006E000000}"/>
    <cellStyle name="60% - Accent5 2 2" xfId="292" xr:uid="{00000000-0005-0000-0000-00006F000000}"/>
    <cellStyle name="60% - Accent5 3" xfId="132" xr:uid="{00000000-0005-0000-0000-000070000000}"/>
    <cellStyle name="60% - Accent5 3 2" xfId="293" xr:uid="{00000000-0005-0000-0000-000071000000}"/>
    <cellStyle name="60% - Accent5 4" xfId="174" xr:uid="{00000000-0005-0000-0000-000072000000}"/>
    <cellStyle name="60% - Accent6" xfId="18" builtinId="52" customBuiltin="1"/>
    <cellStyle name="60% - Accent6 2" xfId="94" xr:uid="{00000000-0005-0000-0000-000074000000}"/>
    <cellStyle name="60% - Accent6 2 2" xfId="294" xr:uid="{00000000-0005-0000-0000-000075000000}"/>
    <cellStyle name="60% - Accent6 3" xfId="136" xr:uid="{00000000-0005-0000-0000-000076000000}"/>
    <cellStyle name="60% - Accent6 3 2" xfId="295" xr:uid="{00000000-0005-0000-0000-000077000000}"/>
    <cellStyle name="60% - Accent6 4" xfId="178" xr:uid="{00000000-0005-0000-0000-000078000000}"/>
    <cellStyle name="Accent1" xfId="19" builtinId="29" customBuiltin="1"/>
    <cellStyle name="Accent1 2" xfId="71" xr:uid="{00000000-0005-0000-0000-00007A000000}"/>
    <cellStyle name="Accent1 2 2" xfId="296" xr:uid="{00000000-0005-0000-0000-00007B000000}"/>
    <cellStyle name="Accent1 3" xfId="113" xr:uid="{00000000-0005-0000-0000-00007C000000}"/>
    <cellStyle name="Accent1 3 2" xfId="297" xr:uid="{00000000-0005-0000-0000-00007D000000}"/>
    <cellStyle name="Accent1 4" xfId="155" xr:uid="{00000000-0005-0000-0000-00007E000000}"/>
    <cellStyle name="Accent2" xfId="20" builtinId="33" customBuiltin="1"/>
    <cellStyle name="Accent2 2" xfId="75" xr:uid="{00000000-0005-0000-0000-000080000000}"/>
    <cellStyle name="Accent2 2 2" xfId="298" xr:uid="{00000000-0005-0000-0000-000081000000}"/>
    <cellStyle name="Accent2 3" xfId="117" xr:uid="{00000000-0005-0000-0000-000082000000}"/>
    <cellStyle name="Accent2 3 2" xfId="299" xr:uid="{00000000-0005-0000-0000-000083000000}"/>
    <cellStyle name="Accent2 4" xfId="159" xr:uid="{00000000-0005-0000-0000-000084000000}"/>
    <cellStyle name="Accent3" xfId="21" builtinId="37" customBuiltin="1"/>
    <cellStyle name="Accent3 2" xfId="79" xr:uid="{00000000-0005-0000-0000-000086000000}"/>
    <cellStyle name="Accent3 2 2" xfId="300" xr:uid="{00000000-0005-0000-0000-000087000000}"/>
    <cellStyle name="Accent3 3" xfId="121" xr:uid="{00000000-0005-0000-0000-000088000000}"/>
    <cellStyle name="Accent3 3 2" xfId="301" xr:uid="{00000000-0005-0000-0000-000089000000}"/>
    <cellStyle name="Accent3 4" xfId="163" xr:uid="{00000000-0005-0000-0000-00008A000000}"/>
    <cellStyle name="Accent4" xfId="22" builtinId="41" customBuiltin="1"/>
    <cellStyle name="Accent4 2" xfId="83" xr:uid="{00000000-0005-0000-0000-00008C000000}"/>
    <cellStyle name="Accent4 2 2" xfId="302" xr:uid="{00000000-0005-0000-0000-00008D000000}"/>
    <cellStyle name="Accent4 3" xfId="125" xr:uid="{00000000-0005-0000-0000-00008E000000}"/>
    <cellStyle name="Accent4 3 2" xfId="303" xr:uid="{00000000-0005-0000-0000-00008F000000}"/>
    <cellStyle name="Accent4 4" xfId="167" xr:uid="{00000000-0005-0000-0000-000090000000}"/>
    <cellStyle name="Accent5" xfId="23" builtinId="45" customBuiltin="1"/>
    <cellStyle name="Accent5 2" xfId="87" xr:uid="{00000000-0005-0000-0000-000092000000}"/>
    <cellStyle name="Accent5 2 2" xfId="304" xr:uid="{00000000-0005-0000-0000-000093000000}"/>
    <cellStyle name="Accent5 3" xfId="129" xr:uid="{00000000-0005-0000-0000-000094000000}"/>
    <cellStyle name="Accent5 3 2" xfId="305" xr:uid="{00000000-0005-0000-0000-000095000000}"/>
    <cellStyle name="Accent5 4" xfId="171" xr:uid="{00000000-0005-0000-0000-000096000000}"/>
    <cellStyle name="Accent6" xfId="24" builtinId="49" customBuiltin="1"/>
    <cellStyle name="Accent6 2" xfId="91" xr:uid="{00000000-0005-0000-0000-000098000000}"/>
    <cellStyle name="Accent6 2 2" xfId="306" xr:uid="{00000000-0005-0000-0000-000099000000}"/>
    <cellStyle name="Accent6 3" xfId="133" xr:uid="{00000000-0005-0000-0000-00009A000000}"/>
    <cellStyle name="Accent6 3 2" xfId="307" xr:uid="{00000000-0005-0000-0000-00009B000000}"/>
    <cellStyle name="Accent6 4" xfId="175" xr:uid="{00000000-0005-0000-0000-00009C000000}"/>
    <cellStyle name="Bad" xfId="25" builtinId="27" customBuiltin="1"/>
    <cellStyle name="Bad 2" xfId="60" xr:uid="{00000000-0005-0000-0000-00009E000000}"/>
    <cellStyle name="Bad 2 2" xfId="308" xr:uid="{00000000-0005-0000-0000-00009F000000}"/>
    <cellStyle name="Bad 3" xfId="102" xr:uid="{00000000-0005-0000-0000-0000A0000000}"/>
    <cellStyle name="Bad 3 2" xfId="309" xr:uid="{00000000-0005-0000-0000-0000A1000000}"/>
    <cellStyle name="Bad 4" xfId="144" xr:uid="{00000000-0005-0000-0000-0000A2000000}"/>
    <cellStyle name="Calculation" xfId="26" builtinId="22" customBuiltin="1"/>
    <cellStyle name="Calculation 2" xfId="64" xr:uid="{00000000-0005-0000-0000-0000A4000000}"/>
    <cellStyle name="Calculation 2 2" xfId="310" xr:uid="{00000000-0005-0000-0000-0000A5000000}"/>
    <cellStyle name="Calculation 3" xfId="106" xr:uid="{00000000-0005-0000-0000-0000A6000000}"/>
    <cellStyle name="Calculation 3 2" xfId="311" xr:uid="{00000000-0005-0000-0000-0000A7000000}"/>
    <cellStyle name="Calculation 4" xfId="148" xr:uid="{00000000-0005-0000-0000-0000A8000000}"/>
    <cellStyle name="Check Cell" xfId="27" builtinId="23" customBuiltin="1"/>
    <cellStyle name="Check Cell 2" xfId="66" xr:uid="{00000000-0005-0000-0000-0000AA000000}"/>
    <cellStyle name="Check Cell 2 2" xfId="312" xr:uid="{00000000-0005-0000-0000-0000AB000000}"/>
    <cellStyle name="Check Cell 3" xfId="108" xr:uid="{00000000-0005-0000-0000-0000AC000000}"/>
    <cellStyle name="Check Cell 3 2" xfId="313" xr:uid="{00000000-0005-0000-0000-0000AD000000}"/>
    <cellStyle name="Check Cell 4" xfId="150" xr:uid="{00000000-0005-0000-0000-0000AE000000}"/>
    <cellStyle name="Co #" xfId="28" xr:uid="{00000000-0005-0000-0000-0000AF000000}"/>
    <cellStyle name="Comma" xfId="29" builtinId="3"/>
    <cellStyle name="Comma 10" xfId="225" xr:uid="{00000000-0005-0000-0000-0000B1000000}"/>
    <cellStyle name="Comma 11" xfId="226" xr:uid="{00000000-0005-0000-0000-0000B2000000}"/>
    <cellStyle name="Comma 12" xfId="224" xr:uid="{00000000-0005-0000-0000-0000B3000000}"/>
    <cellStyle name="Comma 13" xfId="227" xr:uid="{00000000-0005-0000-0000-0000B4000000}"/>
    <cellStyle name="Comma 14" xfId="349" xr:uid="{00000000-0005-0000-0000-0000B5000000}"/>
    <cellStyle name="Comma 15" xfId="351" xr:uid="{00000000-0005-0000-0000-0000B6000000}"/>
    <cellStyle name="Comma 16" xfId="370" xr:uid="{00000000-0005-0000-0000-0000B7000000}"/>
    <cellStyle name="Comma 17" xfId="388" xr:uid="{00000000-0005-0000-0000-0000B8000000}"/>
    <cellStyle name="Comma 18" xfId="390" xr:uid="{00000000-0005-0000-0000-0000B9000000}"/>
    <cellStyle name="Comma 19" xfId="392" xr:uid="{00000000-0005-0000-0000-0000BA000000}"/>
    <cellStyle name="Comma 2" xfId="30" xr:uid="{00000000-0005-0000-0000-0000BB000000}"/>
    <cellStyle name="Comma 2 2" xfId="180" xr:uid="{00000000-0005-0000-0000-0000BC000000}"/>
    <cellStyle name="Comma 2 2 2" xfId="209" xr:uid="{00000000-0005-0000-0000-0000BD000000}"/>
    <cellStyle name="Comma 2 3" xfId="347" xr:uid="{00000000-0005-0000-0000-0000BE000000}"/>
    <cellStyle name="Comma 2 5" xfId="367" xr:uid="{00000000-0005-0000-0000-0000BF000000}"/>
    <cellStyle name="Comma 3" xfId="52" xr:uid="{00000000-0005-0000-0000-0000C0000000}"/>
    <cellStyle name="Comma 3 2" xfId="181" xr:uid="{00000000-0005-0000-0000-0000C1000000}"/>
    <cellStyle name="Comma 34" xfId="362" xr:uid="{00000000-0005-0000-0000-0000C2000000}"/>
    <cellStyle name="Comma 4" xfId="186" xr:uid="{00000000-0005-0000-0000-0000C3000000}"/>
    <cellStyle name="Comma 4 2" xfId="205" xr:uid="{00000000-0005-0000-0000-0000C4000000}"/>
    <cellStyle name="Comma 4 3" xfId="240" xr:uid="{00000000-0005-0000-0000-0000C5000000}"/>
    <cellStyle name="Comma 4 4" xfId="356" xr:uid="{00000000-0005-0000-0000-0000C6000000}"/>
    <cellStyle name="Comma 5" xfId="206" xr:uid="{00000000-0005-0000-0000-0000C7000000}"/>
    <cellStyle name="Comma 6" xfId="137" xr:uid="{00000000-0005-0000-0000-0000C8000000}"/>
    <cellStyle name="Comma 7" xfId="210" xr:uid="{00000000-0005-0000-0000-0000C9000000}"/>
    <cellStyle name="Comma 8" xfId="213" xr:uid="{00000000-0005-0000-0000-0000CA000000}"/>
    <cellStyle name="Comma 8 2" xfId="215" xr:uid="{00000000-0005-0000-0000-0000CB000000}"/>
    <cellStyle name="Comma 9" xfId="222" xr:uid="{00000000-0005-0000-0000-0000CC000000}"/>
    <cellStyle name="Currency 2" xfId="216" xr:uid="{00000000-0005-0000-0000-0000CE000000}"/>
    <cellStyle name="Currency 2 2" xfId="228" xr:uid="{00000000-0005-0000-0000-0000CF000000}"/>
    <cellStyle name="Currency 3" xfId="229" xr:uid="{00000000-0005-0000-0000-0000D0000000}"/>
    <cellStyle name="Currency 4" xfId="230" xr:uid="{00000000-0005-0000-0000-0000D1000000}"/>
    <cellStyle name="Currency 5" xfId="352" xr:uid="{00000000-0005-0000-0000-0000D2000000}"/>
    <cellStyle name="Currency 6" xfId="364" xr:uid="{00000000-0005-0000-0000-0000D3000000}"/>
    <cellStyle name="Date" xfId="31" xr:uid="{00000000-0005-0000-0000-0000D4000000}"/>
    <cellStyle name="Date-Regulatory" xfId="32" xr:uid="{00000000-0005-0000-0000-0000D5000000}"/>
    <cellStyle name="Euro" xfId="33" xr:uid="{00000000-0005-0000-0000-0000D6000000}"/>
    <cellStyle name="Explanatory Text" xfId="34" builtinId="53" customBuiltin="1"/>
    <cellStyle name="Explanatory Text 2" xfId="69" xr:uid="{00000000-0005-0000-0000-0000D8000000}"/>
    <cellStyle name="Explanatory Text 2 2" xfId="314" xr:uid="{00000000-0005-0000-0000-0000D9000000}"/>
    <cellStyle name="Explanatory Text 3" xfId="111" xr:uid="{00000000-0005-0000-0000-0000DA000000}"/>
    <cellStyle name="Explanatory Text 3 2" xfId="315" xr:uid="{00000000-0005-0000-0000-0000DB000000}"/>
    <cellStyle name="Explanatory Text 4" xfId="153" xr:uid="{00000000-0005-0000-0000-0000DC000000}"/>
    <cellStyle name="Footnote" xfId="207" xr:uid="{00000000-0005-0000-0000-0000DD000000}"/>
    <cellStyle name="Good" xfId="35" builtinId="26" customBuiltin="1"/>
    <cellStyle name="Good 2" xfId="59" xr:uid="{00000000-0005-0000-0000-0000DF000000}"/>
    <cellStyle name="Good 2 2" xfId="316" xr:uid="{00000000-0005-0000-0000-0000E0000000}"/>
    <cellStyle name="Good 3" xfId="101" xr:uid="{00000000-0005-0000-0000-0000E1000000}"/>
    <cellStyle name="Good 3 2" xfId="317" xr:uid="{00000000-0005-0000-0000-0000E2000000}"/>
    <cellStyle name="Good 4" xfId="143" xr:uid="{00000000-0005-0000-0000-0000E3000000}"/>
    <cellStyle name="Heading 1" xfId="36" builtinId="16" customBuiltin="1"/>
    <cellStyle name="Heading 1 2" xfId="55" xr:uid="{00000000-0005-0000-0000-0000E5000000}"/>
    <cellStyle name="Heading 1 2 2" xfId="318" xr:uid="{00000000-0005-0000-0000-0000E6000000}"/>
    <cellStyle name="Heading 1 3" xfId="97" xr:uid="{00000000-0005-0000-0000-0000E7000000}"/>
    <cellStyle name="Heading 1 3 2" xfId="319" xr:uid="{00000000-0005-0000-0000-0000E8000000}"/>
    <cellStyle name="Heading 1 4" xfId="139" xr:uid="{00000000-0005-0000-0000-0000E9000000}"/>
    <cellStyle name="Heading 2" xfId="37" builtinId="17" customBuiltin="1"/>
    <cellStyle name="Heading 2 2" xfId="56" xr:uid="{00000000-0005-0000-0000-0000EB000000}"/>
    <cellStyle name="Heading 2 2 2" xfId="320" xr:uid="{00000000-0005-0000-0000-0000EC000000}"/>
    <cellStyle name="Heading 2 3" xfId="98" xr:uid="{00000000-0005-0000-0000-0000ED000000}"/>
    <cellStyle name="Heading 2 3 2" xfId="321" xr:uid="{00000000-0005-0000-0000-0000EE000000}"/>
    <cellStyle name="Heading 2 4" xfId="140" xr:uid="{00000000-0005-0000-0000-0000EF000000}"/>
    <cellStyle name="Heading 3" xfId="38" builtinId="18" customBuiltin="1"/>
    <cellStyle name="Heading 3 2" xfId="57" xr:uid="{00000000-0005-0000-0000-0000F1000000}"/>
    <cellStyle name="Heading 3 2 2" xfId="322" xr:uid="{00000000-0005-0000-0000-0000F2000000}"/>
    <cellStyle name="Heading 3 3" xfId="99" xr:uid="{00000000-0005-0000-0000-0000F3000000}"/>
    <cellStyle name="Heading 3 3 2" xfId="323" xr:uid="{00000000-0005-0000-0000-0000F4000000}"/>
    <cellStyle name="Heading 3 4" xfId="141" xr:uid="{00000000-0005-0000-0000-0000F5000000}"/>
    <cellStyle name="Heading 4" xfId="39" builtinId="19" customBuiltin="1"/>
    <cellStyle name="Heading 4 2" xfId="58" xr:uid="{00000000-0005-0000-0000-0000F7000000}"/>
    <cellStyle name="Heading 4 2 2" xfId="324" xr:uid="{00000000-0005-0000-0000-0000F8000000}"/>
    <cellStyle name="Heading 4 3" xfId="100" xr:uid="{00000000-0005-0000-0000-0000F9000000}"/>
    <cellStyle name="Heading 4 3 2" xfId="325" xr:uid="{00000000-0005-0000-0000-0000FA000000}"/>
    <cellStyle name="Heading 4 4" xfId="142" xr:uid="{00000000-0005-0000-0000-0000FB000000}"/>
    <cellStyle name="Input" xfId="40" builtinId="20" customBuiltin="1"/>
    <cellStyle name="Input 2" xfId="62" xr:uid="{00000000-0005-0000-0000-0000FD000000}"/>
    <cellStyle name="Input 2 2" xfId="326" xr:uid="{00000000-0005-0000-0000-0000FE000000}"/>
    <cellStyle name="Input 3" xfId="104" xr:uid="{00000000-0005-0000-0000-0000FF000000}"/>
    <cellStyle name="Input 3 2" xfId="327" xr:uid="{00000000-0005-0000-0000-000000010000}"/>
    <cellStyle name="Input 4" xfId="146" xr:uid="{00000000-0005-0000-0000-000001010000}"/>
    <cellStyle name="Line Number" xfId="208" xr:uid="{00000000-0005-0000-0000-000002010000}"/>
    <cellStyle name="Linked Cell" xfId="41" builtinId="24" customBuiltin="1"/>
    <cellStyle name="Linked Cell 2" xfId="65" xr:uid="{00000000-0005-0000-0000-000004010000}"/>
    <cellStyle name="Linked Cell 2 2" xfId="328" xr:uid="{00000000-0005-0000-0000-000005010000}"/>
    <cellStyle name="Linked Cell 3" xfId="107" xr:uid="{00000000-0005-0000-0000-000006010000}"/>
    <cellStyle name="Linked Cell 3 2" xfId="329" xr:uid="{00000000-0005-0000-0000-000007010000}"/>
    <cellStyle name="Linked Cell 4" xfId="149" xr:uid="{00000000-0005-0000-0000-000008010000}"/>
    <cellStyle name="Neutral" xfId="42" builtinId="28" customBuiltin="1"/>
    <cellStyle name="Neutral 2" xfId="61" xr:uid="{00000000-0005-0000-0000-00000A010000}"/>
    <cellStyle name="Neutral 2 2" xfId="330" xr:uid="{00000000-0005-0000-0000-00000B010000}"/>
    <cellStyle name="Neutral 3" xfId="103" xr:uid="{00000000-0005-0000-0000-00000C010000}"/>
    <cellStyle name="Neutral 3 2" xfId="331" xr:uid="{00000000-0005-0000-0000-00000D010000}"/>
    <cellStyle name="Neutral 4" xfId="145" xr:uid="{00000000-0005-0000-0000-00000E010000}"/>
    <cellStyle name="Normal" xfId="0" builtinId="0"/>
    <cellStyle name="Normal 10" xfId="200" xr:uid="{00000000-0005-0000-0000-000010010000}"/>
    <cellStyle name="Normal 10 2" xfId="254" xr:uid="{00000000-0005-0000-0000-000011010000}"/>
    <cellStyle name="Normal 11" xfId="196" xr:uid="{00000000-0005-0000-0000-000012010000}"/>
    <cellStyle name="Normal 11 2" xfId="250" xr:uid="{00000000-0005-0000-0000-000013010000}"/>
    <cellStyle name="Normal 12" xfId="195" xr:uid="{00000000-0005-0000-0000-000014010000}"/>
    <cellStyle name="Normal 12 2" xfId="249" xr:uid="{00000000-0005-0000-0000-000015010000}"/>
    <cellStyle name="Normal 13" xfId="194" xr:uid="{00000000-0005-0000-0000-000016010000}"/>
    <cellStyle name="Normal 13 2" xfId="248" xr:uid="{00000000-0005-0000-0000-000017010000}"/>
    <cellStyle name="Normal 14" xfId="193" xr:uid="{00000000-0005-0000-0000-000018010000}"/>
    <cellStyle name="Normal 14 2" xfId="247" xr:uid="{00000000-0005-0000-0000-000019010000}"/>
    <cellStyle name="Normal 15" xfId="192" xr:uid="{00000000-0005-0000-0000-00001A010000}"/>
    <cellStyle name="Normal 15 2" xfId="246" xr:uid="{00000000-0005-0000-0000-00001B010000}"/>
    <cellStyle name="Normal 16" xfId="191" xr:uid="{00000000-0005-0000-0000-00001C010000}"/>
    <cellStyle name="Normal 16 2" xfId="245" xr:uid="{00000000-0005-0000-0000-00001D010000}"/>
    <cellStyle name="Normal 17" xfId="190" xr:uid="{00000000-0005-0000-0000-00001E010000}"/>
    <cellStyle name="Normal 17 2" xfId="244" xr:uid="{00000000-0005-0000-0000-00001F010000}"/>
    <cellStyle name="Normal 18" xfId="189" xr:uid="{00000000-0005-0000-0000-000020010000}"/>
    <cellStyle name="Normal 18 2" xfId="243" xr:uid="{00000000-0005-0000-0000-000021010000}"/>
    <cellStyle name="Normal 19" xfId="188" xr:uid="{00000000-0005-0000-0000-000022010000}"/>
    <cellStyle name="Normal 19 2" xfId="242" xr:uid="{00000000-0005-0000-0000-000023010000}"/>
    <cellStyle name="Normal 2" xfId="43" xr:uid="{00000000-0005-0000-0000-000024010000}"/>
    <cellStyle name="Normal 2 2" xfId="182" xr:uid="{00000000-0005-0000-0000-000025010000}"/>
    <cellStyle name="Normal 2 2 2" xfId="255" xr:uid="{00000000-0005-0000-0000-000026010000}"/>
    <cellStyle name="Normal 2 3" xfId="231" xr:uid="{00000000-0005-0000-0000-000027010000}"/>
    <cellStyle name="Normal 2 4" xfId="238" xr:uid="{00000000-0005-0000-0000-000028010000}"/>
    <cellStyle name="Normal 2 4 2 2" xfId="368" xr:uid="{00000000-0005-0000-0000-000029010000}"/>
    <cellStyle name="Normal 2_Adjustment to Insurance Expense WSC KY 2008" xfId="183" xr:uid="{00000000-0005-0000-0000-00002A010000}"/>
    <cellStyle name="Normal 20" xfId="212" xr:uid="{00000000-0005-0000-0000-00002B010000}"/>
    <cellStyle name="Normal 20 2" xfId="214" xr:uid="{00000000-0005-0000-0000-00002C010000}"/>
    <cellStyle name="Normal 21" xfId="220" xr:uid="{00000000-0005-0000-0000-00002D010000}"/>
    <cellStyle name="Normal 22" xfId="221" xr:uid="{00000000-0005-0000-0000-00002E010000}"/>
    <cellStyle name="Normal 23" xfId="232" xr:uid="{00000000-0005-0000-0000-00002F010000}"/>
    <cellStyle name="Normal 24" xfId="233" xr:uid="{00000000-0005-0000-0000-000030010000}"/>
    <cellStyle name="Normal 24 2" xfId="358" xr:uid="{00000000-0005-0000-0000-000031010000}"/>
    <cellStyle name="Normal 25" xfId="223" xr:uid="{00000000-0005-0000-0000-000032010000}"/>
    <cellStyle name="Normal 26" xfId="234" xr:uid="{00000000-0005-0000-0000-000033010000}"/>
    <cellStyle name="Normal 27" xfId="237" xr:uid="{00000000-0005-0000-0000-000034010000}"/>
    <cellStyle name="Normal 27 3" xfId="365" xr:uid="{00000000-0005-0000-0000-000035010000}"/>
    <cellStyle name="Normal 28" xfId="348" xr:uid="{00000000-0005-0000-0000-000036010000}"/>
    <cellStyle name="Normal 29" xfId="350" xr:uid="{00000000-0005-0000-0000-000037010000}"/>
    <cellStyle name="Normal 3" xfId="51" xr:uid="{00000000-0005-0000-0000-000038010000}"/>
    <cellStyle name="Normal 3 2" xfId="184" xr:uid="{00000000-0005-0000-0000-000039010000}"/>
    <cellStyle name="Normal 3 3" xfId="204" xr:uid="{00000000-0005-0000-0000-00003A010000}"/>
    <cellStyle name="Normal 3 3 2" xfId="259" xr:uid="{00000000-0005-0000-0000-00003B010000}"/>
    <cellStyle name="Normal 30" xfId="369" xr:uid="{00000000-0005-0000-0000-00003C010000}"/>
    <cellStyle name="Normal 31" xfId="372" xr:uid="{00000000-0005-0000-0000-00003D010000}"/>
    <cellStyle name="Normal 32" xfId="386" xr:uid="{00000000-0005-0000-0000-00003E010000}"/>
    <cellStyle name="Normal 33" xfId="360" xr:uid="{00000000-0005-0000-0000-00003F010000}"/>
    <cellStyle name="Normal 33 2" xfId="363" xr:uid="{00000000-0005-0000-0000-000040010000}"/>
    <cellStyle name="Normal 34" xfId="387" xr:uid="{00000000-0005-0000-0000-000041010000}"/>
    <cellStyle name="Normal 35" xfId="389" xr:uid="{00000000-0005-0000-0000-000042010000}"/>
    <cellStyle name="Normal 36" xfId="391" xr:uid="{00000000-0005-0000-0000-000043010000}"/>
    <cellStyle name="Normal 37" xfId="393" xr:uid="{00000000-0005-0000-0000-000044010000}"/>
    <cellStyle name="Normal 4" xfId="53" xr:uid="{00000000-0005-0000-0000-000045010000}"/>
    <cellStyle name="Normal 4 2" xfId="203" xr:uid="{00000000-0005-0000-0000-000046010000}"/>
    <cellStyle name="Normal 4 2 2" xfId="258" xr:uid="{00000000-0005-0000-0000-000047010000}"/>
    <cellStyle name="Normal 49 2" xfId="366" xr:uid="{00000000-0005-0000-0000-000048010000}"/>
    <cellStyle name="Normal 5" xfId="95" xr:uid="{00000000-0005-0000-0000-000049010000}"/>
    <cellStyle name="Normal 5 2" xfId="202" xr:uid="{00000000-0005-0000-0000-00004A010000}"/>
    <cellStyle name="Normal 5 2 2" xfId="257" xr:uid="{00000000-0005-0000-0000-00004B010000}"/>
    <cellStyle name="Normal 57" xfId="357" xr:uid="{00000000-0005-0000-0000-00004C010000}"/>
    <cellStyle name="Normal 59" xfId="361" xr:uid="{00000000-0005-0000-0000-00004D010000}"/>
    <cellStyle name="Normal 6" xfId="185" xr:uid="{00000000-0005-0000-0000-00004E010000}"/>
    <cellStyle name="Normal 6 2" xfId="201" xr:uid="{00000000-0005-0000-0000-00004F010000}"/>
    <cellStyle name="Normal 6 2 2" xfId="217" xr:uid="{00000000-0005-0000-0000-000050010000}"/>
    <cellStyle name="Normal 6 2 2 2" xfId="256" xr:uid="{00000000-0005-0000-0000-000051010000}"/>
    <cellStyle name="Normal 6 2 3" xfId="239" xr:uid="{00000000-0005-0000-0000-000052010000}"/>
    <cellStyle name="Normal 6 3" xfId="354" xr:uid="{00000000-0005-0000-0000-000053010000}"/>
    <cellStyle name="Normal 7" xfId="199" xr:uid="{00000000-0005-0000-0000-000054010000}"/>
    <cellStyle name="Normal 7 2" xfId="218" xr:uid="{00000000-0005-0000-0000-000055010000}"/>
    <cellStyle name="Normal 7 2 2" xfId="253" xr:uid="{00000000-0005-0000-0000-000056010000}"/>
    <cellStyle name="Normal 8" xfId="198" xr:uid="{00000000-0005-0000-0000-000057010000}"/>
    <cellStyle name="Normal 8 2" xfId="252" xr:uid="{00000000-0005-0000-0000-000058010000}"/>
    <cellStyle name="Normal 9" xfId="197" xr:uid="{00000000-0005-0000-0000-000059010000}"/>
    <cellStyle name="Normal 9 2" xfId="251" xr:uid="{00000000-0005-0000-0000-00005A010000}"/>
    <cellStyle name="Note" xfId="44" builtinId="10" customBuiltin="1"/>
    <cellStyle name="Note 2" xfId="68" xr:uid="{00000000-0005-0000-0000-000060010000}"/>
    <cellStyle name="Note 2 2" xfId="332" xr:uid="{00000000-0005-0000-0000-000061010000}"/>
    <cellStyle name="Note 3" xfId="110" xr:uid="{00000000-0005-0000-0000-000062010000}"/>
    <cellStyle name="Note 3 2" xfId="333" xr:uid="{00000000-0005-0000-0000-000063010000}"/>
    <cellStyle name="Note 4" xfId="152" xr:uid="{00000000-0005-0000-0000-000064010000}"/>
    <cellStyle name="Note 4 2" xfId="334" xr:uid="{00000000-0005-0000-0000-000065010000}"/>
    <cellStyle name="Note 5" xfId="335" xr:uid="{00000000-0005-0000-0000-000066010000}"/>
    <cellStyle name="Note 5 2" xfId="336" xr:uid="{00000000-0005-0000-0000-000067010000}"/>
    <cellStyle name="Note 6" xfId="337" xr:uid="{00000000-0005-0000-0000-000068010000}"/>
    <cellStyle name="Note 6 2" xfId="338" xr:uid="{00000000-0005-0000-0000-000069010000}"/>
    <cellStyle name="Note 7" xfId="373" xr:uid="{00000000-0005-0000-0000-00006A010000}"/>
    <cellStyle name="Output" xfId="45" builtinId="21" customBuiltin="1"/>
    <cellStyle name="Output 2" xfId="63" xr:uid="{00000000-0005-0000-0000-00006C010000}"/>
    <cellStyle name="Output 2 2" xfId="339" xr:uid="{00000000-0005-0000-0000-00006D010000}"/>
    <cellStyle name="Output 3" xfId="105" xr:uid="{00000000-0005-0000-0000-00006E010000}"/>
    <cellStyle name="Output 3 2" xfId="340" xr:uid="{00000000-0005-0000-0000-00006F010000}"/>
    <cellStyle name="Output 4" xfId="147" xr:uid="{00000000-0005-0000-0000-000070010000}"/>
    <cellStyle name="Percent" xfId="46" builtinId="5"/>
    <cellStyle name="Percent 12" xfId="359" xr:uid="{00000000-0005-0000-0000-000072010000}"/>
    <cellStyle name="Percent 2" xfId="47" xr:uid="{00000000-0005-0000-0000-000073010000}"/>
    <cellStyle name="Percent 2 2" xfId="235" xr:uid="{00000000-0005-0000-0000-000074010000}"/>
    <cellStyle name="Percent 3" xfId="187" xr:uid="{00000000-0005-0000-0000-000075010000}"/>
    <cellStyle name="Percent 3 2" xfId="219" xr:uid="{00000000-0005-0000-0000-000076010000}"/>
    <cellStyle name="Percent 3 2 2" xfId="241" xr:uid="{00000000-0005-0000-0000-000077010000}"/>
    <cellStyle name="Percent 3 3" xfId="355" xr:uid="{00000000-0005-0000-0000-000078010000}"/>
    <cellStyle name="Percent 4" xfId="211" xr:uid="{00000000-0005-0000-0000-000079010000}"/>
    <cellStyle name="Percent 5" xfId="236" xr:uid="{00000000-0005-0000-0000-00007A010000}"/>
    <cellStyle name="Percent 6" xfId="353" xr:uid="{00000000-0005-0000-0000-00007B010000}"/>
    <cellStyle name="Percent 7" xfId="394" xr:uid="{E4452AC2-7219-44A5-85CA-17308FF8F628}"/>
    <cellStyle name="Title" xfId="48" builtinId="15" customBuiltin="1"/>
    <cellStyle name="Title 2" xfId="54" xr:uid="{00000000-0005-0000-0000-00007D010000}"/>
    <cellStyle name="Title 2 2" xfId="341" xr:uid="{00000000-0005-0000-0000-00007E010000}"/>
    <cellStyle name="Title 3" xfId="96" xr:uid="{00000000-0005-0000-0000-00007F010000}"/>
    <cellStyle name="Title 3 2" xfId="342" xr:uid="{00000000-0005-0000-0000-000080010000}"/>
    <cellStyle name="Title 4" xfId="138" xr:uid="{00000000-0005-0000-0000-000081010000}"/>
    <cellStyle name="Title 5" xfId="371" xr:uid="{00000000-0005-0000-0000-000082010000}"/>
    <cellStyle name="Total" xfId="49" builtinId="25" customBuiltin="1"/>
    <cellStyle name="Total 2" xfId="70" xr:uid="{00000000-0005-0000-0000-000084010000}"/>
    <cellStyle name="Total 2 2" xfId="343" xr:uid="{00000000-0005-0000-0000-000085010000}"/>
    <cellStyle name="Total 3" xfId="112" xr:uid="{00000000-0005-0000-0000-000086010000}"/>
    <cellStyle name="Total 3 2" xfId="344" xr:uid="{00000000-0005-0000-0000-000087010000}"/>
    <cellStyle name="Total 4" xfId="154" xr:uid="{00000000-0005-0000-0000-000088010000}"/>
    <cellStyle name="Warning Text" xfId="50" builtinId="11" customBuiltin="1"/>
    <cellStyle name="Warning Text 2" xfId="67" xr:uid="{00000000-0005-0000-0000-00008A010000}"/>
    <cellStyle name="Warning Text 2 2" xfId="345" xr:uid="{00000000-0005-0000-0000-00008B010000}"/>
    <cellStyle name="Warning Text 3" xfId="109" xr:uid="{00000000-0005-0000-0000-00008C010000}"/>
    <cellStyle name="Warning Text 3 2" xfId="346" xr:uid="{00000000-0005-0000-0000-00008D010000}"/>
    <cellStyle name="Warning Text 4" xfId="151" xr:uid="{00000000-0005-0000-0000-00008E01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6">
    <tabColor rgb="FFFF0000"/>
    <pageSetUpPr fitToPage="1"/>
  </sheetPr>
  <dimension ref="A1:K134"/>
  <sheetViews>
    <sheetView tabSelected="1" zoomScaleNormal="100" workbookViewId="0">
      <pane xSplit="4" ySplit="3" topLeftCell="E4" activePane="bottomRight" state="frozen"/>
      <selection activeCell="I17" sqref="I17"/>
      <selection pane="topRight" activeCell="I17" sqref="I17"/>
      <selection pane="bottomLeft" activeCell="I17" sqref="I17"/>
      <selection pane="bottomRight" activeCell="K1" sqref="K1"/>
    </sheetView>
  </sheetViews>
  <sheetFormatPr defaultColWidth="10.875" defaultRowHeight="15"/>
  <cols>
    <col min="1" max="1" width="6.5" style="2" customWidth="1"/>
    <col min="2" max="2" width="3.125" style="2" customWidth="1"/>
    <col min="3" max="3" width="27.875" style="6" customWidth="1"/>
    <col min="4" max="4" width="8.5" style="52" customWidth="1"/>
    <col min="5" max="5" width="11.5" style="21" customWidth="1"/>
    <col min="6" max="6" width="14.125" style="5" customWidth="1"/>
    <col min="7" max="8" width="11.75" style="2" bestFit="1" customWidth="1"/>
    <col min="9" max="10" width="10.875" style="2"/>
    <col min="11" max="11" width="14.25" style="2" bestFit="1" customWidth="1"/>
    <col min="12" max="16384" width="10.875" style="2"/>
  </cols>
  <sheetData>
    <row r="1" spans="1:11">
      <c r="A1" s="7"/>
      <c r="B1" s="7"/>
      <c r="C1" s="7"/>
    </row>
    <row r="2" spans="1:11">
      <c r="A2" s="7"/>
      <c r="B2" s="7"/>
      <c r="C2" s="7"/>
    </row>
    <row r="3" spans="1:11">
      <c r="A3" s="7" t="s">
        <v>207</v>
      </c>
      <c r="B3" s="7"/>
      <c r="C3" s="8"/>
      <c r="D3" s="58"/>
      <c r="E3" s="28"/>
      <c r="F3" s="26"/>
    </row>
    <row r="4" spans="1:11">
      <c r="A4" s="7" t="s">
        <v>211</v>
      </c>
      <c r="E4" s="5"/>
    </row>
    <row r="5" spans="1:11" ht="30">
      <c r="A5" s="51" t="s">
        <v>208</v>
      </c>
      <c r="C5" s="46" t="s">
        <v>209</v>
      </c>
      <c r="D5" s="50"/>
      <c r="E5" s="63">
        <v>2017</v>
      </c>
      <c r="F5" s="63">
        <v>2018</v>
      </c>
      <c r="G5" s="63">
        <v>2019</v>
      </c>
      <c r="H5" s="63">
        <v>2020</v>
      </c>
      <c r="I5" s="63">
        <v>2021</v>
      </c>
      <c r="J5" s="64" t="s">
        <v>267</v>
      </c>
      <c r="K5" s="64" t="s">
        <v>264</v>
      </c>
    </row>
    <row r="6" spans="1:11">
      <c r="A6" s="53"/>
      <c r="C6" s="11"/>
      <c r="D6" s="30"/>
      <c r="E6" s="24"/>
      <c r="F6" s="52"/>
    </row>
    <row r="7" spans="1:11">
      <c r="A7" s="4">
        <v>1</v>
      </c>
      <c r="C7" s="6" t="s">
        <v>212</v>
      </c>
    </row>
    <row r="8" spans="1:11">
      <c r="A8" s="4">
        <f>A7+1</f>
        <v>2</v>
      </c>
      <c r="C8" s="6" t="s">
        <v>213</v>
      </c>
      <c r="D8" s="13"/>
      <c r="E8" s="21">
        <v>2414588.4799999995</v>
      </c>
      <c r="F8" s="21">
        <v>2472293.950000002</v>
      </c>
      <c r="G8" s="21">
        <v>2736483.2399999965</v>
      </c>
      <c r="H8" s="21">
        <v>2772210.6599999992</v>
      </c>
      <c r="I8" s="21">
        <v>3261216.16</v>
      </c>
      <c r="J8" s="21">
        <v>3254466</v>
      </c>
      <c r="K8" s="21">
        <v>3261891</v>
      </c>
    </row>
    <row r="9" spans="1:11">
      <c r="A9" s="4">
        <f>A8+1</f>
        <v>3</v>
      </c>
      <c r="C9" s="6" t="s">
        <v>214</v>
      </c>
      <c r="D9" s="13"/>
      <c r="E9" s="21">
        <v>177740.7</v>
      </c>
      <c r="F9" s="21">
        <v>118020.73999999999</v>
      </c>
      <c r="G9" s="21">
        <v>144929.29999999999</v>
      </c>
      <c r="H9" s="21">
        <v>116579.8899999999</v>
      </c>
      <c r="I9" s="21">
        <v>137505.26</v>
      </c>
      <c r="J9" s="21">
        <v>0</v>
      </c>
      <c r="K9" s="21">
        <v>0</v>
      </c>
    </row>
    <row r="10" spans="1:11">
      <c r="A10" s="4">
        <f>A9+1</f>
        <v>4</v>
      </c>
      <c r="C10" s="6" t="s">
        <v>215</v>
      </c>
      <c r="D10" s="13"/>
      <c r="E10" s="21">
        <v>62802.98</v>
      </c>
      <c r="F10" s="21">
        <v>56934.85</v>
      </c>
      <c r="G10" s="21">
        <v>58286.99</v>
      </c>
      <c r="H10" s="21">
        <v>34417.560000000005</v>
      </c>
      <c r="I10" s="21">
        <v>7698.16</v>
      </c>
      <c r="J10" s="21">
        <v>297.27</v>
      </c>
      <c r="K10" s="21">
        <v>297.27</v>
      </c>
    </row>
    <row r="11" spans="1:11">
      <c r="A11" s="4">
        <f>A10+1</f>
        <v>5</v>
      </c>
      <c r="C11" s="6" t="s">
        <v>216</v>
      </c>
      <c r="D11" s="13"/>
      <c r="E11" s="21">
        <v>-45686.499999999964</v>
      </c>
      <c r="F11" s="21">
        <v>-48619.119999999995</v>
      </c>
      <c r="G11" s="21">
        <v>-59480.02</v>
      </c>
      <c r="H11" s="21">
        <v>-96791.95</v>
      </c>
      <c r="I11" s="21">
        <v>-202898.67</v>
      </c>
      <c r="J11" s="21">
        <v>-127833.97241908677</v>
      </c>
      <c r="K11" s="21">
        <v>-128125.62310623843</v>
      </c>
    </row>
    <row r="12" spans="1:11">
      <c r="A12" s="4"/>
      <c r="D12" s="13"/>
      <c r="E12" s="55"/>
      <c r="F12" s="55"/>
      <c r="G12" s="55"/>
      <c r="H12" s="55"/>
      <c r="I12" s="55"/>
      <c r="J12" s="55"/>
      <c r="K12" s="55"/>
    </row>
    <row r="13" spans="1:11">
      <c r="A13" s="4">
        <f>A11+1</f>
        <v>6</v>
      </c>
      <c r="C13" s="6" t="s">
        <v>217</v>
      </c>
      <c r="D13" s="13"/>
      <c r="E13" s="54">
        <f>SUM(E8:E11)</f>
        <v>2609445.6599999997</v>
      </c>
      <c r="F13" s="54">
        <f t="shared" ref="F13:K13" si="0">SUM(F8:F11)</f>
        <v>2598630.4200000023</v>
      </c>
      <c r="G13" s="54">
        <f t="shared" si="0"/>
        <v>2880219.5099999965</v>
      </c>
      <c r="H13" s="54">
        <f t="shared" si="0"/>
        <v>2826416.1599999988</v>
      </c>
      <c r="I13" s="54">
        <f t="shared" si="0"/>
        <v>3203520.91</v>
      </c>
      <c r="J13" s="54">
        <f t="shared" si="0"/>
        <v>3126929.2975809132</v>
      </c>
      <c r="K13" s="54">
        <f t="shared" si="0"/>
        <v>3134062.6468937616</v>
      </c>
    </row>
    <row r="14" spans="1:11">
      <c r="A14" s="4"/>
      <c r="D14" s="13"/>
      <c r="F14" s="21"/>
      <c r="G14" s="21"/>
      <c r="H14" s="21"/>
      <c r="I14" s="21"/>
      <c r="J14" s="21"/>
      <c r="K14" s="21"/>
    </row>
    <row r="15" spans="1:11">
      <c r="A15" s="4">
        <f>A13+1</f>
        <v>7</v>
      </c>
      <c r="C15" s="9" t="s">
        <v>218</v>
      </c>
      <c r="D15" s="13"/>
      <c r="F15" s="21"/>
      <c r="G15" s="21"/>
      <c r="H15" s="21"/>
      <c r="I15" s="21"/>
      <c r="J15" s="21"/>
      <c r="K15" s="21"/>
    </row>
    <row r="16" spans="1:11">
      <c r="A16" s="4">
        <f>A15+1</f>
        <v>8</v>
      </c>
      <c r="C16" s="6" t="s">
        <v>53</v>
      </c>
      <c r="D16" s="13"/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</row>
    <row r="17" spans="1:11">
      <c r="A17" s="4">
        <f t="shared" ref="A17:A25" si="1">A16+1</f>
        <v>9</v>
      </c>
      <c r="C17" s="6" t="s">
        <v>219</v>
      </c>
      <c r="D17" s="13"/>
      <c r="E17" s="21">
        <v>101367.4</v>
      </c>
      <c r="F17" s="21">
        <v>106395.44</v>
      </c>
      <c r="G17" s="21">
        <v>121347.39999999997</v>
      </c>
      <c r="H17" s="21">
        <v>132618.08000000002</v>
      </c>
      <c r="I17" s="21">
        <v>114483.69000000002</v>
      </c>
      <c r="J17" s="21">
        <v>114865.31</v>
      </c>
      <c r="K17" s="21">
        <v>114865.31</v>
      </c>
    </row>
    <row r="18" spans="1:11">
      <c r="A18" s="4">
        <f t="shared" si="1"/>
        <v>10</v>
      </c>
      <c r="C18" s="6" t="s">
        <v>220</v>
      </c>
      <c r="D18" s="13"/>
      <c r="E18" s="21">
        <v>123204</v>
      </c>
      <c r="F18" s="21">
        <v>123829.58</v>
      </c>
      <c r="G18" s="21">
        <v>125955.89000000001</v>
      </c>
      <c r="H18" s="21">
        <v>126959.97</v>
      </c>
      <c r="I18" s="21">
        <v>133471</v>
      </c>
      <c r="J18" s="21">
        <v>124398.39999999999</v>
      </c>
      <c r="K18" s="21">
        <v>123204</v>
      </c>
    </row>
    <row r="19" spans="1:11">
      <c r="A19" s="4">
        <f t="shared" si="1"/>
        <v>11</v>
      </c>
      <c r="C19" s="6" t="s">
        <v>221</v>
      </c>
      <c r="D19" s="13"/>
      <c r="E19" s="21">
        <v>127934.12</v>
      </c>
      <c r="F19" s="21">
        <v>101994.35</v>
      </c>
      <c r="G19" s="21">
        <v>180336.26</v>
      </c>
      <c r="H19" s="21">
        <v>167981.49999999997</v>
      </c>
      <c r="I19" s="21">
        <v>207470.39</v>
      </c>
      <c r="J19" s="21">
        <v>182935.13499999995</v>
      </c>
      <c r="K19" s="21">
        <v>176217.55681818177</v>
      </c>
    </row>
    <row r="20" spans="1:11">
      <c r="A20" s="4">
        <f t="shared" si="1"/>
        <v>12</v>
      </c>
      <c r="C20" s="6" t="s">
        <v>202</v>
      </c>
      <c r="D20" s="13"/>
      <c r="E20" s="21">
        <v>43481.649999999994</v>
      </c>
      <c r="F20" s="21">
        <v>30039.480000000003</v>
      </c>
      <c r="G20" s="21">
        <v>36748.660000000003</v>
      </c>
      <c r="H20" s="21">
        <v>41472.229999999996</v>
      </c>
      <c r="I20" s="21">
        <v>37492.609999999993</v>
      </c>
      <c r="J20" s="21">
        <v>25027.75</v>
      </c>
      <c r="K20" s="21">
        <v>25027.75</v>
      </c>
    </row>
    <row r="21" spans="1:11">
      <c r="A21" s="4">
        <f t="shared" si="1"/>
        <v>13</v>
      </c>
      <c r="C21" s="6" t="s">
        <v>203</v>
      </c>
      <c r="D21" s="13"/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</row>
    <row r="22" spans="1:11">
      <c r="A22" s="4">
        <f t="shared" si="1"/>
        <v>14</v>
      </c>
      <c r="C22" s="6" t="s">
        <v>45</v>
      </c>
      <c r="D22" s="13"/>
      <c r="E22" s="21">
        <v>108011.73999999999</v>
      </c>
      <c r="F22" s="21">
        <v>99159.290000000008</v>
      </c>
      <c r="G22" s="21">
        <v>120785.29000000001</v>
      </c>
      <c r="H22" s="21">
        <v>114153.15</v>
      </c>
      <c r="I22" s="21">
        <v>121832.94999999998</v>
      </c>
      <c r="J22" s="21">
        <v>100857.51</v>
      </c>
      <c r="K22" s="21">
        <v>103884.53</v>
      </c>
    </row>
    <row r="23" spans="1:11">
      <c r="A23" s="4">
        <f t="shared" si="1"/>
        <v>15</v>
      </c>
      <c r="C23" s="6" t="s">
        <v>3</v>
      </c>
      <c r="D23" s="13"/>
      <c r="E23" s="21">
        <v>28507.41</v>
      </c>
      <c r="F23" s="21">
        <v>38705.300000000017</v>
      </c>
      <c r="G23" s="21">
        <v>43057.479999999989</v>
      </c>
      <c r="H23" s="21">
        <v>29059.229999999996</v>
      </c>
      <c r="I23" s="21">
        <v>44146.18</v>
      </c>
      <c r="J23" s="21">
        <v>43118.509999999995</v>
      </c>
      <c r="K23" s="21">
        <v>48835.229999999996</v>
      </c>
    </row>
    <row r="24" spans="1:11">
      <c r="A24" s="4">
        <f t="shared" si="1"/>
        <v>16</v>
      </c>
      <c r="C24" s="6" t="s">
        <v>222</v>
      </c>
      <c r="D24" s="13"/>
      <c r="E24" s="21">
        <v>-110732.83000000029</v>
      </c>
      <c r="F24" s="21">
        <v>-73099.940000000061</v>
      </c>
      <c r="G24" s="21">
        <v>-58812.230000000032</v>
      </c>
      <c r="H24" s="21">
        <v>-63753.739999999962</v>
      </c>
      <c r="I24" s="21">
        <v>-34316.119999999995</v>
      </c>
      <c r="J24" s="21">
        <v>-46677</v>
      </c>
      <c r="K24" s="21">
        <v>-138212</v>
      </c>
    </row>
    <row r="25" spans="1:11">
      <c r="A25" s="4">
        <f t="shared" si="1"/>
        <v>17</v>
      </c>
      <c r="C25" s="6" t="s">
        <v>223</v>
      </c>
      <c r="D25" s="13"/>
      <c r="E25" s="21">
        <v>39670.910000000003</v>
      </c>
      <c r="F25" s="21">
        <v>155639.15</v>
      </c>
      <c r="G25" s="21">
        <v>174679.33</v>
      </c>
      <c r="H25" s="21">
        <v>57382.85</v>
      </c>
      <c r="I25" s="21">
        <v>32216.32</v>
      </c>
      <c r="J25" s="21">
        <v>36285.25</v>
      </c>
      <c r="K25" s="21">
        <v>23411.25</v>
      </c>
    </row>
    <row r="26" spans="1:11">
      <c r="A26" s="4"/>
      <c r="D26" s="13"/>
      <c r="E26" s="55"/>
      <c r="F26" s="55"/>
      <c r="G26" s="55"/>
      <c r="H26" s="55"/>
      <c r="I26" s="55"/>
      <c r="J26" s="55"/>
      <c r="K26" s="55"/>
    </row>
    <row r="27" spans="1:11">
      <c r="A27" s="4">
        <f>A25+1</f>
        <v>18</v>
      </c>
      <c r="C27" s="6" t="s">
        <v>205</v>
      </c>
      <c r="D27" s="13"/>
      <c r="E27" s="54">
        <f>SUM(E16:E25)</f>
        <v>461444.39999999979</v>
      </c>
      <c r="F27" s="54">
        <f t="shared" ref="F27:K27" si="2">SUM(F16:F25)</f>
        <v>582662.65</v>
      </c>
      <c r="G27" s="54">
        <f t="shared" si="2"/>
        <v>744098.08</v>
      </c>
      <c r="H27" s="54">
        <f t="shared" si="2"/>
        <v>605873.2699999999</v>
      </c>
      <c r="I27" s="54">
        <f t="shared" si="2"/>
        <v>656797.02</v>
      </c>
      <c r="J27" s="54">
        <f t="shared" si="2"/>
        <v>580810.86499999999</v>
      </c>
      <c r="K27" s="54">
        <f t="shared" si="2"/>
        <v>477233.62681818171</v>
      </c>
    </row>
    <row r="28" spans="1:11">
      <c r="A28" s="4"/>
      <c r="D28" s="13"/>
      <c r="E28" s="56"/>
      <c r="F28" s="56"/>
      <c r="G28" s="56"/>
      <c r="H28" s="56"/>
      <c r="I28" s="56"/>
      <c r="J28" s="56"/>
      <c r="K28" s="56"/>
    </row>
    <row r="29" spans="1:11">
      <c r="A29" s="4">
        <f>+A27+1</f>
        <v>19</v>
      </c>
      <c r="C29" s="9" t="s">
        <v>224</v>
      </c>
      <c r="D29" s="13"/>
      <c r="F29" s="21"/>
      <c r="G29" s="21"/>
      <c r="H29" s="21"/>
      <c r="I29" s="21"/>
      <c r="J29" s="21"/>
      <c r="K29" s="21"/>
    </row>
    <row r="30" spans="1:11">
      <c r="A30" s="4">
        <f>+A29+1</f>
        <v>20</v>
      </c>
      <c r="C30" s="6" t="s">
        <v>53</v>
      </c>
      <c r="D30" s="13"/>
      <c r="E30" s="21">
        <v>790838.29000000225</v>
      </c>
      <c r="F30" s="21">
        <v>842189.37999999942</v>
      </c>
      <c r="G30" s="21">
        <v>890156.95999999857</v>
      </c>
      <c r="H30" s="21">
        <v>958948.41999999993</v>
      </c>
      <c r="I30" s="21">
        <v>877325.7300000001</v>
      </c>
      <c r="J30" s="21">
        <v>881239.91</v>
      </c>
      <c r="K30" s="21">
        <v>936693.53876991023</v>
      </c>
    </row>
    <row r="31" spans="1:11">
      <c r="A31" s="4">
        <f t="shared" ref="A31:A37" si="3">+A30+1</f>
        <v>21</v>
      </c>
      <c r="C31" s="6" t="s">
        <v>225</v>
      </c>
      <c r="D31" s="13"/>
      <c r="E31" s="21">
        <v>60148.639999999999</v>
      </c>
      <c r="F31" s="21">
        <v>62204.729999999996</v>
      </c>
      <c r="G31" s="21">
        <v>92829.799999999988</v>
      </c>
      <c r="H31" s="21">
        <v>107695.95999999999</v>
      </c>
      <c r="I31" s="21">
        <v>47344.650000000009</v>
      </c>
      <c r="J31" s="21">
        <v>52741.880000000005</v>
      </c>
      <c r="K31" s="21">
        <v>51491.880000000005</v>
      </c>
    </row>
    <row r="32" spans="1:11">
      <c r="A32" s="4">
        <f t="shared" si="3"/>
        <v>22</v>
      </c>
      <c r="C32" s="6" t="s">
        <v>226</v>
      </c>
      <c r="D32" s="13"/>
      <c r="E32" s="21">
        <v>69744.479999999996</v>
      </c>
      <c r="F32" s="21">
        <v>78551.399999999994</v>
      </c>
      <c r="G32" s="21">
        <v>53965.110000000008</v>
      </c>
      <c r="H32" s="21">
        <v>49499.720000000023</v>
      </c>
      <c r="I32" s="21">
        <v>55594.11</v>
      </c>
      <c r="J32" s="21">
        <v>51317.64</v>
      </c>
      <c r="K32" s="21">
        <v>160706.4233333334</v>
      </c>
    </row>
    <row r="33" spans="1:11">
      <c r="A33" s="4">
        <f t="shared" si="3"/>
        <v>23</v>
      </c>
      <c r="C33" s="6" t="s">
        <v>227</v>
      </c>
      <c r="D33" s="13"/>
      <c r="E33" s="21">
        <v>183279.74000000002</v>
      </c>
      <c r="F33" s="21">
        <v>196193.76</v>
      </c>
      <c r="G33" s="21">
        <v>221755.65999999997</v>
      </c>
      <c r="H33" s="21">
        <v>233278.75999999998</v>
      </c>
      <c r="I33" s="21">
        <v>233994.72000000003</v>
      </c>
      <c r="J33" s="21">
        <v>253008.59907135402</v>
      </c>
      <c r="K33" s="21">
        <v>309783.20300745487</v>
      </c>
    </row>
    <row r="34" spans="1:11">
      <c r="A34" s="4">
        <f t="shared" si="3"/>
        <v>24</v>
      </c>
      <c r="C34" s="6" t="s">
        <v>109</v>
      </c>
      <c r="D34" s="13"/>
      <c r="E34" s="21">
        <v>12269.340000000002</v>
      </c>
      <c r="F34" s="21">
        <v>16823.349999999999</v>
      </c>
      <c r="G34" s="21">
        <v>32855.78</v>
      </c>
      <c r="H34" s="21">
        <v>33060.58</v>
      </c>
      <c r="I34" s="21">
        <v>15653.529999999999</v>
      </c>
      <c r="J34" s="21">
        <v>18778.34</v>
      </c>
      <c r="K34" s="21">
        <v>20025.243955174999</v>
      </c>
    </row>
    <row r="35" spans="1:11">
      <c r="A35" s="4">
        <f t="shared" si="3"/>
        <v>25</v>
      </c>
      <c r="C35" s="6" t="s">
        <v>103</v>
      </c>
      <c r="D35" s="13"/>
      <c r="E35" s="21">
        <v>75287.81</v>
      </c>
      <c r="F35" s="21">
        <v>77926.67</v>
      </c>
      <c r="G35" s="21">
        <v>72429.10000000002</v>
      </c>
      <c r="H35" s="21">
        <v>73477.450000000012</v>
      </c>
      <c r="I35" s="21">
        <v>70948.01999999999</v>
      </c>
      <c r="J35" s="21">
        <v>104264.50512748185</v>
      </c>
      <c r="K35" s="21">
        <v>113400.91191392999</v>
      </c>
    </row>
    <row r="36" spans="1:11">
      <c r="A36" s="4">
        <f t="shared" si="3"/>
        <v>26</v>
      </c>
      <c r="C36" s="6" t="s">
        <v>119</v>
      </c>
      <c r="D36" s="13"/>
      <c r="E36" s="21">
        <v>53764.689999999995</v>
      </c>
      <c r="F36" s="21">
        <v>57225.880000000005</v>
      </c>
      <c r="G36" s="21">
        <v>44309.159999999996</v>
      </c>
      <c r="H36" s="21">
        <v>40658.5</v>
      </c>
      <c r="I36" s="21">
        <v>17528.38</v>
      </c>
      <c r="J36" s="21">
        <v>24537.619999999995</v>
      </c>
      <c r="K36" s="21">
        <v>20708.239999999994</v>
      </c>
    </row>
    <row r="37" spans="1:11">
      <c r="A37" s="4">
        <f t="shared" si="3"/>
        <v>27</v>
      </c>
      <c r="C37" s="6" t="s">
        <v>228</v>
      </c>
      <c r="D37" s="13"/>
      <c r="E37" s="21">
        <v>33336.170000000013</v>
      </c>
      <c r="F37" s="21">
        <v>25372.070000000007</v>
      </c>
      <c r="G37" s="21">
        <v>40895.739999999991</v>
      </c>
      <c r="H37" s="21">
        <v>182152.41</v>
      </c>
      <c r="I37" s="21">
        <v>677644.71000000008</v>
      </c>
      <c r="J37" s="21">
        <v>643136.50776491314</v>
      </c>
      <c r="K37" s="21">
        <v>667561.2216970817</v>
      </c>
    </row>
    <row r="38" spans="1:11">
      <c r="A38" s="4"/>
      <c r="E38" s="55"/>
      <c r="F38" s="55"/>
      <c r="G38" s="55"/>
      <c r="H38" s="55"/>
      <c r="I38" s="55"/>
      <c r="J38" s="55"/>
      <c r="K38" s="55"/>
    </row>
    <row r="39" spans="1:11">
      <c r="A39" s="4">
        <f>A37+1</f>
        <v>28</v>
      </c>
      <c r="C39" s="6" t="s">
        <v>205</v>
      </c>
      <c r="E39" s="54">
        <f>SUM(E30:E37)</f>
        <v>1278669.1600000022</v>
      </c>
      <c r="F39" s="54">
        <f t="shared" ref="F39:K39" si="4">SUM(F30:F37)</f>
        <v>1356487.2399999995</v>
      </c>
      <c r="G39" s="54">
        <f t="shared" si="4"/>
        <v>1449197.3099999987</v>
      </c>
      <c r="H39" s="54">
        <f t="shared" si="4"/>
        <v>1678771.7999999998</v>
      </c>
      <c r="I39" s="54">
        <f t="shared" si="4"/>
        <v>1996033.85</v>
      </c>
      <c r="J39" s="54">
        <f t="shared" si="4"/>
        <v>2029025.0019637491</v>
      </c>
      <c r="K39" s="54">
        <f t="shared" si="4"/>
        <v>2280370.6626768848</v>
      </c>
    </row>
    <row r="40" spans="1:11">
      <c r="A40" s="4"/>
      <c r="E40" s="56"/>
      <c r="F40" s="56"/>
      <c r="G40" s="56"/>
      <c r="H40" s="56"/>
      <c r="I40" s="56"/>
      <c r="J40" s="56"/>
      <c r="K40" s="56"/>
    </row>
    <row r="41" spans="1:11">
      <c r="A41" s="4">
        <f>A39+1</f>
        <v>29</v>
      </c>
      <c r="C41" s="6" t="s">
        <v>229</v>
      </c>
      <c r="D41" s="13"/>
      <c r="E41" s="21">
        <v>290060.19999999984</v>
      </c>
      <c r="F41" s="21">
        <v>308124.04000000004</v>
      </c>
      <c r="G41" s="21">
        <v>392526.39999999997</v>
      </c>
      <c r="H41" s="21">
        <v>419212.41000000038</v>
      </c>
      <c r="I41" s="21">
        <v>339547.33999999997</v>
      </c>
      <c r="J41" s="21">
        <v>392355.18024978472</v>
      </c>
      <c r="K41" s="21">
        <v>474204.73810615682</v>
      </c>
    </row>
    <row r="42" spans="1:11">
      <c r="A42" s="4">
        <f>A41+1</f>
        <v>30</v>
      </c>
      <c r="C42" s="6" t="s">
        <v>230</v>
      </c>
      <c r="D42" s="13"/>
      <c r="E42" s="21">
        <v>-3660.48</v>
      </c>
      <c r="F42" s="21">
        <v>-3660.48</v>
      </c>
      <c r="G42" s="21">
        <v>-3660.48</v>
      </c>
      <c r="H42" s="21">
        <v>-3660.4799999999814</v>
      </c>
      <c r="I42" s="21">
        <v>-3660.49</v>
      </c>
      <c r="J42" s="21">
        <v>-3660.49</v>
      </c>
      <c r="K42" s="21">
        <v>-3660.49</v>
      </c>
    </row>
    <row r="43" spans="1:11">
      <c r="A43" s="4">
        <f t="shared" ref="A43:A52" si="5">A42+1</f>
        <v>31</v>
      </c>
      <c r="C43" s="6" t="s">
        <v>183</v>
      </c>
      <c r="D43" s="13"/>
      <c r="E43" s="21">
        <v>58385.810000000005</v>
      </c>
      <c r="F43" s="21">
        <v>61399.699999999961</v>
      </c>
      <c r="G43" s="21">
        <v>61343.619999999952</v>
      </c>
      <c r="H43" s="21">
        <v>65435.56</v>
      </c>
      <c r="I43" s="21">
        <v>56000.890000000007</v>
      </c>
      <c r="J43" s="21">
        <v>66296.619364639759</v>
      </c>
      <c r="K43" s="21">
        <v>71972.155943468853</v>
      </c>
    </row>
    <row r="44" spans="1:11">
      <c r="A44" s="4">
        <f t="shared" si="5"/>
        <v>32</v>
      </c>
      <c r="C44" s="6" t="s">
        <v>231</v>
      </c>
      <c r="D44" s="13"/>
      <c r="E44" s="21">
        <v>108.84</v>
      </c>
      <c r="F44" s="21">
        <v>87.17</v>
      </c>
      <c r="G44" s="21">
        <v>127.83</v>
      </c>
      <c r="H44" s="21">
        <v>103.78000000000002</v>
      </c>
      <c r="I44" s="21">
        <v>0</v>
      </c>
      <c r="J44" s="21">
        <v>0</v>
      </c>
      <c r="K44" s="21">
        <v>0</v>
      </c>
    </row>
    <row r="45" spans="1:11">
      <c r="A45" s="4">
        <f t="shared" si="5"/>
        <v>33</v>
      </c>
      <c r="C45" s="6" t="s">
        <v>232</v>
      </c>
      <c r="D45" s="13"/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</row>
    <row r="46" spans="1:11">
      <c r="A46" s="4">
        <f t="shared" si="5"/>
        <v>34</v>
      </c>
      <c r="C46" s="6" t="s">
        <v>233</v>
      </c>
      <c r="D46" s="13"/>
      <c r="E46" s="21">
        <v>93523.76999999999</v>
      </c>
      <c r="F46" s="21">
        <v>35343.270000000004</v>
      </c>
      <c r="G46" s="21">
        <v>176018.78999999998</v>
      </c>
      <c r="H46" s="21">
        <v>143017.74000000002</v>
      </c>
      <c r="I46" s="21">
        <v>113522.92</v>
      </c>
      <c r="J46" s="21">
        <v>113255.63255329167</v>
      </c>
      <c r="K46" s="21">
        <v>116621.21461536415</v>
      </c>
    </row>
    <row r="47" spans="1:11">
      <c r="A47" s="4">
        <f t="shared" si="5"/>
        <v>35</v>
      </c>
      <c r="C47" s="6" t="s">
        <v>234</v>
      </c>
      <c r="D47" s="13"/>
      <c r="E47" s="21">
        <v>0</v>
      </c>
      <c r="F47" s="21">
        <v>0.02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</row>
    <row r="48" spans="1:11">
      <c r="A48" s="4">
        <f t="shared" si="5"/>
        <v>36</v>
      </c>
      <c r="C48" s="6" t="s">
        <v>235</v>
      </c>
      <c r="D48" s="13"/>
      <c r="E48" s="21">
        <v>4788.9000000000005</v>
      </c>
      <c r="F48" s="21">
        <v>4899.6099999999997</v>
      </c>
      <c r="G48" s="21">
        <v>5252.32</v>
      </c>
      <c r="H48" s="21">
        <v>5524.99</v>
      </c>
      <c r="I48" s="21">
        <v>5727.8600000000006</v>
      </c>
      <c r="J48" s="21">
        <v>6623.5320000000002</v>
      </c>
      <c r="K48" s="21">
        <v>6638.3820000000005</v>
      </c>
    </row>
    <row r="49" spans="1:11" ht="13.5" customHeight="1">
      <c r="A49" s="4">
        <f t="shared" si="5"/>
        <v>37</v>
      </c>
      <c r="C49" s="6" t="s">
        <v>196</v>
      </c>
      <c r="D49" s="13"/>
      <c r="E49" s="21">
        <v>-8.4999999999825313</v>
      </c>
      <c r="F49" s="21">
        <v>12.110000000000436</v>
      </c>
      <c r="G49" s="21">
        <v>-11.360000000000582</v>
      </c>
      <c r="H49" s="21">
        <v>2264.559999999999</v>
      </c>
      <c r="I49" s="21">
        <v>0</v>
      </c>
      <c r="J49" s="21">
        <v>0</v>
      </c>
      <c r="K49" s="21">
        <v>0</v>
      </c>
    </row>
    <row r="50" spans="1:11">
      <c r="A50" s="4">
        <f t="shared" si="5"/>
        <v>38</v>
      </c>
      <c r="C50" s="6" t="s">
        <v>236</v>
      </c>
      <c r="D50" s="13"/>
      <c r="E50" s="21">
        <v>-398456.31000000006</v>
      </c>
      <c r="F50" s="21">
        <v>9089.0999999999985</v>
      </c>
      <c r="G50" s="21">
        <v>26160.809999999998</v>
      </c>
      <c r="H50" s="21">
        <v>-17119.84</v>
      </c>
      <c r="I50" s="21">
        <v>71221</v>
      </c>
      <c r="J50" s="21">
        <v>-43185.877705394174</v>
      </c>
      <c r="K50" s="21">
        <v>-92200.949620961517</v>
      </c>
    </row>
    <row r="51" spans="1:11">
      <c r="A51" s="4">
        <f t="shared" si="5"/>
        <v>39</v>
      </c>
      <c r="C51" s="6" t="s">
        <v>237</v>
      </c>
      <c r="D51" s="13"/>
      <c r="E51" s="21">
        <v>18222.990000000002</v>
      </c>
      <c r="F51" s="21">
        <v>16082.379999999997</v>
      </c>
      <c r="G51" s="21">
        <v>-8371.260000000002</v>
      </c>
      <c r="H51" s="21">
        <v>24605.52</v>
      </c>
      <c r="I51" s="21">
        <v>28074</v>
      </c>
      <c r="J51" s="21">
        <v>-10823.528246965958</v>
      </c>
      <c r="K51" s="21">
        <v>-23108.007423799882</v>
      </c>
    </row>
    <row r="52" spans="1:11" hidden="1">
      <c r="A52" s="4">
        <f t="shared" si="5"/>
        <v>40</v>
      </c>
      <c r="C52" s="6" t="s">
        <v>238</v>
      </c>
      <c r="D52" s="13"/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</row>
    <row r="53" spans="1:11">
      <c r="A53" s="4">
        <f>+A51+1</f>
        <v>40</v>
      </c>
      <c r="C53" s="6" t="s">
        <v>240</v>
      </c>
      <c r="D53" s="13"/>
      <c r="E53" s="21">
        <v>-7515.9399999999987</v>
      </c>
      <c r="F53" s="21">
        <v>-7710.6900000000005</v>
      </c>
      <c r="G53" s="21">
        <v>-8902.8599999999988</v>
      </c>
      <c r="H53" s="21">
        <v>-10208.269999999975</v>
      </c>
      <c r="I53" s="21">
        <v>-10290.550000000001</v>
      </c>
      <c r="J53" s="21">
        <v>-10356.013284000001</v>
      </c>
      <c r="K53" s="21">
        <v>-10356.013284000001</v>
      </c>
    </row>
    <row r="54" spans="1:11">
      <c r="A54" s="4"/>
      <c r="D54" s="13"/>
      <c r="E54" s="55"/>
      <c r="F54" s="55"/>
      <c r="G54" s="55"/>
      <c r="H54" s="55"/>
      <c r="I54" s="55"/>
      <c r="J54" s="55"/>
      <c r="K54" s="55"/>
    </row>
    <row r="55" spans="1:11">
      <c r="A55" s="4">
        <f>A53+1</f>
        <v>41</v>
      </c>
      <c r="C55" s="6" t="s">
        <v>206</v>
      </c>
      <c r="D55" s="13"/>
      <c r="E55" s="54">
        <f>SUM(E41:E53)</f>
        <v>55449.279999999868</v>
      </c>
      <c r="F55" s="54">
        <f t="shared" ref="F55:K55" si="6">SUM(F41:F53)</f>
        <v>423666.23</v>
      </c>
      <c r="G55" s="54">
        <f t="shared" si="6"/>
        <v>640483.80999999994</v>
      </c>
      <c r="H55" s="54">
        <f t="shared" si="6"/>
        <v>629175.97000000055</v>
      </c>
      <c r="I55" s="54">
        <f t="shared" si="6"/>
        <v>600142.97</v>
      </c>
      <c r="J55" s="54">
        <f t="shared" si="6"/>
        <v>510505.05493135599</v>
      </c>
      <c r="K55" s="54">
        <f t="shared" si="6"/>
        <v>540111.03033622832</v>
      </c>
    </row>
    <row r="56" spans="1:11">
      <c r="A56" s="4"/>
      <c r="D56" s="13"/>
      <c r="E56" s="56"/>
      <c r="F56" s="56"/>
      <c r="G56" s="56"/>
      <c r="H56" s="56"/>
      <c r="I56" s="56"/>
      <c r="J56" s="56"/>
      <c r="K56" s="56"/>
    </row>
    <row r="57" spans="1:11">
      <c r="A57" s="4">
        <f>A55+1</f>
        <v>42</v>
      </c>
      <c r="C57" s="6" t="s">
        <v>239</v>
      </c>
      <c r="D57" s="13"/>
      <c r="E57" s="54">
        <f>E55+E39+E27</f>
        <v>1795562.8400000017</v>
      </c>
      <c r="F57" s="54">
        <f t="shared" ref="F57:K57" si="7">F55+F39+F27</f>
        <v>2362816.1199999996</v>
      </c>
      <c r="G57" s="54">
        <f t="shared" si="7"/>
        <v>2833779.1999999988</v>
      </c>
      <c r="H57" s="54">
        <f t="shared" si="7"/>
        <v>2913821.0400000005</v>
      </c>
      <c r="I57" s="54">
        <f t="shared" si="7"/>
        <v>3252973.8400000003</v>
      </c>
      <c r="J57" s="54">
        <f t="shared" si="7"/>
        <v>3120340.9218951054</v>
      </c>
      <c r="K57" s="54">
        <f t="shared" si="7"/>
        <v>3297715.3198312949</v>
      </c>
    </row>
    <row r="58" spans="1:11">
      <c r="A58" s="4"/>
      <c r="D58" s="13"/>
      <c r="E58" s="56"/>
      <c r="F58" s="56"/>
      <c r="G58" s="56"/>
      <c r="H58" s="56"/>
      <c r="I58" s="56"/>
      <c r="J58" s="56"/>
      <c r="K58" s="56"/>
    </row>
    <row r="59" spans="1:11">
      <c r="A59" s="4">
        <f>A57+1</f>
        <v>43</v>
      </c>
      <c r="C59" s="61" t="s">
        <v>210</v>
      </c>
      <c r="D59" s="13"/>
      <c r="E59" s="54">
        <f>E13-E57</f>
        <v>813882.81999999797</v>
      </c>
      <c r="F59" s="54">
        <f t="shared" ref="F59:K59" si="8">F13-F57</f>
        <v>235814.30000000261</v>
      </c>
      <c r="G59" s="54">
        <f t="shared" si="8"/>
        <v>46440.309999997728</v>
      </c>
      <c r="H59" s="54">
        <f t="shared" si="8"/>
        <v>-87404.880000001751</v>
      </c>
      <c r="I59" s="54">
        <f t="shared" si="8"/>
        <v>-49452.930000000168</v>
      </c>
      <c r="J59" s="54">
        <f t="shared" si="8"/>
        <v>6588.3756858077832</v>
      </c>
      <c r="K59" s="54">
        <f t="shared" si="8"/>
        <v>-163652.67293753335</v>
      </c>
    </row>
    <row r="60" spans="1:11">
      <c r="A60" s="4"/>
      <c r="D60" s="13"/>
      <c r="E60" s="10"/>
      <c r="F60" s="27"/>
    </row>
    <row r="61" spans="1:11">
      <c r="C61" s="6" t="s">
        <v>268</v>
      </c>
      <c r="D61" s="13"/>
      <c r="E61" s="3"/>
      <c r="F61" s="3"/>
    </row>
    <row r="62" spans="1:11">
      <c r="A62" s="4"/>
      <c r="D62" s="13"/>
      <c r="E62" s="10"/>
      <c r="F62" s="27"/>
    </row>
    <row r="63" spans="1:11">
      <c r="A63" s="28"/>
    </row>
    <row r="64" spans="1:11">
      <c r="A64" s="28"/>
    </row>
    <row r="65" spans="1:1">
      <c r="A65" s="28"/>
    </row>
    <row r="66" spans="1:1">
      <c r="A66" s="28"/>
    </row>
    <row r="67" spans="1:1">
      <c r="A67" s="28"/>
    </row>
    <row r="68" spans="1:1">
      <c r="A68" s="28"/>
    </row>
    <row r="69" spans="1:1">
      <c r="A69" s="1"/>
    </row>
    <row r="70" spans="1:1">
      <c r="A70" s="1"/>
    </row>
    <row r="71" spans="1:1">
      <c r="A71" s="29"/>
    </row>
    <row r="72" spans="1:1">
      <c r="A72" s="29"/>
    </row>
    <row r="98" spans="3:3">
      <c r="C98" s="6" t="s">
        <v>241</v>
      </c>
    </row>
    <row r="132" spans="3:3">
      <c r="C132" s="6" t="e">
        <f>#REF!&amp;" "&amp;#REF!</f>
        <v>#REF!</v>
      </c>
    </row>
    <row r="134" spans="3:3">
      <c r="C134" s="6" t="e">
        <f>C100&amp;" "&amp;#REF!</f>
        <v>#REF!</v>
      </c>
    </row>
  </sheetData>
  <customSheetViews>
    <customSheetView guid="{116A47F4-5858-454A-8F51-8F36E41C61BA}" showPageBreaks="1" printArea="1" hiddenColumns="1" view="pageBreakPreview" showRuler="0">
      <pane xSplit="7" ySplit="6" topLeftCell="H7" activePane="bottomRight" state="frozen"/>
      <selection pane="bottomRight" activeCell="L10" sqref="L10"/>
      <rowBreaks count="3" manualBreakCount="3">
        <brk id="57" max="16383" man="1"/>
        <brk id="115" max="16383" man="1"/>
        <brk id="174" max="16383" man="1"/>
      </rowBreaks>
      <colBreaks count="1" manualBreakCount="1">
        <brk id="14" max="1048575" man="1"/>
      </colBreaks>
      <pageMargins left="0" right="0" top="0" bottom="0" header="0" footer="0"/>
      <pageSetup scale="74" orientation="portrait" horizontalDpi="4294967292" verticalDpi="4294967292" r:id="rId1"/>
      <headerFooter alignWithMargins="0"/>
    </customSheetView>
    <customSheetView guid="{BEF31985-2057-49D8-9B4F-5A8FDDE19081}" showPageBreaks="1" printArea="1" hiddenColumns="1" view="pageBreakPreview" showRuler="0">
      <pane xSplit="7" ySplit="6" topLeftCell="H7" activePane="bottomRight" state="frozen"/>
      <selection pane="bottomRight" activeCell="L10" sqref="L10"/>
      <rowBreaks count="3" manualBreakCount="3">
        <brk id="57" max="16383" man="1"/>
        <brk id="115" max="16383" man="1"/>
        <brk id="174" max="16383" man="1"/>
      </rowBreaks>
      <colBreaks count="1" manualBreakCount="1">
        <brk id="14" max="1048575" man="1"/>
      </colBreaks>
      <pageMargins left="0" right="0" top="0" bottom="0" header="0" footer="0"/>
      <pageSetup scale="74" orientation="portrait" horizontalDpi="4294967292" verticalDpi="4294967292" r:id="rId2"/>
      <headerFooter alignWithMargins="0"/>
    </customSheetView>
    <customSheetView guid="{CFA052EC-8030-4DDD-A78B-D902DA760227}" showPageBreaks="1" printArea="1" hiddenColumns="1" view="pageBreakPreview" showRuler="0">
      <pane xSplit="7" ySplit="6" topLeftCell="H7" activePane="bottomRight" state="frozen"/>
      <selection pane="bottomRight" activeCell="L10" sqref="L10"/>
      <rowBreaks count="3" manualBreakCount="3">
        <brk id="57" max="16383" man="1"/>
        <brk id="115" max="16383" man="1"/>
        <brk id="174" max="16383" man="1"/>
      </rowBreaks>
      <colBreaks count="1" manualBreakCount="1">
        <brk id="14" max="1048575" man="1"/>
      </colBreaks>
      <pageMargins left="0" right="0" top="0" bottom="0" header="0" footer="0"/>
      <pageSetup scale="74" orientation="portrait" horizontalDpi="4294967292" verticalDpi="4294967292" r:id="rId3"/>
      <headerFooter alignWithMargins="0"/>
    </customSheetView>
  </customSheetViews>
  <phoneticPr fontId="0" type="noConversion"/>
  <pageMargins left="0.7" right="0.7" top="0.75" bottom="0.75" header="0.3" footer="0.3"/>
  <pageSetup scale="54" orientation="portrait" r:id="rId4"/>
  <headerFooter alignWithMargins="0"/>
  <rowBreaks count="2" manualBreakCount="2">
    <brk id="60" max="16" man="1"/>
    <brk id="70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4">
    <tabColor rgb="FFFF0000"/>
    <pageSetUpPr fitToPage="1"/>
  </sheetPr>
  <dimension ref="A1:M44"/>
  <sheetViews>
    <sheetView zoomScaleNormal="100" workbookViewId="0">
      <selection activeCell="A5" sqref="A1:A5"/>
    </sheetView>
  </sheetViews>
  <sheetFormatPr defaultColWidth="9" defaultRowHeight="13.5"/>
  <cols>
    <col min="1" max="1" width="7" style="2" customWidth="1"/>
    <col min="2" max="2" width="3.125" style="2" customWidth="1"/>
    <col min="3" max="3" width="10.375" style="2" bestFit="1" customWidth="1"/>
    <col min="4" max="4" width="3.125" style="2" customWidth="1"/>
    <col min="5" max="5" width="38.75" style="2" customWidth="1"/>
    <col min="6" max="6" width="3.125" style="2" customWidth="1"/>
    <col min="7" max="16384" width="9" style="2"/>
  </cols>
  <sheetData>
    <row r="1" spans="1:13" ht="15">
      <c r="A1" s="7"/>
      <c r="B1" s="41"/>
      <c r="C1" s="41"/>
      <c r="D1" s="41"/>
      <c r="E1" s="40"/>
      <c r="F1" s="41"/>
    </row>
    <row r="2" spans="1:13" ht="15">
      <c r="A2" s="7"/>
      <c r="B2" s="41"/>
      <c r="C2" s="41"/>
      <c r="D2" s="41"/>
      <c r="E2" s="40"/>
      <c r="F2" s="41"/>
    </row>
    <row r="3" spans="1:13" ht="15">
      <c r="A3" s="7"/>
      <c r="B3" s="41"/>
      <c r="C3" s="41"/>
      <c r="D3" s="41"/>
      <c r="E3" s="40"/>
      <c r="F3" s="41"/>
    </row>
    <row r="4" spans="1:13" ht="15">
      <c r="A4" s="7"/>
      <c r="B4" s="41"/>
      <c r="C4" s="41"/>
      <c r="D4" s="41"/>
      <c r="E4" s="40"/>
      <c r="F4" s="41"/>
    </row>
    <row r="5" spans="1:13" ht="15">
      <c r="A5" s="7"/>
      <c r="B5" s="23"/>
      <c r="C5" s="23"/>
      <c r="D5" s="23"/>
      <c r="E5" s="40"/>
      <c r="F5" s="23"/>
    </row>
    <row r="6" spans="1:13" ht="15">
      <c r="A6" s="7"/>
      <c r="B6" s="23"/>
      <c r="C6" s="23"/>
      <c r="D6" s="23"/>
      <c r="E6" s="40"/>
      <c r="F6" s="23"/>
    </row>
    <row r="7" spans="1:13" ht="15">
      <c r="A7" s="22"/>
      <c r="B7" s="22"/>
      <c r="C7" s="22"/>
      <c r="D7" s="22"/>
      <c r="E7" s="40"/>
      <c r="F7" s="22"/>
    </row>
    <row r="8" spans="1:13" ht="15">
      <c r="A8" s="39" t="s">
        <v>119</v>
      </c>
      <c r="B8" s="22"/>
      <c r="C8" s="22"/>
      <c r="D8" s="22"/>
      <c r="E8" s="40"/>
      <c r="F8" s="22"/>
    </row>
    <row r="9" spans="1:13" ht="15">
      <c r="A9" s="22"/>
      <c r="B9" s="22"/>
      <c r="C9" s="22"/>
      <c r="D9" s="22"/>
      <c r="E9" s="40"/>
      <c r="F9" s="22"/>
    </row>
    <row r="10" spans="1:13" ht="15">
      <c r="B10" s="25"/>
      <c r="D10" s="25"/>
      <c r="E10" s="42"/>
      <c r="F10" s="25"/>
    </row>
    <row r="11" spans="1:13" s="15" customFormat="1" ht="30">
      <c r="A11" s="34" t="s">
        <v>208</v>
      </c>
      <c r="B11" s="36"/>
      <c r="C11" s="34" t="s">
        <v>0</v>
      </c>
      <c r="D11" s="36"/>
      <c r="E11" s="34" t="s">
        <v>209</v>
      </c>
      <c r="F11" s="36"/>
      <c r="G11" s="34">
        <f>Insurance!G11</f>
        <v>2017</v>
      </c>
      <c r="H11" s="34">
        <f>Insurance!H11</f>
        <v>2018</v>
      </c>
      <c r="I11" s="34">
        <f>Insurance!I11</f>
        <v>2019</v>
      </c>
      <c r="J11" s="34">
        <f>Insurance!J11</f>
        <v>2020</v>
      </c>
      <c r="K11" s="34">
        <f>Insurance!K11</f>
        <v>2021</v>
      </c>
      <c r="L11" s="34" t="str">
        <f>Insurance!L11</f>
        <v>Base Period *</v>
      </c>
      <c r="M11" s="34" t="str">
        <f>Insurance!M11</f>
        <v>Forecasted Period</v>
      </c>
    </row>
    <row r="12" spans="1:13" ht="15">
      <c r="A12" s="1"/>
      <c r="B12" s="31"/>
      <c r="C12" s="25"/>
      <c r="D12" s="31"/>
      <c r="E12" s="25"/>
      <c r="F12" s="31"/>
    </row>
    <row r="13" spans="1:13">
      <c r="A13" s="4">
        <v>1</v>
      </c>
      <c r="B13" s="17"/>
      <c r="C13" s="4">
        <v>584100</v>
      </c>
      <c r="D13" s="17"/>
      <c r="E13" s="32" t="s">
        <v>120</v>
      </c>
      <c r="F13" s="37"/>
      <c r="G13" s="20">
        <v>1698.9900000000002</v>
      </c>
      <c r="H13" s="20">
        <v>1896.8199999999997</v>
      </c>
      <c r="I13" s="20">
        <v>1696.87</v>
      </c>
      <c r="J13" s="20">
        <v>1619.6599999999999</v>
      </c>
      <c r="K13" s="20">
        <v>1399.04</v>
      </c>
      <c r="L13" s="20">
        <v>1399.04</v>
      </c>
      <c r="M13" s="20">
        <v>1399.04</v>
      </c>
    </row>
    <row r="14" spans="1:13">
      <c r="A14" s="4">
        <f>A13+1</f>
        <v>2</v>
      </c>
      <c r="B14" s="17"/>
      <c r="C14" s="4">
        <v>584200</v>
      </c>
      <c r="D14" s="17"/>
      <c r="E14" s="32" t="s">
        <v>121</v>
      </c>
      <c r="F14" s="37"/>
      <c r="G14" s="20">
        <v>696.21000000000015</v>
      </c>
      <c r="H14" s="20">
        <v>849.07999999999993</v>
      </c>
      <c r="I14" s="20">
        <v>1070.4200000000003</v>
      </c>
      <c r="J14" s="20">
        <v>803.99</v>
      </c>
      <c r="K14" s="20">
        <v>1010.1800000000001</v>
      </c>
      <c r="L14" s="20">
        <v>445.99</v>
      </c>
      <c r="M14" s="20">
        <v>445.99</v>
      </c>
    </row>
    <row r="15" spans="1:13">
      <c r="A15" s="4">
        <f>A14+1</f>
        <v>3</v>
      </c>
      <c r="B15" s="19"/>
      <c r="C15" s="4">
        <v>584300</v>
      </c>
      <c r="D15" s="19"/>
      <c r="E15" s="32" t="s">
        <v>122</v>
      </c>
      <c r="F15" s="37"/>
      <c r="G15" s="20">
        <v>1119.1399999999999</v>
      </c>
      <c r="H15" s="20">
        <v>1032.73</v>
      </c>
      <c r="I15" s="20">
        <v>1176.2500000000002</v>
      </c>
      <c r="J15" s="20">
        <v>748.38</v>
      </c>
      <c r="K15" s="20">
        <v>832.55</v>
      </c>
      <c r="L15" s="20">
        <v>786</v>
      </c>
      <c r="M15" s="20">
        <v>786</v>
      </c>
    </row>
    <row r="16" spans="1:13">
      <c r="A16" s="4">
        <f t="shared" ref="A16:A31" si="0">A15+1</f>
        <v>4</v>
      </c>
      <c r="B16" s="19"/>
      <c r="C16" s="4">
        <v>584900</v>
      </c>
      <c r="D16" s="19"/>
      <c r="E16" s="32" t="s">
        <v>123</v>
      </c>
      <c r="F16" s="37"/>
      <c r="G16" s="20">
        <v>221.75000000000006</v>
      </c>
      <c r="H16" s="20">
        <v>109.94</v>
      </c>
      <c r="I16" s="20">
        <v>26.68</v>
      </c>
      <c r="J16" s="20">
        <v>0.92999999999999994</v>
      </c>
      <c r="K16" s="20">
        <v>0</v>
      </c>
      <c r="L16" s="20">
        <v>169.95</v>
      </c>
      <c r="M16" s="20">
        <v>0</v>
      </c>
    </row>
    <row r="17" spans="1:13">
      <c r="A17" s="4">
        <f t="shared" si="0"/>
        <v>5</v>
      </c>
      <c r="B17" s="19"/>
      <c r="C17" s="4">
        <v>585100</v>
      </c>
      <c r="D17" s="19"/>
      <c r="E17" s="32" t="s">
        <v>124</v>
      </c>
      <c r="F17" s="37"/>
      <c r="G17" s="20">
        <v>551.03</v>
      </c>
      <c r="H17" s="20">
        <v>651.64999999999986</v>
      </c>
      <c r="I17" s="20">
        <v>267.27999999999997</v>
      </c>
      <c r="J17" s="20">
        <v>240</v>
      </c>
      <c r="K17" s="20">
        <v>192</v>
      </c>
      <c r="L17" s="20">
        <v>216</v>
      </c>
      <c r="M17" s="20">
        <v>216</v>
      </c>
    </row>
    <row r="18" spans="1:13">
      <c r="A18" s="4">
        <f t="shared" si="0"/>
        <v>6</v>
      </c>
      <c r="B18" s="19"/>
      <c r="C18" s="4">
        <v>585200</v>
      </c>
      <c r="D18" s="19"/>
      <c r="E18" s="32" t="s">
        <v>125</v>
      </c>
      <c r="F18" s="37"/>
      <c r="G18" s="20">
        <v>7126.0800000000008</v>
      </c>
      <c r="H18" s="20">
        <v>4481.0300000000007</v>
      </c>
      <c r="I18" s="20">
        <v>1735.11</v>
      </c>
      <c r="J18" s="20">
        <v>2599.5</v>
      </c>
      <c r="K18" s="20">
        <v>1915.24</v>
      </c>
      <c r="L18" s="20">
        <v>2257</v>
      </c>
      <c r="M18" s="20">
        <v>2257</v>
      </c>
    </row>
    <row r="19" spans="1:13">
      <c r="A19" s="4">
        <f t="shared" si="0"/>
        <v>7</v>
      </c>
      <c r="B19" s="19"/>
      <c r="C19" s="4">
        <v>585300</v>
      </c>
      <c r="D19" s="19"/>
      <c r="E19" s="32" t="s">
        <v>126</v>
      </c>
      <c r="F19" s="37"/>
      <c r="G19" s="20">
        <v>0</v>
      </c>
      <c r="H19" s="20">
        <v>0</v>
      </c>
      <c r="I19" s="20">
        <v>0</v>
      </c>
      <c r="J19" s="20">
        <v>0</v>
      </c>
      <c r="K19" s="20">
        <v>8.4700000000000006</v>
      </c>
      <c r="L19" s="20">
        <v>0</v>
      </c>
      <c r="M19" s="20">
        <v>0</v>
      </c>
    </row>
    <row r="20" spans="1:13">
      <c r="A20" s="4">
        <f t="shared" si="0"/>
        <v>8</v>
      </c>
      <c r="B20" s="19"/>
      <c r="C20" s="4">
        <v>585400</v>
      </c>
      <c r="D20" s="19"/>
      <c r="E20" s="32" t="s">
        <v>127</v>
      </c>
      <c r="F20" s="37"/>
      <c r="G20" s="20">
        <v>3203.2100000000023</v>
      </c>
      <c r="H20" s="20">
        <v>2027.2899999999995</v>
      </c>
      <c r="I20" s="20">
        <v>2426.8199999999993</v>
      </c>
      <c r="J20" s="20">
        <v>1570.8500000000001</v>
      </c>
      <c r="K20" s="20">
        <v>991.58</v>
      </c>
      <c r="L20" s="20">
        <v>1240</v>
      </c>
      <c r="M20" s="20">
        <v>1240</v>
      </c>
    </row>
    <row r="21" spans="1:13">
      <c r="A21" s="4">
        <f t="shared" si="0"/>
        <v>9</v>
      </c>
      <c r="B21" s="19"/>
      <c r="C21" s="4">
        <v>585500</v>
      </c>
      <c r="D21" s="19"/>
      <c r="E21" s="32" t="s">
        <v>128</v>
      </c>
      <c r="F21" s="37"/>
      <c r="G21" s="20">
        <v>3063.5000000000005</v>
      </c>
      <c r="H21" s="20">
        <v>7977.4400000000005</v>
      </c>
      <c r="I21" s="20">
        <v>296.32000000000005</v>
      </c>
      <c r="J21" s="20">
        <v>0</v>
      </c>
      <c r="K21" s="20">
        <v>0</v>
      </c>
      <c r="L21" s="20">
        <v>0</v>
      </c>
      <c r="M21" s="20">
        <v>0</v>
      </c>
    </row>
    <row r="22" spans="1:13">
      <c r="A22" s="4">
        <f t="shared" si="0"/>
        <v>10</v>
      </c>
      <c r="B22" s="19"/>
      <c r="C22" s="4">
        <v>585900</v>
      </c>
      <c r="D22" s="19"/>
      <c r="E22" s="32" t="s">
        <v>129</v>
      </c>
      <c r="F22" s="37"/>
      <c r="G22" s="20">
        <v>2311.5499999999997</v>
      </c>
      <c r="H22" s="20">
        <v>2673.6199999999994</v>
      </c>
      <c r="I22" s="20">
        <v>1156.0700000000002</v>
      </c>
      <c r="J22" s="20">
        <v>4404.34</v>
      </c>
      <c r="K22" s="20">
        <v>1403.69</v>
      </c>
      <c r="L22" s="20">
        <v>1431.51</v>
      </c>
      <c r="M22" s="20">
        <v>1431.51</v>
      </c>
    </row>
    <row r="23" spans="1:13">
      <c r="A23" s="4">
        <f t="shared" si="0"/>
        <v>11</v>
      </c>
      <c r="B23" s="19"/>
      <c r="C23" s="4">
        <v>586100</v>
      </c>
      <c r="D23" s="19"/>
      <c r="E23" s="32" t="s">
        <v>130</v>
      </c>
      <c r="F23" s="37"/>
      <c r="G23" s="20">
        <v>30343.579999999991</v>
      </c>
      <c r="H23" s="20">
        <v>31855.190000000006</v>
      </c>
      <c r="I23" s="20">
        <v>31421.030000000002</v>
      </c>
      <c r="J23" s="20">
        <v>25738.039999999997</v>
      </c>
      <c r="K23" s="20">
        <v>129.86000000000018</v>
      </c>
      <c r="L23" s="20">
        <v>138.49</v>
      </c>
      <c r="M23" s="20">
        <v>0</v>
      </c>
    </row>
    <row r="24" spans="1:13">
      <c r="A24" s="4">
        <f t="shared" si="0"/>
        <v>12</v>
      </c>
      <c r="B24" s="19"/>
      <c r="C24" s="4">
        <v>586200</v>
      </c>
      <c r="D24" s="19"/>
      <c r="E24" s="32" t="s">
        <v>131</v>
      </c>
      <c r="F24" s="37"/>
      <c r="G24" s="5">
        <v>0</v>
      </c>
      <c r="H24" s="5">
        <v>0</v>
      </c>
      <c r="I24" s="5">
        <v>0</v>
      </c>
      <c r="J24" s="5">
        <v>16</v>
      </c>
      <c r="K24" s="5">
        <v>6639.84</v>
      </c>
      <c r="L24" s="5">
        <v>12459.699999999999</v>
      </c>
      <c r="M24" s="5">
        <v>12459.699999999999</v>
      </c>
    </row>
    <row r="25" spans="1:13">
      <c r="A25" s="4">
        <f t="shared" si="0"/>
        <v>13</v>
      </c>
      <c r="B25" s="19"/>
      <c r="C25" s="4">
        <v>587100</v>
      </c>
      <c r="D25" s="19"/>
      <c r="E25" s="32" t="s">
        <v>133</v>
      </c>
      <c r="F25" s="37"/>
      <c r="G25" s="20">
        <v>1193.51</v>
      </c>
      <c r="H25" s="20">
        <v>697.24999999999989</v>
      </c>
      <c r="I25" s="20">
        <v>509.30999999999995</v>
      </c>
      <c r="J25" s="20">
        <v>564.53</v>
      </c>
      <c r="K25" s="20">
        <v>1650</v>
      </c>
      <c r="L25" s="20">
        <v>1650</v>
      </c>
      <c r="M25" s="20">
        <v>0</v>
      </c>
    </row>
    <row r="26" spans="1:13">
      <c r="A26" s="4">
        <f t="shared" si="0"/>
        <v>14</v>
      </c>
      <c r="B26" s="19"/>
      <c r="C26" s="4">
        <v>587200</v>
      </c>
      <c r="D26" s="19"/>
      <c r="E26" s="32" t="s">
        <v>134</v>
      </c>
      <c r="F26" s="37"/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1406</v>
      </c>
      <c r="M26" s="20">
        <v>0</v>
      </c>
    </row>
    <row r="27" spans="1:13">
      <c r="A27" s="4">
        <f t="shared" si="0"/>
        <v>15</v>
      </c>
      <c r="B27" s="19"/>
      <c r="C27" s="4">
        <v>587300</v>
      </c>
      <c r="D27" s="19"/>
      <c r="E27" s="32" t="s">
        <v>135</v>
      </c>
      <c r="F27" s="37"/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</row>
    <row r="28" spans="1:13">
      <c r="A28" s="4">
        <f t="shared" si="0"/>
        <v>16</v>
      </c>
      <c r="B28" s="19"/>
      <c r="C28" s="4">
        <v>587400</v>
      </c>
      <c r="D28" s="19"/>
      <c r="E28" s="32" t="s">
        <v>136</v>
      </c>
      <c r="F28" s="37"/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</row>
    <row r="29" spans="1:13">
      <c r="A29" s="4">
        <f t="shared" si="0"/>
        <v>17</v>
      </c>
      <c r="B29" s="19"/>
      <c r="C29" s="4">
        <v>587500</v>
      </c>
      <c r="D29" s="19"/>
      <c r="E29" s="32" t="s">
        <v>137</v>
      </c>
      <c r="F29" s="37"/>
      <c r="G29" s="20">
        <v>1706.1299999999999</v>
      </c>
      <c r="H29" s="20">
        <v>1959.6000000000004</v>
      </c>
      <c r="I29" s="20">
        <v>1009.0800000000002</v>
      </c>
      <c r="J29" s="20">
        <v>1157.98</v>
      </c>
      <c r="K29" s="20">
        <v>863.97999999999979</v>
      </c>
      <c r="L29" s="20">
        <v>464.93999999999994</v>
      </c>
      <c r="M29" s="20">
        <v>0</v>
      </c>
    </row>
    <row r="30" spans="1:13">
      <c r="A30" s="4">
        <f t="shared" si="0"/>
        <v>18</v>
      </c>
      <c r="B30" s="19"/>
      <c r="C30" s="4">
        <v>587900</v>
      </c>
      <c r="D30" s="19"/>
      <c r="E30" s="32" t="s">
        <v>132</v>
      </c>
      <c r="F30" s="37"/>
      <c r="G30" s="20">
        <v>530.01000000000022</v>
      </c>
      <c r="H30" s="20">
        <v>1014.2399999999999</v>
      </c>
      <c r="I30" s="20">
        <v>1517.9199999999996</v>
      </c>
      <c r="J30" s="20">
        <v>1194.3000000000002</v>
      </c>
      <c r="K30" s="20">
        <v>491.94999999999993</v>
      </c>
      <c r="L30" s="20">
        <v>473</v>
      </c>
      <c r="M30" s="20">
        <v>473</v>
      </c>
    </row>
    <row r="31" spans="1:13" ht="15.75" thickBot="1">
      <c r="A31" s="4">
        <f t="shared" si="0"/>
        <v>19</v>
      </c>
      <c r="B31" s="19"/>
      <c r="C31" s="4"/>
      <c r="D31" s="19"/>
      <c r="E31" s="1" t="s">
        <v>251</v>
      </c>
      <c r="F31" s="19"/>
      <c r="G31" s="49">
        <v>53764.689999999995</v>
      </c>
      <c r="H31" s="49">
        <v>57225.880000000005</v>
      </c>
      <c r="I31" s="49">
        <v>44309.159999999996</v>
      </c>
      <c r="J31" s="49">
        <v>40658.5</v>
      </c>
      <c r="K31" s="49">
        <v>17528.38</v>
      </c>
      <c r="L31" s="49">
        <v>24537.619999999995</v>
      </c>
      <c r="M31" s="49">
        <v>20708.239999999994</v>
      </c>
    </row>
    <row r="32" spans="1:13" ht="14.25" thickTop="1">
      <c r="A32" s="4"/>
      <c r="C32" s="35"/>
    </row>
    <row r="36" spans="1:1" ht="15">
      <c r="A36" s="1"/>
    </row>
    <row r="37" spans="1:1" ht="15">
      <c r="A37" s="28"/>
    </row>
    <row r="38" spans="1:1" ht="15">
      <c r="A38" s="28"/>
    </row>
    <row r="39" spans="1:1" ht="15">
      <c r="A39" s="28"/>
    </row>
    <row r="40" spans="1:1" ht="15">
      <c r="A40" s="28"/>
    </row>
    <row r="41" spans="1:1" ht="15">
      <c r="A41" s="28"/>
    </row>
    <row r="42" spans="1:1" ht="15">
      <c r="A42" s="1"/>
    </row>
    <row r="43" spans="1:1" ht="15">
      <c r="A43" s="1"/>
    </row>
    <row r="44" spans="1:1" ht="15">
      <c r="A44" s="1"/>
    </row>
  </sheetData>
  <pageMargins left="0.7" right="0.7" top="0.75" bottom="0.75" header="0.3" footer="0.3"/>
  <pageSetup scale="7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5">
    <tabColor rgb="FFFF0000"/>
    <pageSetUpPr fitToPage="1"/>
  </sheetPr>
  <dimension ref="A1:M67"/>
  <sheetViews>
    <sheetView topLeftCell="A49" zoomScaleNormal="100" zoomScaleSheetLayoutView="100" workbookViewId="0">
      <selection activeCell="A59" sqref="A59:XFD69"/>
    </sheetView>
  </sheetViews>
  <sheetFormatPr defaultColWidth="9" defaultRowHeight="13.5"/>
  <cols>
    <col min="1" max="1" width="6.375" style="2" customWidth="1"/>
    <col min="2" max="2" width="3.125" style="2" customWidth="1"/>
    <col min="3" max="3" width="11" style="2" customWidth="1"/>
    <col min="4" max="4" width="3.125" style="2" customWidth="1"/>
    <col min="5" max="5" width="44.5" style="2" customWidth="1"/>
    <col min="6" max="6" width="3.125" style="2" customWidth="1"/>
    <col min="7" max="9" width="9.125" style="2" bestFit="1" customWidth="1"/>
    <col min="10" max="13" width="9.375" style="2" bestFit="1" customWidth="1"/>
    <col min="14" max="16384" width="9" style="2"/>
  </cols>
  <sheetData>
    <row r="1" spans="1:13" ht="15">
      <c r="A1" s="7"/>
      <c r="B1" s="41"/>
      <c r="C1" s="41"/>
      <c r="D1" s="41"/>
      <c r="E1" s="40"/>
      <c r="F1" s="41"/>
    </row>
    <row r="2" spans="1:13" ht="15">
      <c r="A2" s="7"/>
      <c r="B2" s="41"/>
      <c r="C2" s="41"/>
      <c r="D2" s="41"/>
      <c r="E2" s="40"/>
      <c r="F2" s="41"/>
    </row>
    <row r="3" spans="1:13" ht="15">
      <c r="A3" s="7"/>
      <c r="B3" s="41"/>
      <c r="C3" s="41"/>
      <c r="D3" s="41"/>
      <c r="E3" s="40"/>
      <c r="F3" s="41"/>
    </row>
    <row r="4" spans="1:13" ht="15">
      <c r="A4" s="7"/>
      <c r="B4" s="41"/>
      <c r="C4" s="41"/>
      <c r="D4" s="41"/>
      <c r="E4" s="40"/>
      <c r="F4" s="41"/>
    </row>
    <row r="5" spans="1:13" ht="15">
      <c r="A5" s="7"/>
      <c r="B5" s="23"/>
      <c r="C5" s="23"/>
      <c r="D5" s="23"/>
      <c r="E5" s="40"/>
      <c r="F5" s="23"/>
    </row>
    <row r="6" spans="1:13" ht="15">
      <c r="A6" s="7"/>
      <c r="B6" s="23"/>
      <c r="C6" s="23"/>
      <c r="D6" s="23"/>
      <c r="E6" s="40"/>
      <c r="F6" s="23"/>
    </row>
    <row r="7" spans="1:13" ht="15">
      <c r="A7" s="22"/>
      <c r="B7" s="22"/>
      <c r="C7" s="22"/>
      <c r="D7" s="22"/>
      <c r="E7" s="40"/>
      <c r="F7" s="22"/>
    </row>
    <row r="8" spans="1:13" ht="15">
      <c r="A8" s="39" t="s">
        <v>204</v>
      </c>
      <c r="B8" s="22"/>
      <c r="C8" s="22"/>
      <c r="D8" s="22"/>
      <c r="E8" s="40"/>
      <c r="F8" s="22"/>
    </row>
    <row r="9" spans="1:13" ht="15">
      <c r="A9" s="22"/>
      <c r="B9" s="22"/>
      <c r="C9" s="22"/>
      <c r="D9" s="22"/>
      <c r="E9" s="40"/>
      <c r="F9" s="22"/>
    </row>
    <row r="10" spans="1:13" ht="15">
      <c r="B10" s="25"/>
      <c r="D10" s="25"/>
      <c r="E10" s="42"/>
      <c r="F10" s="25"/>
    </row>
    <row r="11" spans="1:13" s="15" customFormat="1" ht="30">
      <c r="A11" s="34" t="s">
        <v>208</v>
      </c>
      <c r="B11" s="36"/>
      <c r="C11" s="34" t="s">
        <v>0</v>
      </c>
      <c r="D11" s="36"/>
      <c r="E11" s="34" t="s">
        <v>209</v>
      </c>
      <c r="F11" s="36"/>
      <c r="G11" s="47">
        <f>'Office Utilities'!G11</f>
        <v>2017</v>
      </c>
      <c r="H11" s="47">
        <f>'Office Utilities'!H11</f>
        <v>2018</v>
      </c>
      <c r="I11" s="47">
        <f>'Office Utilities'!I11</f>
        <v>2019</v>
      </c>
      <c r="J11" s="47">
        <f>'Office Utilities'!J11</f>
        <v>2020</v>
      </c>
      <c r="K11" s="47">
        <f>'Office Utilities'!K11</f>
        <v>2021</v>
      </c>
      <c r="L11" s="47" t="str">
        <f>'Office Utilities'!L11</f>
        <v>Base Period *</v>
      </c>
      <c r="M11" s="47" t="str">
        <f>'Office Utilities'!M11</f>
        <v>Forecasted Period</v>
      </c>
    </row>
    <row r="12" spans="1:13" ht="15">
      <c r="A12" s="1"/>
      <c r="B12" s="31"/>
      <c r="C12" s="25"/>
      <c r="D12" s="31"/>
      <c r="E12" s="25"/>
      <c r="F12" s="31"/>
    </row>
    <row r="13" spans="1:13">
      <c r="A13" s="4">
        <v>1</v>
      </c>
      <c r="B13" s="17"/>
      <c r="C13" s="4">
        <v>621100</v>
      </c>
      <c r="D13" s="17"/>
      <c r="E13" s="32" t="s">
        <v>153</v>
      </c>
      <c r="F13" s="37"/>
      <c r="G13" s="20">
        <v>69</v>
      </c>
      <c r="H13" s="20">
        <v>1159.5899999999999</v>
      </c>
      <c r="I13" s="20">
        <v>155.80000000000001</v>
      </c>
      <c r="J13" s="20">
        <v>115.36</v>
      </c>
      <c r="K13" s="20">
        <v>20</v>
      </c>
      <c r="L13" s="20">
        <v>138.82</v>
      </c>
      <c r="M13" s="20">
        <v>0</v>
      </c>
    </row>
    <row r="14" spans="1:13">
      <c r="A14" s="4">
        <f>A13+1</f>
        <v>2</v>
      </c>
      <c r="B14" s="19"/>
      <c r="C14" s="4">
        <v>621300</v>
      </c>
      <c r="D14" s="19"/>
      <c r="E14" s="32" t="s">
        <v>154</v>
      </c>
      <c r="F14" s="37"/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</row>
    <row r="15" spans="1:13">
      <c r="A15" s="4">
        <f t="shared" ref="A15:A54" si="0">A14+1</f>
        <v>3</v>
      </c>
      <c r="B15" s="19"/>
      <c r="C15" s="4">
        <v>621400</v>
      </c>
      <c r="D15" s="19"/>
      <c r="E15" s="32" t="s">
        <v>155</v>
      </c>
      <c r="F15" s="37"/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</row>
    <row r="16" spans="1:13">
      <c r="A16" s="4">
        <f t="shared" si="0"/>
        <v>4</v>
      </c>
      <c r="B16" s="19"/>
      <c r="C16" s="4">
        <v>621500</v>
      </c>
      <c r="D16" s="19"/>
      <c r="E16" s="32" t="s">
        <v>156</v>
      </c>
      <c r="F16" s="37"/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</row>
    <row r="17" spans="1:13">
      <c r="A17" s="4">
        <f t="shared" si="0"/>
        <v>5</v>
      </c>
      <c r="B17" s="19"/>
      <c r="C17" s="4">
        <v>622100</v>
      </c>
      <c r="D17" s="19"/>
      <c r="E17" s="32" t="s">
        <v>157</v>
      </c>
      <c r="F17" s="37"/>
      <c r="G17" s="20">
        <v>3066.5599999999995</v>
      </c>
      <c r="H17" s="20">
        <v>3004.2200000000016</v>
      </c>
      <c r="I17" s="20">
        <v>2929.31</v>
      </c>
      <c r="J17" s="20">
        <v>3984.2500000000014</v>
      </c>
      <c r="K17" s="20">
        <v>69.75</v>
      </c>
      <c r="L17" s="20">
        <v>0</v>
      </c>
      <c r="M17" s="20">
        <v>0</v>
      </c>
    </row>
    <row r="18" spans="1:13">
      <c r="A18" s="4">
        <f t="shared" si="0"/>
        <v>6</v>
      </c>
      <c r="B18" s="19"/>
      <c r="C18" s="4">
        <v>622200</v>
      </c>
      <c r="D18" s="19"/>
      <c r="E18" s="32" t="s">
        <v>158</v>
      </c>
      <c r="F18" s="37"/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</row>
    <row r="19" spans="1:13">
      <c r="A19" s="4">
        <f t="shared" si="0"/>
        <v>7</v>
      </c>
      <c r="B19" s="19"/>
      <c r="C19" s="4">
        <v>622300</v>
      </c>
      <c r="D19" s="19"/>
      <c r="E19" s="32" t="s">
        <v>159</v>
      </c>
      <c r="F19" s="37"/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</row>
    <row r="20" spans="1:13">
      <c r="A20" s="4">
        <f t="shared" si="0"/>
        <v>8</v>
      </c>
      <c r="B20" s="19"/>
      <c r="C20" s="4">
        <v>623100</v>
      </c>
      <c r="D20" s="19"/>
      <c r="E20" s="32" t="s">
        <v>160</v>
      </c>
      <c r="F20" s="37"/>
      <c r="G20" s="20">
        <v>19.579999999999995</v>
      </c>
      <c r="H20" s="20">
        <v>250</v>
      </c>
      <c r="I20" s="20">
        <v>0.90999999999999992</v>
      </c>
      <c r="J20" s="20">
        <v>1561.4</v>
      </c>
      <c r="K20" s="20">
        <v>0</v>
      </c>
      <c r="L20" s="20">
        <v>0</v>
      </c>
      <c r="M20" s="20">
        <v>0</v>
      </c>
    </row>
    <row r="21" spans="1:13">
      <c r="A21" s="4">
        <f t="shared" si="0"/>
        <v>9</v>
      </c>
      <c r="B21" s="19"/>
      <c r="C21" s="4">
        <v>623200</v>
      </c>
      <c r="D21" s="19"/>
      <c r="E21" s="32" t="s">
        <v>161</v>
      </c>
      <c r="F21" s="37"/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</row>
    <row r="22" spans="1:13">
      <c r="A22" s="4">
        <f t="shared" si="0"/>
        <v>10</v>
      </c>
      <c r="B22" s="19"/>
      <c r="C22" s="4">
        <v>624100</v>
      </c>
      <c r="D22" s="19"/>
      <c r="E22" s="32" t="s">
        <v>162</v>
      </c>
      <c r="F22" s="37"/>
      <c r="G22" s="20">
        <v>70.95</v>
      </c>
      <c r="H22" s="20">
        <v>717.44</v>
      </c>
      <c r="I22" s="20">
        <v>135.76</v>
      </c>
      <c r="J22" s="20">
        <v>1884.6599999999999</v>
      </c>
      <c r="K22" s="20">
        <v>987</v>
      </c>
      <c r="L22" s="20">
        <v>1420</v>
      </c>
      <c r="M22" s="20">
        <v>1420</v>
      </c>
    </row>
    <row r="23" spans="1:13">
      <c r="A23" s="4">
        <f t="shared" si="0"/>
        <v>11</v>
      </c>
      <c r="B23" s="19"/>
      <c r="C23" s="4">
        <v>624200</v>
      </c>
      <c r="D23" s="19"/>
      <c r="E23" s="32" t="s">
        <v>163</v>
      </c>
      <c r="F23" s="37"/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</row>
    <row r="24" spans="1:13">
      <c r="A24" s="4">
        <f t="shared" si="0"/>
        <v>12</v>
      </c>
      <c r="B24" s="19"/>
      <c r="C24" s="4">
        <v>624300</v>
      </c>
      <c r="D24" s="19"/>
      <c r="E24" s="32" t="s">
        <v>164</v>
      </c>
      <c r="F24" s="37"/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</row>
    <row r="25" spans="1:13">
      <c r="A25" s="4">
        <f t="shared" si="0"/>
        <v>13</v>
      </c>
      <c r="B25" s="19"/>
      <c r="C25" s="4">
        <v>625100</v>
      </c>
      <c r="D25" s="19"/>
      <c r="E25" s="32" t="s">
        <v>165</v>
      </c>
      <c r="F25" s="37"/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</row>
    <row r="26" spans="1:13">
      <c r="A26" s="4">
        <f t="shared" si="0"/>
        <v>14</v>
      </c>
      <c r="B26" s="19"/>
      <c r="C26" s="4">
        <v>625200</v>
      </c>
      <c r="D26" s="19"/>
      <c r="E26" s="32" t="s">
        <v>166</v>
      </c>
      <c r="F26" s="37"/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</row>
    <row r="27" spans="1:13">
      <c r="A27" s="4">
        <f t="shared" si="0"/>
        <v>15</v>
      </c>
      <c r="B27" s="19"/>
      <c r="C27" s="4">
        <v>625300</v>
      </c>
      <c r="D27" s="19"/>
      <c r="E27" s="32" t="s">
        <v>4</v>
      </c>
      <c r="F27" s="37"/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</row>
    <row r="28" spans="1:13">
      <c r="A28" s="4">
        <f t="shared" si="0"/>
        <v>16</v>
      </c>
      <c r="B28" s="19"/>
      <c r="C28" s="4">
        <v>626100</v>
      </c>
      <c r="D28" s="19"/>
      <c r="E28" s="32" t="s">
        <v>167</v>
      </c>
      <c r="F28" s="37"/>
      <c r="G28" s="20">
        <v>6914.7700000000013</v>
      </c>
      <c r="H28" s="20">
        <v>2014.4799999999998</v>
      </c>
      <c r="I28" s="20">
        <v>4944.5200000000004</v>
      </c>
      <c r="J28" s="20">
        <v>3321.1</v>
      </c>
      <c r="K28" s="20">
        <v>1450.46</v>
      </c>
      <c r="L28" s="20">
        <v>1631</v>
      </c>
      <c r="M28" s="20">
        <v>1631</v>
      </c>
    </row>
    <row r="29" spans="1:13">
      <c r="A29" s="4">
        <f t="shared" si="0"/>
        <v>17</v>
      </c>
      <c r="B29" s="19"/>
      <c r="C29" s="4">
        <v>629100</v>
      </c>
      <c r="D29" s="19"/>
      <c r="E29" s="62" t="s">
        <v>173</v>
      </c>
      <c r="F29" s="37"/>
      <c r="G29" s="5">
        <v>6773.08</v>
      </c>
      <c r="H29" s="5">
        <v>6125.2500000000009</v>
      </c>
      <c r="I29" s="5">
        <v>6184.1099999999988</v>
      </c>
      <c r="J29" s="5">
        <v>5973.01</v>
      </c>
      <c r="K29" s="5">
        <v>5421.58</v>
      </c>
      <c r="L29" s="5">
        <v>6322.0300000000034</v>
      </c>
      <c r="M29" s="5">
        <v>6322.03</v>
      </c>
    </row>
    <row r="30" spans="1:13">
      <c r="A30" s="4">
        <f t="shared" si="0"/>
        <v>18</v>
      </c>
      <c r="B30" s="19"/>
      <c r="C30" s="4">
        <v>629200</v>
      </c>
      <c r="D30" s="19"/>
      <c r="E30" s="32" t="s">
        <v>174</v>
      </c>
      <c r="F30" s="37"/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</row>
    <row r="31" spans="1:13">
      <c r="A31" s="4">
        <f t="shared" si="0"/>
        <v>19</v>
      </c>
      <c r="B31" s="19"/>
      <c r="C31" s="4">
        <v>629300</v>
      </c>
      <c r="D31" s="19"/>
      <c r="E31" s="32" t="s">
        <v>175</v>
      </c>
      <c r="F31" s="37"/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</row>
    <row r="32" spans="1:13">
      <c r="A32" s="4">
        <f t="shared" si="0"/>
        <v>20</v>
      </c>
      <c r="B32" s="19"/>
      <c r="C32" s="4">
        <v>629400</v>
      </c>
      <c r="D32" s="19"/>
      <c r="E32" s="32" t="s">
        <v>176</v>
      </c>
      <c r="F32" s="37"/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</row>
    <row r="33" spans="1:13">
      <c r="A33" s="4">
        <f t="shared" si="0"/>
        <v>21</v>
      </c>
      <c r="B33" s="19"/>
      <c r="C33" s="4">
        <v>629500</v>
      </c>
      <c r="D33" s="19"/>
      <c r="E33" s="32" t="s">
        <v>177</v>
      </c>
      <c r="F33" s="37"/>
      <c r="G33" s="20">
        <v>0</v>
      </c>
      <c r="H33" s="20">
        <v>0</v>
      </c>
      <c r="I33" s="20">
        <v>0</v>
      </c>
      <c r="J33" s="20">
        <v>436.4700000000002</v>
      </c>
      <c r="K33" s="20">
        <v>1945.249999999995</v>
      </c>
      <c r="L33" s="20">
        <v>-85.239999999999441</v>
      </c>
      <c r="M33" s="20">
        <v>0</v>
      </c>
    </row>
    <row r="34" spans="1:13">
      <c r="A34" s="4">
        <f t="shared" si="0"/>
        <v>22</v>
      </c>
      <c r="B34" s="19"/>
      <c r="C34" s="4">
        <v>629600</v>
      </c>
      <c r="D34" s="19"/>
      <c r="E34" s="32" t="s">
        <v>178</v>
      </c>
      <c r="F34" s="37"/>
      <c r="G34" s="20">
        <v>0</v>
      </c>
      <c r="H34" s="20">
        <v>0</v>
      </c>
      <c r="I34" s="20">
        <v>0</v>
      </c>
      <c r="J34" s="20">
        <v>2844.6800000000007</v>
      </c>
      <c r="K34" s="20">
        <v>-2803.1700000000005</v>
      </c>
      <c r="L34" s="20">
        <v>0</v>
      </c>
      <c r="M34" s="20">
        <v>0</v>
      </c>
    </row>
    <row r="35" spans="1:13">
      <c r="A35" s="4">
        <f t="shared" si="0"/>
        <v>23</v>
      </c>
      <c r="B35" s="19"/>
      <c r="C35" s="4">
        <v>629700</v>
      </c>
      <c r="D35" s="19"/>
      <c r="E35" s="32" t="s">
        <v>179</v>
      </c>
      <c r="F35" s="37"/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</row>
    <row r="36" spans="1:13">
      <c r="A36" s="4">
        <f t="shared" si="0"/>
        <v>24</v>
      </c>
      <c r="B36" s="19"/>
      <c r="C36" s="4">
        <v>629800</v>
      </c>
      <c r="D36" s="19"/>
      <c r="E36" s="32" t="s">
        <v>180</v>
      </c>
      <c r="F36" s="37"/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</row>
    <row r="37" spans="1:13">
      <c r="A37" s="4">
        <f t="shared" si="0"/>
        <v>25</v>
      </c>
      <c r="B37" s="19"/>
      <c r="C37" s="4">
        <v>629850</v>
      </c>
      <c r="D37" s="19"/>
      <c r="E37" s="32" t="s">
        <v>181</v>
      </c>
      <c r="F37" s="37"/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</row>
    <row r="38" spans="1:13">
      <c r="A38" s="4">
        <f t="shared" si="0"/>
        <v>26</v>
      </c>
      <c r="B38" s="19"/>
      <c r="C38" s="4">
        <v>629900</v>
      </c>
      <c r="D38" s="19"/>
      <c r="E38" s="32" t="s">
        <v>182</v>
      </c>
      <c r="F38" s="37"/>
      <c r="G38" s="5">
        <v>-1600.2999999999997</v>
      </c>
      <c r="H38" s="5">
        <v>-533.9</v>
      </c>
      <c r="I38" s="5">
        <v>2378.6499999999996</v>
      </c>
      <c r="J38" s="5">
        <v>8403.1099999999988</v>
      </c>
      <c r="K38" s="5">
        <v>4298.1699999999992</v>
      </c>
      <c r="L38" s="5">
        <v>3094.420000000001</v>
      </c>
      <c r="M38" s="5">
        <v>11069.420000000002</v>
      </c>
    </row>
    <row r="39" spans="1:13" ht="15.75" thickBot="1">
      <c r="A39" s="4">
        <f t="shared" si="0"/>
        <v>27</v>
      </c>
      <c r="B39" s="19"/>
      <c r="D39" s="19"/>
      <c r="E39" s="1" t="s">
        <v>256</v>
      </c>
      <c r="F39" s="19"/>
      <c r="G39" s="49">
        <v>15313.640000000003</v>
      </c>
      <c r="H39" s="49">
        <v>12737.080000000004</v>
      </c>
      <c r="I39" s="49">
        <v>16729.059999999998</v>
      </c>
      <c r="J39" s="49">
        <v>28524.04</v>
      </c>
      <c r="K39" s="49">
        <v>11389.039999999994</v>
      </c>
      <c r="L39" s="49">
        <v>12521.030000000006</v>
      </c>
      <c r="M39" s="49">
        <v>20442.450000000004</v>
      </c>
    </row>
    <row r="40" spans="1:13" ht="14.25" thickTop="1">
      <c r="A40" s="4"/>
      <c r="G40" s="18"/>
      <c r="H40" s="18"/>
      <c r="I40" s="18"/>
      <c r="J40" s="18"/>
      <c r="K40" s="18"/>
      <c r="L40" s="18"/>
      <c r="M40" s="18"/>
    </row>
    <row r="41" spans="1:13">
      <c r="A41" s="4">
        <f>A39+1</f>
        <v>28</v>
      </c>
      <c r="B41" s="17"/>
      <c r="C41" s="4">
        <v>591000</v>
      </c>
      <c r="D41" s="17"/>
      <c r="E41" s="32" t="s">
        <v>138</v>
      </c>
      <c r="F41" s="37"/>
      <c r="G41" s="20">
        <v>6567.3800000000028</v>
      </c>
      <c r="H41" s="20">
        <v>5542.6000000000013</v>
      </c>
      <c r="I41" s="20">
        <v>11399.920000000002</v>
      </c>
      <c r="J41" s="20">
        <v>1451.93</v>
      </c>
      <c r="K41" s="20">
        <v>1248.26</v>
      </c>
      <c r="L41" s="20">
        <v>3214</v>
      </c>
      <c r="M41" s="20">
        <v>3214</v>
      </c>
    </row>
    <row r="42" spans="1:13">
      <c r="A42" s="4">
        <f t="shared" si="0"/>
        <v>29</v>
      </c>
      <c r="C42" s="4">
        <v>592000</v>
      </c>
      <c r="E42" s="32" t="s">
        <v>139</v>
      </c>
      <c r="F42" s="37"/>
      <c r="G42" s="20">
        <v>5348.6900000000014</v>
      </c>
      <c r="H42" s="20">
        <v>2742.0400000000009</v>
      </c>
      <c r="I42" s="20">
        <v>4741.6699999999992</v>
      </c>
      <c r="J42" s="20">
        <v>2253.5500000000002</v>
      </c>
      <c r="K42" s="20">
        <v>77.259999999999991</v>
      </c>
      <c r="L42" s="20">
        <v>181.34000000000003</v>
      </c>
      <c r="M42" s="20">
        <v>0</v>
      </c>
    </row>
    <row r="43" spans="1:13">
      <c r="A43" s="4">
        <f t="shared" si="0"/>
        <v>30</v>
      </c>
      <c r="C43" s="4">
        <v>593000</v>
      </c>
      <c r="E43" s="32" t="s">
        <v>140</v>
      </c>
      <c r="F43" s="37"/>
      <c r="G43" s="20">
        <v>2220.6800000000007</v>
      </c>
      <c r="H43" s="20">
        <v>382.57000000000011</v>
      </c>
      <c r="I43" s="20">
        <v>1870.3000000000006</v>
      </c>
      <c r="J43" s="20">
        <v>461.09999999999997</v>
      </c>
      <c r="K43" s="20">
        <v>991.46</v>
      </c>
      <c r="L43" s="20">
        <v>2043.94</v>
      </c>
      <c r="M43" s="20">
        <v>2043.94</v>
      </c>
    </row>
    <row r="44" spans="1:13">
      <c r="A44" s="4">
        <f t="shared" si="0"/>
        <v>31</v>
      </c>
      <c r="C44" s="4">
        <v>594000</v>
      </c>
      <c r="E44" s="32" t="s">
        <v>141</v>
      </c>
      <c r="F44" s="37"/>
      <c r="G44" s="20">
        <v>3391.4600000000028</v>
      </c>
      <c r="H44" s="20">
        <v>3491.9999999999991</v>
      </c>
      <c r="I44" s="20">
        <v>4203.0999999999985</v>
      </c>
      <c r="J44" s="20">
        <v>724.26000000000045</v>
      </c>
      <c r="K44" s="20">
        <v>0</v>
      </c>
      <c r="L44" s="20">
        <v>-20.83</v>
      </c>
      <c r="M44" s="20">
        <v>0</v>
      </c>
    </row>
    <row r="45" spans="1:13">
      <c r="A45" s="4">
        <f t="shared" si="0"/>
        <v>32</v>
      </c>
      <c r="C45" s="4">
        <v>595000</v>
      </c>
      <c r="E45" s="32" t="s">
        <v>142</v>
      </c>
      <c r="F45" s="37"/>
      <c r="G45" s="20">
        <v>0</v>
      </c>
      <c r="H45" s="20">
        <v>0</v>
      </c>
      <c r="I45" s="20">
        <v>0</v>
      </c>
      <c r="J45" s="20">
        <v>403.55000000000007</v>
      </c>
      <c r="K45" s="20">
        <v>809.65</v>
      </c>
      <c r="L45" s="20">
        <v>630.75</v>
      </c>
      <c r="M45" s="20">
        <v>0</v>
      </c>
    </row>
    <row r="46" spans="1:13">
      <c r="A46" s="4">
        <f t="shared" si="0"/>
        <v>33</v>
      </c>
      <c r="C46" s="4">
        <v>596000</v>
      </c>
      <c r="E46" s="32" t="s">
        <v>143</v>
      </c>
      <c r="F46" s="37"/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</row>
    <row r="47" spans="1:13">
      <c r="A47" s="4">
        <f t="shared" si="0"/>
        <v>34</v>
      </c>
      <c r="C47" s="4">
        <v>599900</v>
      </c>
      <c r="E47" s="32" t="s">
        <v>144</v>
      </c>
      <c r="F47" s="37"/>
      <c r="G47" s="20">
        <v>494.31999999999994</v>
      </c>
      <c r="H47" s="20">
        <v>475.77999999999992</v>
      </c>
      <c r="I47" s="20">
        <v>1951.6899999999991</v>
      </c>
      <c r="J47" s="20">
        <v>-509.50999999999988</v>
      </c>
      <c r="K47" s="20">
        <v>716.18000000000006</v>
      </c>
      <c r="L47" s="20">
        <v>319.58999999999997</v>
      </c>
      <c r="M47" s="20">
        <v>0</v>
      </c>
    </row>
    <row r="48" spans="1:13" ht="15.75" thickBot="1">
      <c r="A48" s="4">
        <f t="shared" si="0"/>
        <v>35</v>
      </c>
      <c r="E48" s="1" t="s">
        <v>257</v>
      </c>
      <c r="G48" s="49">
        <v>18022.530000000006</v>
      </c>
      <c r="H48" s="49">
        <v>12634.990000000003</v>
      </c>
      <c r="I48" s="49">
        <v>24166.679999999997</v>
      </c>
      <c r="J48" s="49">
        <v>4784.880000000001</v>
      </c>
      <c r="K48" s="49">
        <v>3842.8100000000004</v>
      </c>
      <c r="L48" s="49">
        <v>6368.7900000000009</v>
      </c>
      <c r="M48" s="49">
        <v>5257.9400000000005</v>
      </c>
    </row>
    <row r="49" spans="1:13" ht="14.25" thickTop="1">
      <c r="A49" s="4"/>
      <c r="G49" s="18"/>
      <c r="H49" s="18"/>
      <c r="I49" s="18"/>
      <c r="J49" s="18"/>
      <c r="K49" s="18"/>
      <c r="L49" s="18"/>
      <c r="M49" s="18"/>
    </row>
    <row r="50" spans="1:13">
      <c r="A50" s="4">
        <f>+A48+1</f>
        <v>36</v>
      </c>
      <c r="C50" s="4">
        <v>691000</v>
      </c>
      <c r="E50" s="16" t="s">
        <v>197</v>
      </c>
      <c r="G50" s="20">
        <v>0</v>
      </c>
      <c r="H50" s="20">
        <v>0</v>
      </c>
      <c r="I50" s="20">
        <v>0</v>
      </c>
      <c r="J50" s="20">
        <v>148843.49</v>
      </c>
      <c r="K50" s="20">
        <v>589909.76000000001</v>
      </c>
      <c r="L50" s="20">
        <v>555513.9545281051</v>
      </c>
      <c r="M50" s="20">
        <v>569598.01464748906</v>
      </c>
    </row>
    <row r="51" spans="1:13">
      <c r="A51" s="4">
        <f t="shared" si="0"/>
        <v>37</v>
      </c>
      <c r="C51" s="4">
        <v>692000</v>
      </c>
      <c r="E51" s="16" t="s">
        <v>198</v>
      </c>
      <c r="G51" s="20">
        <v>0</v>
      </c>
      <c r="H51" s="20">
        <v>0</v>
      </c>
      <c r="I51" s="20">
        <v>0</v>
      </c>
      <c r="J51" s="20">
        <v>0</v>
      </c>
      <c r="K51" s="20">
        <v>72503.100000000006</v>
      </c>
      <c r="L51" s="20">
        <v>68732.733236807966</v>
      </c>
      <c r="M51" s="20">
        <v>72262.817049592588</v>
      </c>
    </row>
    <row r="52" spans="1:13">
      <c r="A52" s="4">
        <f t="shared" si="0"/>
        <v>38</v>
      </c>
      <c r="C52" s="4">
        <v>693000</v>
      </c>
      <c r="E52" s="16" t="s">
        <v>199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</row>
    <row r="53" spans="1:13">
      <c r="A53" s="4">
        <f t="shared" si="0"/>
        <v>39</v>
      </c>
      <c r="C53" s="4">
        <v>694000</v>
      </c>
      <c r="E53" s="16" t="s">
        <v>200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</row>
    <row r="54" spans="1:13" ht="15.75" thickBot="1">
      <c r="A54" s="4">
        <f t="shared" si="0"/>
        <v>40</v>
      </c>
      <c r="E54" s="1" t="s">
        <v>258</v>
      </c>
      <c r="G54" s="49">
        <v>0</v>
      </c>
      <c r="H54" s="49">
        <v>0</v>
      </c>
      <c r="I54" s="49">
        <v>0</v>
      </c>
      <c r="J54" s="49">
        <v>148843.49</v>
      </c>
      <c r="K54" s="49">
        <v>662412.86</v>
      </c>
      <c r="L54" s="49">
        <v>624246.68776491308</v>
      </c>
      <c r="M54" s="49">
        <v>641860.83169708168</v>
      </c>
    </row>
    <row r="55" spans="1:13" ht="14.25" thickTop="1">
      <c r="A55" s="4"/>
      <c r="G55" s="18"/>
      <c r="H55" s="18"/>
      <c r="I55" s="18"/>
      <c r="J55" s="18"/>
      <c r="K55" s="18"/>
      <c r="L55" s="18"/>
      <c r="M55" s="18"/>
    </row>
    <row r="56" spans="1:13" ht="15">
      <c r="A56" s="4">
        <f>A54+1</f>
        <v>41</v>
      </c>
      <c r="B56" s="1"/>
      <c r="D56" s="1"/>
      <c r="E56" s="1" t="s">
        <v>262</v>
      </c>
      <c r="F56" s="1"/>
      <c r="G56" s="57">
        <v>33336.170000000013</v>
      </c>
      <c r="H56" s="57">
        <v>25372.070000000007</v>
      </c>
      <c r="I56" s="57">
        <v>40895.739999999991</v>
      </c>
      <c r="J56" s="57">
        <v>182152.40999999997</v>
      </c>
      <c r="K56" s="57">
        <v>677644.71</v>
      </c>
      <c r="L56" s="57">
        <v>643136.50776491314</v>
      </c>
      <c r="M56" s="57">
        <v>667561.2216970817</v>
      </c>
    </row>
    <row r="57" spans="1:13">
      <c r="A57" s="14"/>
    </row>
    <row r="59" spans="1:13" ht="15">
      <c r="A59" s="1"/>
    </row>
    <row r="60" spans="1:13" ht="15">
      <c r="A60" s="28"/>
    </row>
    <row r="61" spans="1:13" ht="15">
      <c r="A61" s="28"/>
    </row>
    <row r="62" spans="1:13" ht="15">
      <c r="A62" s="28"/>
    </row>
    <row r="63" spans="1:13" ht="15">
      <c r="A63" s="28"/>
    </row>
    <row r="64" spans="1:13" ht="15">
      <c r="A64" s="28"/>
    </row>
    <row r="65" spans="1:1" ht="15">
      <c r="A65" s="1"/>
    </row>
    <row r="66" spans="1:1" ht="15">
      <c r="A66" s="1"/>
    </row>
    <row r="67" spans="1:1" ht="15">
      <c r="A67" s="1"/>
    </row>
  </sheetData>
  <conditionalFormatting sqref="C50:C53">
    <cfRule type="duplicateValues" dxfId="0" priority="4"/>
  </conditionalFormatting>
  <pageMargins left="0.7" right="0.7" top="0.75" bottom="0.75" header="0.3" footer="0.3"/>
  <pageSetup scale="5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1">
    <tabColor rgb="FFFF0000"/>
    <pageSetUpPr fitToPage="1"/>
  </sheetPr>
  <dimension ref="A1:M42"/>
  <sheetViews>
    <sheetView topLeftCell="A2" zoomScaleNormal="100" workbookViewId="0">
      <selection activeCell="G13" sqref="G13"/>
    </sheetView>
  </sheetViews>
  <sheetFormatPr defaultColWidth="9" defaultRowHeight="13.5"/>
  <cols>
    <col min="1" max="1" width="9" style="2" customWidth="1"/>
    <col min="2" max="2" width="3.125" style="2" customWidth="1"/>
    <col min="3" max="3" width="11" style="2" customWidth="1"/>
    <col min="4" max="4" width="3.125" style="2" customWidth="1"/>
    <col min="5" max="5" width="29.5" style="2" customWidth="1"/>
    <col min="6" max="6" width="3.125" style="2" customWidth="1"/>
    <col min="7" max="7" width="13.5" style="2" customWidth="1"/>
    <col min="8" max="8" width="11.75" style="2" customWidth="1"/>
    <col min="9" max="13" width="9.375" style="2" bestFit="1" customWidth="1"/>
    <col min="14" max="16384" width="9" style="2"/>
  </cols>
  <sheetData>
    <row r="1" spans="1:13" ht="15">
      <c r="A1" s="7"/>
      <c r="B1" s="41"/>
      <c r="C1" s="41"/>
      <c r="D1" s="41"/>
      <c r="E1" s="40"/>
      <c r="F1" s="41"/>
    </row>
    <row r="2" spans="1:13" ht="15">
      <c r="A2" s="7"/>
      <c r="B2" s="41"/>
      <c r="C2" s="41"/>
      <c r="D2" s="41"/>
      <c r="E2" s="40"/>
      <c r="F2" s="41"/>
    </row>
    <row r="3" spans="1:13" ht="15">
      <c r="A3" s="7"/>
      <c r="B3" s="41"/>
      <c r="C3" s="41"/>
      <c r="D3" s="41"/>
      <c r="E3" s="40"/>
      <c r="F3" s="41"/>
    </row>
    <row r="4" spans="1:13" ht="15">
      <c r="A4" s="7"/>
      <c r="B4" s="41"/>
      <c r="C4" s="41"/>
      <c r="D4" s="41"/>
      <c r="E4" s="40"/>
      <c r="F4" s="41"/>
    </row>
    <row r="5" spans="1:13" ht="15">
      <c r="A5" s="7"/>
      <c r="B5" s="23"/>
      <c r="C5" s="23"/>
      <c r="D5" s="23"/>
      <c r="E5" s="40"/>
      <c r="F5" s="23"/>
    </row>
    <row r="6" spans="1:13" ht="15">
      <c r="A6" s="7"/>
      <c r="B6" s="23"/>
      <c r="C6" s="23"/>
      <c r="D6" s="23"/>
      <c r="E6" s="40"/>
      <c r="F6" s="23"/>
    </row>
    <row r="7" spans="1:13" ht="15">
      <c r="A7" s="39"/>
      <c r="C7" s="22"/>
      <c r="E7" s="40"/>
    </row>
    <row r="8" spans="1:13" ht="15">
      <c r="A8" s="39" t="s">
        <v>261</v>
      </c>
      <c r="B8" s="22"/>
      <c r="C8" s="22"/>
      <c r="D8" s="22"/>
      <c r="E8" s="40"/>
      <c r="F8" s="22"/>
    </row>
    <row r="9" spans="1:13" ht="15">
      <c r="A9" s="22"/>
      <c r="B9" s="22"/>
      <c r="C9" s="22"/>
      <c r="D9" s="22"/>
      <c r="E9" s="40"/>
      <c r="F9" s="22"/>
    </row>
    <row r="10" spans="1:13" ht="15">
      <c r="B10" s="25"/>
      <c r="D10" s="25"/>
      <c r="E10" s="42"/>
      <c r="F10" s="25"/>
    </row>
    <row r="11" spans="1:13" s="15" customFormat="1" ht="46.5" customHeight="1">
      <c r="A11" s="34" t="s">
        <v>208</v>
      </c>
      <c r="B11" s="36"/>
      <c r="C11" s="34" t="s">
        <v>243</v>
      </c>
      <c r="D11" s="36"/>
      <c r="E11" s="34" t="s">
        <v>209</v>
      </c>
      <c r="F11" s="36"/>
      <c r="G11" s="47">
        <f>'Office Utilities'!G11</f>
        <v>2017</v>
      </c>
      <c r="H11" s="47">
        <f>'Office Utilities'!H11</f>
        <v>2018</v>
      </c>
      <c r="I11" s="47">
        <f>'Office Utilities'!I11</f>
        <v>2019</v>
      </c>
      <c r="J11" s="47">
        <f>'Office Utilities'!J11</f>
        <v>2020</v>
      </c>
      <c r="K11" s="47">
        <f>'Office Utilities'!K11</f>
        <v>2021</v>
      </c>
      <c r="L11" s="47" t="str">
        <f>'Office Utilities'!L11</f>
        <v>Base Period *</v>
      </c>
      <c r="M11" s="47" t="str">
        <f>'Office Utilities'!M11</f>
        <v>Forecasted Period</v>
      </c>
    </row>
    <row r="12" spans="1:13" ht="15">
      <c r="A12" s="1"/>
      <c r="B12" s="31"/>
      <c r="C12" s="25"/>
      <c r="D12" s="31"/>
      <c r="E12" s="25"/>
      <c r="F12" s="31"/>
    </row>
    <row r="13" spans="1:13">
      <c r="A13" s="4">
        <v>1</v>
      </c>
      <c r="B13" s="17"/>
      <c r="C13" s="4">
        <v>641100</v>
      </c>
      <c r="D13" s="17"/>
      <c r="E13" s="32" t="s">
        <v>184</v>
      </c>
      <c r="F13" s="37"/>
      <c r="G13" s="20">
        <v>54241.740000000005</v>
      </c>
      <c r="H13" s="20">
        <v>57219.839999999967</v>
      </c>
      <c r="I13" s="20">
        <v>59094.819999999956</v>
      </c>
      <c r="J13" s="20">
        <v>63599.189999999995</v>
      </c>
      <c r="K13" s="20">
        <v>53966.44</v>
      </c>
      <c r="L13" s="20">
        <v>64036.687525551897</v>
      </c>
      <c r="M13" s="20">
        <v>69712.224104380992</v>
      </c>
    </row>
    <row r="14" spans="1:13">
      <c r="A14" s="4">
        <f>A13+1</f>
        <v>2</v>
      </c>
      <c r="B14" s="19"/>
      <c r="C14" s="4">
        <v>641200</v>
      </c>
      <c r="D14" s="19"/>
      <c r="E14" s="32" t="s">
        <v>185</v>
      </c>
      <c r="F14" s="37"/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</row>
    <row r="15" spans="1:13">
      <c r="A15" s="4">
        <f t="shared" ref="A15:A28" si="0">A14+1</f>
        <v>3</v>
      </c>
      <c r="B15" s="19"/>
      <c r="C15" s="4">
        <v>641300</v>
      </c>
      <c r="D15" s="19"/>
      <c r="E15" s="32" t="s">
        <v>186</v>
      </c>
      <c r="F15" s="37"/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</row>
    <row r="16" spans="1:13">
      <c r="A16" s="4">
        <f t="shared" si="0"/>
        <v>4</v>
      </c>
      <c r="B16" s="19"/>
      <c r="C16" s="4">
        <v>642100</v>
      </c>
      <c r="D16" s="19"/>
      <c r="E16" s="32" t="s">
        <v>187</v>
      </c>
      <c r="F16" s="37"/>
      <c r="G16" s="20">
        <v>586.61000000000024</v>
      </c>
      <c r="H16" s="20">
        <v>679.4499999999997</v>
      </c>
      <c r="I16" s="20">
        <v>894.3100000000004</v>
      </c>
      <c r="J16" s="20">
        <v>513.68000000000018</v>
      </c>
      <c r="K16" s="20">
        <v>607.07999999999993</v>
      </c>
      <c r="L16" s="20">
        <v>582.23049990716697</v>
      </c>
      <c r="M16" s="20">
        <v>582.23049990716675</v>
      </c>
    </row>
    <row r="17" spans="1:13">
      <c r="A17" s="4">
        <f t="shared" si="0"/>
        <v>5</v>
      </c>
      <c r="B17" s="19"/>
      <c r="C17" s="4">
        <v>642200</v>
      </c>
      <c r="D17" s="19"/>
      <c r="E17" s="32" t="s">
        <v>188</v>
      </c>
      <c r="F17" s="37"/>
      <c r="G17" s="20">
        <v>3557.4599999999991</v>
      </c>
      <c r="H17" s="20">
        <v>3500.4099999999985</v>
      </c>
      <c r="I17" s="20">
        <v>1354.4899999999991</v>
      </c>
      <c r="J17" s="20">
        <v>1322.69</v>
      </c>
      <c r="K17" s="20">
        <v>1427.37</v>
      </c>
      <c r="L17" s="20">
        <v>1677.7013391807</v>
      </c>
      <c r="M17" s="20">
        <v>1677.7013391806963</v>
      </c>
    </row>
    <row r="18" spans="1:13">
      <c r="A18" s="4">
        <f t="shared" si="0"/>
        <v>6</v>
      </c>
      <c r="B18" s="19"/>
      <c r="C18" s="4">
        <v>642300</v>
      </c>
      <c r="D18" s="19"/>
      <c r="E18" s="32" t="s">
        <v>189</v>
      </c>
      <c r="F18" s="37"/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</row>
    <row r="19" spans="1:13" ht="14.25" thickBot="1">
      <c r="A19" s="4">
        <f t="shared" si="0"/>
        <v>7</v>
      </c>
      <c r="B19" s="19"/>
      <c r="D19" s="19"/>
      <c r="E19" s="2" t="s">
        <v>259</v>
      </c>
      <c r="F19" s="19"/>
      <c r="G19" s="49">
        <v>58385.810000000005</v>
      </c>
      <c r="H19" s="49">
        <v>61399.699999999961</v>
      </c>
      <c r="I19" s="49">
        <v>61343.619999999952</v>
      </c>
      <c r="J19" s="49">
        <v>65435.56</v>
      </c>
      <c r="K19" s="49">
        <v>56000.890000000007</v>
      </c>
      <c r="L19" s="49">
        <v>66296.619364639759</v>
      </c>
      <c r="M19" s="49">
        <v>71972.155943468853</v>
      </c>
    </row>
    <row r="20" spans="1:13" ht="14.25" thickTop="1">
      <c r="A20" s="4"/>
      <c r="G20" s="18"/>
      <c r="H20" s="18"/>
      <c r="I20" s="18"/>
      <c r="J20" s="18"/>
      <c r="K20" s="18"/>
      <c r="L20" s="18"/>
      <c r="M20" s="18"/>
    </row>
    <row r="21" spans="1:13">
      <c r="A21" s="4">
        <f>A19+1</f>
        <v>8</v>
      </c>
      <c r="B21" s="17"/>
      <c r="C21" s="4">
        <v>643100</v>
      </c>
      <c r="D21" s="17"/>
      <c r="E21" s="32" t="s">
        <v>190</v>
      </c>
      <c r="F21" s="37"/>
      <c r="G21" s="20">
        <v>108.84</v>
      </c>
      <c r="H21" s="20">
        <v>87.17</v>
      </c>
      <c r="I21" s="20">
        <v>127.83</v>
      </c>
      <c r="J21" s="20">
        <v>103.78000000000002</v>
      </c>
      <c r="K21" s="20">
        <v>0</v>
      </c>
      <c r="L21" s="20">
        <v>0</v>
      </c>
      <c r="M21" s="20">
        <v>0</v>
      </c>
    </row>
    <row r="22" spans="1:13">
      <c r="A22" s="4">
        <f t="shared" si="0"/>
        <v>9</v>
      </c>
      <c r="C22" s="4">
        <v>643200</v>
      </c>
      <c r="E22" s="32" t="s">
        <v>191</v>
      </c>
      <c r="F22" s="37"/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</row>
    <row r="23" spans="1:13">
      <c r="A23" s="4">
        <f t="shared" si="0"/>
        <v>10</v>
      </c>
      <c r="C23" s="4">
        <v>643300</v>
      </c>
      <c r="E23" s="32" t="s">
        <v>192</v>
      </c>
      <c r="F23" s="37"/>
      <c r="G23" s="5">
        <v>70771.759999999995</v>
      </c>
      <c r="H23" s="5">
        <v>-48174.040000000008</v>
      </c>
      <c r="I23" s="5">
        <v>17995.180000000004</v>
      </c>
      <c r="J23" s="5">
        <v>14977.920000000002</v>
      </c>
      <c r="K23" s="5">
        <v>13155.05</v>
      </c>
      <c r="L23" s="5">
        <v>0</v>
      </c>
      <c r="M23" s="5">
        <v>0</v>
      </c>
    </row>
    <row r="24" spans="1:13">
      <c r="A24" s="4">
        <f>A23+1</f>
        <v>11</v>
      </c>
      <c r="C24" s="4">
        <v>643400</v>
      </c>
      <c r="E24" s="32" t="s">
        <v>193</v>
      </c>
      <c r="F24" s="37"/>
      <c r="G24" s="21">
        <v>22752.01</v>
      </c>
      <c r="H24" s="21">
        <v>83517.310000000012</v>
      </c>
      <c r="I24" s="21">
        <v>158023.60999999999</v>
      </c>
      <c r="J24" s="21">
        <v>128039.82</v>
      </c>
      <c r="K24" s="21">
        <v>100367.87</v>
      </c>
      <c r="L24" s="21">
        <v>113255.63255329167</v>
      </c>
      <c r="M24" s="21">
        <v>116621.21461536415</v>
      </c>
    </row>
    <row r="25" spans="1:13">
      <c r="A25" s="4">
        <f t="shared" si="0"/>
        <v>12</v>
      </c>
      <c r="C25" s="4">
        <v>643500</v>
      </c>
      <c r="E25" s="32" t="s">
        <v>194</v>
      </c>
      <c r="F25" s="37"/>
      <c r="G25" s="5">
        <v>0</v>
      </c>
      <c r="H25" s="5">
        <v>0.02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</row>
    <row r="26" spans="1:13">
      <c r="A26" s="4">
        <f t="shared" si="0"/>
        <v>13</v>
      </c>
      <c r="C26" s="4">
        <v>643600</v>
      </c>
      <c r="E26" s="32" t="s">
        <v>195</v>
      </c>
      <c r="F26" s="37"/>
      <c r="G26" s="5">
        <v>4788.9000000000005</v>
      </c>
      <c r="H26" s="5">
        <v>4899.6099999999997</v>
      </c>
      <c r="I26" s="5">
        <v>5252.32</v>
      </c>
      <c r="J26" s="5">
        <v>5524.99</v>
      </c>
      <c r="K26" s="5">
        <v>5727.8600000000006</v>
      </c>
      <c r="L26" s="5">
        <v>6623.5320000000002</v>
      </c>
      <c r="M26" s="5">
        <v>6638.3820000000005</v>
      </c>
    </row>
    <row r="27" spans="1:13">
      <c r="A27" s="4">
        <f t="shared" si="0"/>
        <v>14</v>
      </c>
      <c r="C27" s="4">
        <v>643700</v>
      </c>
      <c r="E27" s="32" t="s">
        <v>196</v>
      </c>
      <c r="F27" s="37"/>
      <c r="G27" s="20">
        <v>-8.4999999999825313</v>
      </c>
      <c r="H27" s="20">
        <v>12.110000000000436</v>
      </c>
      <c r="I27" s="20">
        <v>-11.360000000000582</v>
      </c>
      <c r="J27" s="20">
        <v>2264.559999999999</v>
      </c>
      <c r="K27" s="20">
        <v>0</v>
      </c>
      <c r="L27" s="20">
        <v>0</v>
      </c>
      <c r="M27" s="20">
        <v>0</v>
      </c>
    </row>
    <row r="28" spans="1:13" ht="14.25" thickBot="1">
      <c r="A28" s="4">
        <f t="shared" si="0"/>
        <v>15</v>
      </c>
      <c r="E28" s="2" t="s">
        <v>260</v>
      </c>
      <c r="G28" s="49">
        <v>98413.01</v>
      </c>
      <c r="H28" s="49">
        <v>40342.18</v>
      </c>
      <c r="I28" s="49">
        <v>181387.58000000002</v>
      </c>
      <c r="J28" s="49">
        <v>150911.07</v>
      </c>
      <c r="K28" s="49">
        <v>119250.78</v>
      </c>
      <c r="L28" s="49">
        <v>119879.16455329167</v>
      </c>
      <c r="M28" s="49">
        <v>123259.59661536416</v>
      </c>
    </row>
    <row r="29" spans="1:13" ht="14.25" thickTop="1">
      <c r="A29" s="4"/>
      <c r="G29" s="18"/>
      <c r="H29" s="18"/>
      <c r="I29" s="18"/>
      <c r="J29" s="18"/>
      <c r="K29" s="18"/>
      <c r="L29" s="18"/>
      <c r="M29" s="18"/>
    </row>
    <row r="30" spans="1:13" ht="15">
      <c r="A30" s="4">
        <f>A28+1</f>
        <v>16</v>
      </c>
      <c r="B30" s="43"/>
      <c r="D30" s="43"/>
      <c r="E30" s="12" t="s">
        <v>265</v>
      </c>
      <c r="F30" s="43"/>
      <c r="G30" s="57">
        <f>G28+G19</f>
        <v>156798.82</v>
      </c>
      <c r="H30" s="57">
        <v>101741.87999999996</v>
      </c>
      <c r="I30" s="57">
        <v>242731.19999999995</v>
      </c>
      <c r="J30" s="57">
        <v>216346.63</v>
      </c>
      <c r="K30" s="57">
        <v>175251.67</v>
      </c>
      <c r="L30" s="57">
        <v>186175.78391793143</v>
      </c>
      <c r="M30" s="57">
        <v>195231.75255883302</v>
      </c>
    </row>
    <row r="31" spans="1:13">
      <c r="A31" s="14"/>
    </row>
    <row r="32" spans="1:13">
      <c r="A32" s="14"/>
    </row>
    <row r="34" spans="1:1" ht="15">
      <c r="A34" s="1"/>
    </row>
    <row r="35" spans="1:1" ht="15">
      <c r="A35" s="28"/>
    </row>
    <row r="36" spans="1:1" ht="15">
      <c r="A36" s="28"/>
    </row>
    <row r="37" spans="1:1" ht="15">
      <c r="A37" s="28"/>
    </row>
    <row r="38" spans="1:1" ht="15">
      <c r="A38" s="28"/>
    </row>
    <row r="39" spans="1:1" ht="15">
      <c r="A39" s="28"/>
    </row>
    <row r="40" spans="1:1" ht="15">
      <c r="A40" s="1"/>
    </row>
    <row r="41" spans="1:1" ht="15">
      <c r="A41" s="1"/>
    </row>
    <row r="42" spans="1:1" ht="15">
      <c r="A42" s="1"/>
    </row>
  </sheetData>
  <pageMargins left="0.7" right="0.7" top="0.75" bottom="0.75" header="0.3" footer="0.3"/>
  <pageSetup scale="66" orientation="landscape" r:id="rId1"/>
  <headerFooter alignWithMargins="0"/>
  <rowBreaks count="1" manualBreakCount="1">
    <brk id="4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3">
    <tabColor rgb="FFFF0000"/>
    <pageSetUpPr fitToPage="1"/>
  </sheetPr>
  <dimension ref="A1:M66"/>
  <sheetViews>
    <sheetView zoomScaleNormal="100" workbookViewId="0">
      <selection activeCell="J11" sqref="J11"/>
    </sheetView>
  </sheetViews>
  <sheetFormatPr defaultColWidth="9" defaultRowHeight="13.5"/>
  <cols>
    <col min="1" max="1" width="8.75" style="2" customWidth="1"/>
    <col min="2" max="2" width="3.125" style="2" customWidth="1"/>
    <col min="3" max="3" width="9.625" style="2" customWidth="1"/>
    <col min="4" max="4" width="3.125" style="2" customWidth="1"/>
    <col min="5" max="5" width="34.75" style="2" customWidth="1"/>
    <col min="6" max="6" width="3.125" style="2" customWidth="1"/>
    <col min="7" max="13" width="9.375" style="2" bestFit="1" customWidth="1"/>
    <col min="14" max="16384" width="9" style="2"/>
  </cols>
  <sheetData>
    <row r="1" spans="1:13" ht="15">
      <c r="A1" s="7"/>
      <c r="B1" s="41"/>
      <c r="C1" s="41"/>
      <c r="D1" s="41"/>
      <c r="E1" s="40"/>
      <c r="F1" s="41"/>
    </row>
    <row r="2" spans="1:13" ht="15">
      <c r="A2" s="7"/>
      <c r="B2" s="41"/>
      <c r="C2" s="41"/>
      <c r="D2" s="41"/>
      <c r="E2" s="40"/>
      <c r="F2" s="41"/>
    </row>
    <row r="3" spans="1:13" ht="15">
      <c r="A3" s="7"/>
      <c r="B3" s="41"/>
      <c r="C3" s="41"/>
      <c r="D3" s="41"/>
      <c r="E3" s="40"/>
      <c r="F3" s="41"/>
    </row>
    <row r="4" spans="1:13" ht="15">
      <c r="A4" s="7"/>
      <c r="B4" s="41"/>
      <c r="C4" s="41"/>
      <c r="D4" s="41"/>
      <c r="E4" s="40"/>
      <c r="F4" s="41"/>
    </row>
    <row r="5" spans="1:13" ht="15">
      <c r="A5" s="7"/>
      <c r="B5" s="23"/>
      <c r="C5" s="23"/>
      <c r="D5" s="23"/>
      <c r="E5" s="40"/>
      <c r="F5" s="23"/>
    </row>
    <row r="6" spans="1:13" ht="15">
      <c r="A6" s="7"/>
      <c r="B6" s="23"/>
      <c r="C6" s="23"/>
      <c r="D6" s="23"/>
      <c r="E6" s="40"/>
      <c r="F6" s="23"/>
    </row>
    <row r="7" spans="1:13" ht="15">
      <c r="A7" s="22"/>
      <c r="B7" s="22"/>
      <c r="C7" s="22"/>
      <c r="D7" s="22"/>
      <c r="E7" s="40"/>
      <c r="F7" s="22"/>
    </row>
    <row r="8" spans="1:13" ht="15">
      <c r="A8" s="39" t="s">
        <v>201</v>
      </c>
      <c r="B8" s="22"/>
      <c r="C8" s="22"/>
      <c r="D8" s="22"/>
      <c r="E8" s="40"/>
      <c r="F8" s="22"/>
    </row>
    <row r="9" spans="1:13" ht="15">
      <c r="A9" s="39"/>
      <c r="B9" s="22"/>
      <c r="C9" s="22"/>
      <c r="D9" s="22"/>
      <c r="E9" s="40"/>
      <c r="F9" s="22"/>
    </row>
    <row r="10" spans="1:13" ht="15">
      <c r="B10" s="25"/>
      <c r="D10" s="25"/>
      <c r="E10" s="42"/>
      <c r="F10" s="25"/>
    </row>
    <row r="11" spans="1:13" s="15" customFormat="1" ht="30">
      <c r="A11" s="34" t="s">
        <v>208</v>
      </c>
      <c r="B11" s="36"/>
      <c r="C11" s="34" t="s">
        <v>0</v>
      </c>
      <c r="D11" s="36"/>
      <c r="E11" s="34" t="s">
        <v>209</v>
      </c>
      <c r="F11" s="36"/>
      <c r="G11" s="34">
        <f>'Income Statement'!E5</f>
        <v>2017</v>
      </c>
      <c r="H11" s="34">
        <f>'Income Statement'!F5</f>
        <v>2018</v>
      </c>
      <c r="I11" s="34">
        <f>'Income Statement'!G5</f>
        <v>2019</v>
      </c>
      <c r="J11" s="34">
        <f>'Income Statement'!H5</f>
        <v>2020</v>
      </c>
      <c r="K11" s="34">
        <f>'Income Statement'!I5</f>
        <v>2021</v>
      </c>
      <c r="L11" s="34" t="str">
        <f>'Income Statement'!J5</f>
        <v>Base Period *</v>
      </c>
      <c r="M11" s="34" t="str">
        <f>'Income Statement'!K5</f>
        <v>Forecasted Period</v>
      </c>
    </row>
    <row r="12" spans="1:13" ht="15">
      <c r="A12" s="1"/>
      <c r="B12" s="31"/>
      <c r="C12" s="25"/>
      <c r="D12" s="31"/>
      <c r="E12" s="25"/>
      <c r="F12" s="31"/>
      <c r="G12" s="59"/>
      <c r="H12" s="60"/>
      <c r="I12" s="60"/>
      <c r="J12" s="60"/>
      <c r="K12" s="60"/>
      <c r="L12" s="60"/>
      <c r="M12" s="60"/>
    </row>
    <row r="13" spans="1:13">
      <c r="A13" s="4">
        <v>1</v>
      </c>
      <c r="B13" s="17"/>
      <c r="C13" s="4">
        <v>512001</v>
      </c>
      <c r="D13" s="17"/>
      <c r="E13" s="32" t="s">
        <v>5</v>
      </c>
      <c r="F13" s="37"/>
      <c r="G13" s="18">
        <v>0</v>
      </c>
      <c r="H13" s="18">
        <v>0</v>
      </c>
      <c r="I13" s="18">
        <v>0</v>
      </c>
      <c r="J13" s="18">
        <v>3393.6399999999994</v>
      </c>
      <c r="K13" s="18">
        <v>12904.1</v>
      </c>
      <c r="L13" s="18">
        <v>12904.1</v>
      </c>
      <c r="M13" s="18">
        <v>12904.1</v>
      </c>
    </row>
    <row r="14" spans="1:13">
      <c r="A14" s="4">
        <f>A13+1</f>
        <v>2</v>
      </c>
      <c r="B14" s="19"/>
      <c r="C14" s="4">
        <v>512002</v>
      </c>
      <c r="D14" s="19"/>
      <c r="E14" s="32" t="s">
        <v>6</v>
      </c>
      <c r="F14" s="37"/>
      <c r="G14" s="18">
        <v>11714.989999999998</v>
      </c>
      <c r="H14" s="18">
        <v>7498.07</v>
      </c>
      <c r="I14" s="18">
        <v>11374.539999999999</v>
      </c>
      <c r="J14" s="18">
        <v>7939.17</v>
      </c>
      <c r="K14" s="18">
        <v>11371.7</v>
      </c>
      <c r="L14" s="18">
        <v>11371</v>
      </c>
      <c r="M14" s="18">
        <v>11371</v>
      </c>
    </row>
    <row r="15" spans="1:13">
      <c r="A15" s="4">
        <f t="shared" ref="A15:A54" si="0">A14+1</f>
        <v>3</v>
      </c>
      <c r="B15" s="19"/>
      <c r="C15" s="4">
        <v>512003</v>
      </c>
      <c r="D15" s="19"/>
      <c r="E15" s="32" t="s">
        <v>7</v>
      </c>
      <c r="F15" s="37"/>
      <c r="G15" s="18">
        <v>5722.5</v>
      </c>
      <c r="H15" s="18">
        <v>2478.75</v>
      </c>
      <c r="I15" s="18">
        <v>9114.58</v>
      </c>
      <c r="J15" s="18">
        <v>6200.72</v>
      </c>
      <c r="K15" s="18">
        <v>1902.3</v>
      </c>
      <c r="L15" s="18">
        <v>4051</v>
      </c>
      <c r="M15" s="18">
        <v>4051</v>
      </c>
    </row>
    <row r="16" spans="1:13">
      <c r="A16" s="4">
        <f t="shared" si="0"/>
        <v>4</v>
      </c>
      <c r="B16" s="19"/>
      <c r="C16" s="4">
        <v>512004</v>
      </c>
      <c r="D16" s="19"/>
      <c r="E16" s="32" t="s">
        <v>8</v>
      </c>
      <c r="F16" s="37"/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</row>
    <row r="17" spans="1:13">
      <c r="A17" s="4">
        <f t="shared" si="0"/>
        <v>5</v>
      </c>
      <c r="B17" s="19"/>
      <c r="C17" s="4">
        <v>512005</v>
      </c>
      <c r="D17" s="19"/>
      <c r="E17" s="32" t="s">
        <v>9</v>
      </c>
      <c r="F17" s="37"/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</row>
    <row r="18" spans="1:13">
      <c r="A18" s="4">
        <f t="shared" si="0"/>
        <v>6</v>
      </c>
      <c r="B18" s="19"/>
      <c r="C18" s="4">
        <v>512006</v>
      </c>
      <c r="D18" s="19"/>
      <c r="E18" s="32" t="s">
        <v>10</v>
      </c>
      <c r="F18" s="37"/>
      <c r="G18" s="18">
        <v>0</v>
      </c>
      <c r="H18" s="18">
        <v>0</v>
      </c>
      <c r="I18" s="18">
        <v>0</v>
      </c>
      <c r="J18" s="18">
        <v>968.28999999999985</v>
      </c>
      <c r="K18" s="18">
        <v>0</v>
      </c>
      <c r="L18" s="18">
        <v>0</v>
      </c>
      <c r="M18" s="18">
        <v>0</v>
      </c>
    </row>
    <row r="19" spans="1:13">
      <c r="A19" s="4">
        <f t="shared" si="0"/>
        <v>7</v>
      </c>
      <c r="B19" s="19"/>
      <c r="C19" s="4">
        <v>512007</v>
      </c>
      <c r="D19" s="19"/>
      <c r="E19" s="32" t="s">
        <v>11</v>
      </c>
      <c r="F19" s="37"/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</row>
    <row r="20" spans="1:13">
      <c r="A20" s="4">
        <f t="shared" si="0"/>
        <v>8</v>
      </c>
      <c r="B20" s="19"/>
      <c r="C20" s="4">
        <v>512008</v>
      </c>
      <c r="D20" s="19"/>
      <c r="E20" s="32" t="s">
        <v>12</v>
      </c>
      <c r="F20" s="37"/>
      <c r="G20" s="18">
        <v>7376.4</v>
      </c>
      <c r="H20" s="18">
        <v>3106.34</v>
      </c>
      <c r="I20" s="18">
        <v>8633.4</v>
      </c>
      <c r="J20" s="18">
        <v>650</v>
      </c>
      <c r="K20" s="18">
        <v>0</v>
      </c>
      <c r="L20" s="18">
        <v>325</v>
      </c>
      <c r="M20" s="18">
        <v>325</v>
      </c>
    </row>
    <row r="21" spans="1:13">
      <c r="A21" s="4">
        <f t="shared" si="0"/>
        <v>9</v>
      </c>
      <c r="B21" s="19"/>
      <c r="C21" s="4">
        <v>512009</v>
      </c>
      <c r="D21" s="19"/>
      <c r="E21" s="32" t="s">
        <v>13</v>
      </c>
      <c r="F21" s="37"/>
      <c r="G21" s="18">
        <v>0</v>
      </c>
      <c r="H21" s="18">
        <v>7.83</v>
      </c>
      <c r="I21" s="18">
        <v>0</v>
      </c>
      <c r="J21" s="18">
        <v>70.3</v>
      </c>
      <c r="K21" s="18">
        <v>0</v>
      </c>
      <c r="L21" s="18">
        <v>0</v>
      </c>
      <c r="M21" s="18">
        <v>0</v>
      </c>
    </row>
    <row r="22" spans="1:13">
      <c r="A22" s="4">
        <f t="shared" si="0"/>
        <v>10</v>
      </c>
      <c r="B22" s="19"/>
      <c r="C22" s="4">
        <v>512010</v>
      </c>
      <c r="D22" s="19"/>
      <c r="E22" s="32" t="s">
        <v>14</v>
      </c>
      <c r="F22" s="37"/>
      <c r="G22" s="18">
        <v>0</v>
      </c>
      <c r="H22" s="18">
        <v>0</v>
      </c>
      <c r="I22" s="18">
        <v>1382</v>
      </c>
      <c r="J22" s="18">
        <v>0</v>
      </c>
      <c r="K22" s="18">
        <v>0</v>
      </c>
      <c r="L22" s="18">
        <v>0</v>
      </c>
      <c r="M22" s="18">
        <v>0</v>
      </c>
    </row>
    <row r="23" spans="1:13">
      <c r="A23" s="4">
        <f t="shared" si="0"/>
        <v>11</v>
      </c>
      <c r="B23" s="19"/>
      <c r="C23" s="4">
        <v>512011</v>
      </c>
      <c r="D23" s="19"/>
      <c r="E23" s="32" t="s">
        <v>15</v>
      </c>
      <c r="F23" s="37"/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</row>
    <row r="24" spans="1:13">
      <c r="A24" s="4">
        <f t="shared" si="0"/>
        <v>12</v>
      </c>
      <c r="B24" s="19"/>
      <c r="C24" s="4">
        <v>512012</v>
      </c>
      <c r="D24" s="19"/>
      <c r="E24" s="32" t="s">
        <v>16</v>
      </c>
      <c r="F24" s="37"/>
      <c r="G24" s="18">
        <v>35134.049999999988</v>
      </c>
      <c r="H24" s="18">
        <v>24229.209999999981</v>
      </c>
      <c r="I24" s="18">
        <v>21270.179999999989</v>
      </c>
      <c r="J24" s="18">
        <v>23375.63</v>
      </c>
      <c r="K24" s="18">
        <v>55011.28</v>
      </c>
      <c r="L24" s="18">
        <v>67394.559999999969</v>
      </c>
      <c r="M24" s="18">
        <v>65174.679999999978</v>
      </c>
    </row>
    <row r="25" spans="1:13">
      <c r="A25" s="4">
        <f t="shared" si="0"/>
        <v>13</v>
      </c>
      <c r="B25" s="19"/>
      <c r="C25" s="4">
        <v>512013</v>
      </c>
      <c r="D25" s="19"/>
      <c r="E25" s="32" t="s">
        <v>17</v>
      </c>
      <c r="F25" s="37"/>
      <c r="G25" s="18">
        <v>0</v>
      </c>
      <c r="H25" s="18">
        <v>0</v>
      </c>
      <c r="I25" s="18">
        <v>0</v>
      </c>
      <c r="J25" s="18">
        <v>0</v>
      </c>
      <c r="K25" s="18">
        <v>11491.89</v>
      </c>
      <c r="L25" s="18">
        <v>4072</v>
      </c>
      <c r="M25" s="18">
        <v>4072</v>
      </c>
    </row>
    <row r="26" spans="1:13">
      <c r="A26" s="4">
        <f t="shared" si="0"/>
        <v>14</v>
      </c>
      <c r="B26" s="19"/>
      <c r="C26" s="4">
        <v>512014</v>
      </c>
      <c r="D26" s="19"/>
      <c r="E26" s="32" t="s">
        <v>18</v>
      </c>
      <c r="F26" s="37"/>
      <c r="G26" s="18">
        <v>68.88</v>
      </c>
      <c r="H26" s="18">
        <v>0</v>
      </c>
      <c r="I26" s="18">
        <v>0</v>
      </c>
      <c r="J26" s="18">
        <v>8602.8500000000022</v>
      </c>
      <c r="K26" s="18">
        <v>10841.26</v>
      </c>
      <c r="L26" s="18">
        <v>6094</v>
      </c>
      <c r="M26" s="18">
        <v>6094</v>
      </c>
    </row>
    <row r="27" spans="1:13">
      <c r="A27" s="4">
        <f t="shared" si="0"/>
        <v>15</v>
      </c>
      <c r="B27" s="19"/>
      <c r="C27" s="4">
        <v>512015</v>
      </c>
      <c r="D27" s="19"/>
      <c r="E27" s="32" t="s">
        <v>19</v>
      </c>
      <c r="F27" s="37"/>
      <c r="G27" s="18">
        <v>0</v>
      </c>
      <c r="H27" s="18">
        <v>16558.2</v>
      </c>
      <c r="I27" s="18">
        <v>43051.32</v>
      </c>
      <c r="J27" s="18">
        <v>42058.609999999993</v>
      </c>
      <c r="K27" s="18">
        <v>30852.16</v>
      </c>
      <c r="L27" s="18">
        <v>1981.5800000000008</v>
      </c>
      <c r="M27" s="18">
        <v>0</v>
      </c>
    </row>
    <row r="28" spans="1:13">
      <c r="A28" s="4">
        <f t="shared" si="0"/>
        <v>16</v>
      </c>
      <c r="B28" s="19"/>
      <c r="C28" s="4">
        <v>512016</v>
      </c>
      <c r="D28" s="19"/>
      <c r="E28" s="32" t="s">
        <v>20</v>
      </c>
      <c r="F28" s="37"/>
      <c r="G28" s="18">
        <v>4352.8</v>
      </c>
      <c r="H28" s="18">
        <v>4928.380000000001</v>
      </c>
      <c r="I28" s="18">
        <v>6676.940000000006</v>
      </c>
      <c r="J28" s="18">
        <v>7708.2499999999982</v>
      </c>
      <c r="K28" s="18">
        <v>8637.4000000000015</v>
      </c>
      <c r="L28" s="18">
        <v>9385.5399999999991</v>
      </c>
      <c r="M28" s="18">
        <v>8055.5918181818161</v>
      </c>
    </row>
    <row r="29" spans="1:13">
      <c r="A29" s="4">
        <f t="shared" si="0"/>
        <v>17</v>
      </c>
      <c r="B29" s="19"/>
      <c r="C29" s="4">
        <v>512017</v>
      </c>
      <c r="D29" s="19"/>
      <c r="E29" s="32" t="s">
        <v>21</v>
      </c>
      <c r="F29" s="37"/>
      <c r="G29" s="18">
        <v>1781.12</v>
      </c>
      <c r="H29" s="18">
        <v>1827.6500000000008</v>
      </c>
      <c r="I29" s="18">
        <v>2062.5299999999997</v>
      </c>
      <c r="J29" s="18">
        <v>1463.1799999999996</v>
      </c>
      <c r="K29" s="18">
        <v>2256.4300000000003</v>
      </c>
      <c r="L29" s="18">
        <v>1859</v>
      </c>
      <c r="M29" s="18">
        <v>1859</v>
      </c>
    </row>
    <row r="30" spans="1:13">
      <c r="A30" s="4">
        <f t="shared" si="0"/>
        <v>18</v>
      </c>
      <c r="B30" s="19"/>
      <c r="C30" s="4">
        <v>512018</v>
      </c>
      <c r="D30" s="19"/>
      <c r="E30" s="32" t="s">
        <v>22</v>
      </c>
      <c r="F30" s="37"/>
      <c r="G30" s="18">
        <v>0</v>
      </c>
      <c r="H30" s="18">
        <v>0</v>
      </c>
      <c r="I30" s="18">
        <v>0</v>
      </c>
      <c r="J30" s="18">
        <v>1698.4300000000003</v>
      </c>
      <c r="K30" s="18">
        <v>7257.5599999999995</v>
      </c>
      <c r="L30" s="18">
        <v>7244</v>
      </c>
      <c r="M30" s="18">
        <v>7244</v>
      </c>
    </row>
    <row r="31" spans="1:13">
      <c r="A31" s="4">
        <f t="shared" si="0"/>
        <v>19</v>
      </c>
      <c r="B31" s="19"/>
      <c r="C31" s="4">
        <v>512019</v>
      </c>
      <c r="D31" s="19"/>
      <c r="E31" s="32" t="s">
        <v>23</v>
      </c>
      <c r="F31" s="37"/>
      <c r="G31" s="18">
        <v>0</v>
      </c>
      <c r="H31" s="18">
        <v>0</v>
      </c>
      <c r="I31" s="18">
        <v>0</v>
      </c>
      <c r="J31" s="18">
        <v>0</v>
      </c>
      <c r="K31" s="18">
        <v>342.89</v>
      </c>
      <c r="L31" s="18">
        <v>0</v>
      </c>
      <c r="M31" s="18">
        <v>0</v>
      </c>
    </row>
    <row r="32" spans="1:13">
      <c r="A32" s="4">
        <f t="shared" si="0"/>
        <v>20</v>
      </c>
      <c r="B32" s="19"/>
      <c r="C32" s="4">
        <v>512020</v>
      </c>
      <c r="D32" s="19"/>
      <c r="E32" s="32" t="s">
        <v>24</v>
      </c>
      <c r="F32" s="37"/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</row>
    <row r="33" spans="1:13">
      <c r="A33" s="4">
        <f t="shared" si="0"/>
        <v>21</v>
      </c>
      <c r="B33" s="19"/>
      <c r="C33" s="4">
        <v>512021</v>
      </c>
      <c r="D33" s="19"/>
      <c r="E33" s="32" t="s">
        <v>25</v>
      </c>
      <c r="F33" s="37"/>
      <c r="G33" s="18">
        <v>0</v>
      </c>
      <c r="H33" s="18">
        <v>0</v>
      </c>
      <c r="I33" s="18">
        <v>0</v>
      </c>
      <c r="J33" s="18">
        <v>42.38</v>
      </c>
      <c r="K33" s="18">
        <v>394.8</v>
      </c>
      <c r="L33" s="18">
        <v>394.8</v>
      </c>
      <c r="M33" s="18">
        <v>394.8</v>
      </c>
    </row>
    <row r="34" spans="1:13">
      <c r="A34" s="4">
        <f t="shared" si="0"/>
        <v>22</v>
      </c>
      <c r="B34" s="19"/>
      <c r="C34" s="4">
        <v>512022</v>
      </c>
      <c r="D34" s="19"/>
      <c r="E34" s="32" t="s">
        <v>26</v>
      </c>
      <c r="F34" s="37"/>
      <c r="G34" s="18">
        <v>7200</v>
      </c>
      <c r="H34" s="18">
        <v>8430</v>
      </c>
      <c r="I34" s="18">
        <v>6600</v>
      </c>
      <c r="J34" s="18">
        <v>4800</v>
      </c>
      <c r="K34" s="18">
        <v>11100</v>
      </c>
      <c r="L34" s="18">
        <v>7950</v>
      </c>
      <c r="M34" s="18">
        <v>7950</v>
      </c>
    </row>
    <row r="35" spans="1:13">
      <c r="A35" s="4">
        <f t="shared" si="0"/>
        <v>23</v>
      </c>
      <c r="B35" s="19"/>
      <c r="C35" s="4">
        <v>512023</v>
      </c>
      <c r="D35" s="19"/>
      <c r="E35" s="32" t="s">
        <v>27</v>
      </c>
      <c r="F35" s="37"/>
      <c r="G35" s="18">
        <v>0</v>
      </c>
      <c r="H35" s="18">
        <v>0</v>
      </c>
      <c r="I35" s="18">
        <v>0</v>
      </c>
      <c r="J35" s="18">
        <v>6757.91</v>
      </c>
      <c r="K35" s="18">
        <v>0</v>
      </c>
      <c r="L35" s="18">
        <v>0</v>
      </c>
      <c r="M35" s="18">
        <v>0</v>
      </c>
    </row>
    <row r="36" spans="1:13">
      <c r="A36" s="4">
        <f t="shared" si="0"/>
        <v>24</v>
      </c>
      <c r="B36" s="19"/>
      <c r="C36" s="4">
        <v>512024</v>
      </c>
      <c r="D36" s="19"/>
      <c r="E36" s="32" t="s">
        <v>28</v>
      </c>
      <c r="F36" s="37"/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</row>
    <row r="37" spans="1:13">
      <c r="A37" s="4">
        <f t="shared" si="0"/>
        <v>25</v>
      </c>
      <c r="B37" s="19"/>
      <c r="C37" s="4">
        <v>512025</v>
      </c>
      <c r="D37" s="19"/>
      <c r="E37" s="32" t="s">
        <v>29</v>
      </c>
      <c r="F37" s="37"/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</row>
    <row r="38" spans="1:13">
      <c r="A38" s="4">
        <f t="shared" si="0"/>
        <v>26</v>
      </c>
      <c r="B38" s="19"/>
      <c r="C38" s="4">
        <v>512900</v>
      </c>
      <c r="D38" s="19"/>
      <c r="E38" s="32" t="s">
        <v>30</v>
      </c>
      <c r="F38" s="37"/>
      <c r="G38" s="18">
        <v>47810.000000000007</v>
      </c>
      <c r="H38" s="18">
        <v>27831.290000000008</v>
      </c>
      <c r="I38" s="18">
        <v>57173.82</v>
      </c>
      <c r="J38" s="18">
        <v>33484.569999999992</v>
      </c>
      <c r="K38" s="18">
        <v>33237.54</v>
      </c>
      <c r="L38" s="18">
        <v>33288.65</v>
      </c>
      <c r="M38" s="18">
        <v>33288.65</v>
      </c>
    </row>
    <row r="39" spans="1:13">
      <c r="A39" s="4">
        <f t="shared" si="0"/>
        <v>27</v>
      </c>
      <c r="B39" s="19"/>
      <c r="C39" s="4">
        <v>513001</v>
      </c>
      <c r="D39" s="19"/>
      <c r="E39" s="32" t="s">
        <v>31</v>
      </c>
      <c r="F39" s="37"/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</row>
    <row r="40" spans="1:13">
      <c r="A40" s="4">
        <f t="shared" si="0"/>
        <v>28</v>
      </c>
      <c r="B40" s="19"/>
      <c r="C40" s="4">
        <v>513002</v>
      </c>
      <c r="D40" s="19"/>
      <c r="E40" s="32" t="s">
        <v>32</v>
      </c>
      <c r="F40" s="37"/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</row>
    <row r="41" spans="1:13">
      <c r="A41" s="4">
        <f t="shared" si="0"/>
        <v>29</v>
      </c>
      <c r="B41" s="19"/>
      <c r="C41" s="4">
        <v>513003</v>
      </c>
      <c r="D41" s="19"/>
      <c r="E41" s="32" t="s">
        <v>33</v>
      </c>
      <c r="F41" s="37"/>
      <c r="G41" s="18">
        <v>0</v>
      </c>
      <c r="H41" s="18">
        <v>0</v>
      </c>
      <c r="I41" s="18">
        <v>0</v>
      </c>
      <c r="J41" s="18">
        <v>0</v>
      </c>
      <c r="K41" s="18">
        <v>1167.8800000000001</v>
      </c>
      <c r="L41" s="18">
        <v>1167.8800000000001</v>
      </c>
      <c r="M41" s="18">
        <v>0</v>
      </c>
    </row>
    <row r="42" spans="1:13">
      <c r="A42" s="4">
        <f t="shared" si="0"/>
        <v>30</v>
      </c>
      <c r="B42" s="19"/>
      <c r="C42" s="4">
        <v>513004</v>
      </c>
      <c r="D42" s="19"/>
      <c r="E42" s="32" t="s">
        <v>34</v>
      </c>
      <c r="F42" s="37"/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</row>
    <row r="43" spans="1:13">
      <c r="A43" s="4">
        <f t="shared" si="0"/>
        <v>31</v>
      </c>
      <c r="B43" s="19"/>
      <c r="C43" s="4">
        <v>513005</v>
      </c>
      <c r="D43" s="19"/>
      <c r="E43" s="32" t="s">
        <v>35</v>
      </c>
      <c r="F43" s="37"/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</row>
    <row r="44" spans="1:13">
      <c r="A44" s="4">
        <f t="shared" si="0"/>
        <v>32</v>
      </c>
      <c r="B44" s="19"/>
      <c r="C44" s="4">
        <v>513006</v>
      </c>
      <c r="D44" s="19"/>
      <c r="E44" s="32" t="s">
        <v>36</v>
      </c>
      <c r="F44" s="37"/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</row>
    <row r="45" spans="1:13">
      <c r="A45" s="4">
        <f t="shared" si="0"/>
        <v>33</v>
      </c>
      <c r="B45" s="19"/>
      <c r="C45" s="4">
        <v>513007</v>
      </c>
      <c r="D45" s="19"/>
      <c r="E45" s="32" t="s">
        <v>37</v>
      </c>
      <c r="F45" s="37"/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</row>
    <row r="46" spans="1:13">
      <c r="A46" s="4">
        <f t="shared" si="0"/>
        <v>34</v>
      </c>
      <c r="B46" s="19"/>
      <c r="C46" s="4">
        <v>513008</v>
      </c>
      <c r="D46" s="19"/>
      <c r="E46" s="32" t="s">
        <v>38</v>
      </c>
      <c r="F46" s="37"/>
      <c r="G46" s="18">
        <v>0</v>
      </c>
      <c r="H46" s="18">
        <v>0</v>
      </c>
      <c r="I46" s="18">
        <v>0</v>
      </c>
      <c r="J46" s="18">
        <v>34.840000000000003</v>
      </c>
      <c r="K46" s="18">
        <v>91.93</v>
      </c>
      <c r="L46" s="18">
        <v>18.29</v>
      </c>
      <c r="M46" s="18">
        <v>0</v>
      </c>
    </row>
    <row r="47" spans="1:13">
      <c r="A47" s="4">
        <f t="shared" si="0"/>
        <v>35</v>
      </c>
      <c r="B47" s="19"/>
      <c r="C47" s="4">
        <v>513009</v>
      </c>
      <c r="D47" s="19"/>
      <c r="E47" s="32" t="s">
        <v>39</v>
      </c>
      <c r="F47" s="37"/>
      <c r="G47" s="18">
        <v>0</v>
      </c>
      <c r="H47" s="18">
        <v>0</v>
      </c>
      <c r="I47" s="18">
        <v>0</v>
      </c>
      <c r="J47" s="18">
        <v>0</v>
      </c>
      <c r="K47" s="18">
        <v>93.150000000000048</v>
      </c>
      <c r="L47" s="18">
        <v>0</v>
      </c>
      <c r="M47" s="18">
        <v>0</v>
      </c>
    </row>
    <row r="48" spans="1:13">
      <c r="A48" s="4">
        <f t="shared" si="0"/>
        <v>36</v>
      </c>
      <c r="B48" s="19"/>
      <c r="C48" s="4">
        <v>513010</v>
      </c>
      <c r="D48" s="19"/>
      <c r="E48" s="32" t="s">
        <v>40</v>
      </c>
      <c r="F48" s="37"/>
      <c r="G48" s="18">
        <v>0</v>
      </c>
      <c r="H48" s="18">
        <v>0</v>
      </c>
      <c r="I48" s="18">
        <v>0</v>
      </c>
      <c r="J48" s="18">
        <v>211.99</v>
      </c>
      <c r="K48" s="18">
        <v>21.2</v>
      </c>
      <c r="L48" s="18">
        <v>0</v>
      </c>
      <c r="M48" s="18">
        <v>0</v>
      </c>
    </row>
    <row r="49" spans="1:13">
      <c r="A49" s="4">
        <f t="shared" si="0"/>
        <v>37</v>
      </c>
      <c r="B49" s="19"/>
      <c r="C49" s="4">
        <v>513011</v>
      </c>
      <c r="D49" s="19"/>
      <c r="E49" s="32" t="s">
        <v>41</v>
      </c>
      <c r="F49" s="37"/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</row>
    <row r="50" spans="1:13">
      <c r="A50" s="4">
        <f t="shared" si="0"/>
        <v>38</v>
      </c>
      <c r="B50" s="19"/>
      <c r="C50" s="4">
        <v>513012</v>
      </c>
      <c r="D50" s="19"/>
      <c r="E50" s="32" t="s">
        <v>42</v>
      </c>
      <c r="F50" s="37"/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</row>
    <row r="51" spans="1:13">
      <c r="A51" s="4">
        <f t="shared" si="0"/>
        <v>39</v>
      </c>
      <c r="B51" s="19"/>
      <c r="C51" s="4">
        <v>513899</v>
      </c>
      <c r="D51" s="19"/>
      <c r="E51" s="32" t="s">
        <v>43</v>
      </c>
      <c r="F51" s="37"/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</row>
    <row r="52" spans="1:13">
      <c r="A52" s="4">
        <f t="shared" si="0"/>
        <v>40</v>
      </c>
      <c r="B52" s="19"/>
      <c r="C52" s="4">
        <v>513900</v>
      </c>
      <c r="D52" s="19"/>
      <c r="E52" s="32" t="s">
        <v>44</v>
      </c>
      <c r="F52" s="37"/>
      <c r="G52" s="18">
        <v>6773.3799999999992</v>
      </c>
      <c r="H52" s="18">
        <v>5098.63</v>
      </c>
      <c r="I52" s="18">
        <v>12996.950000000003</v>
      </c>
      <c r="J52" s="18">
        <v>18520.740000000002</v>
      </c>
      <c r="K52" s="18">
        <v>8494.92</v>
      </c>
      <c r="L52" s="18">
        <v>13433.735000000001</v>
      </c>
      <c r="M52" s="18">
        <v>13433.735000000001</v>
      </c>
    </row>
    <row r="53" spans="1:13">
      <c r="A53" s="4">
        <f t="shared" si="0"/>
        <v>41</v>
      </c>
      <c r="B53" s="19"/>
      <c r="C53" s="4"/>
      <c r="D53" s="19"/>
      <c r="F53" s="19"/>
      <c r="G53" s="18"/>
      <c r="H53" s="18"/>
      <c r="I53" s="18"/>
      <c r="J53" s="18"/>
      <c r="K53" s="18"/>
      <c r="L53" s="18"/>
      <c r="M53" s="18"/>
    </row>
    <row r="54" spans="1:13" ht="14.25" thickBot="1">
      <c r="A54" s="4">
        <f t="shared" si="0"/>
        <v>42</v>
      </c>
      <c r="E54" s="2" t="s">
        <v>244</v>
      </c>
      <c r="G54" s="49">
        <v>127934.12</v>
      </c>
      <c r="H54" s="49">
        <v>101994.35</v>
      </c>
      <c r="I54" s="49">
        <v>180336.26</v>
      </c>
      <c r="J54" s="49">
        <v>167981.49999999997</v>
      </c>
      <c r="K54" s="49">
        <v>207470.39</v>
      </c>
      <c r="L54" s="49">
        <v>182935.13499999995</v>
      </c>
      <c r="M54" s="49">
        <v>176217.55681818177</v>
      </c>
    </row>
    <row r="55" spans="1:13" ht="14.25" thickTop="1">
      <c r="A55" s="14"/>
      <c r="B55" s="38"/>
      <c r="D55" s="38"/>
      <c r="F55" s="38"/>
    </row>
    <row r="56" spans="1:13">
      <c r="A56" s="14"/>
    </row>
    <row r="57" spans="1:13" ht="15">
      <c r="A57" s="1"/>
    </row>
    <row r="58" spans="1:13" ht="15">
      <c r="A58" s="28"/>
    </row>
    <row r="59" spans="1:13" ht="15">
      <c r="A59" s="28"/>
    </row>
    <row r="60" spans="1:13" ht="15">
      <c r="A60" s="28"/>
    </row>
    <row r="61" spans="1:13" ht="15">
      <c r="A61" s="28"/>
    </row>
    <row r="62" spans="1:13" ht="15">
      <c r="A62" s="28"/>
    </row>
    <row r="63" spans="1:13" ht="15">
      <c r="A63" s="1"/>
    </row>
    <row r="64" spans="1:13" ht="15">
      <c r="A64" s="1"/>
    </row>
    <row r="65" spans="1:1" ht="15">
      <c r="A65" s="1"/>
    </row>
    <row r="66" spans="1:1" ht="15">
      <c r="A66" s="1"/>
    </row>
  </sheetData>
  <pageMargins left="0.7" right="0.7" top="0.75" bottom="0.75" header="0.3" footer="0.3"/>
  <pageSetup scale="4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4">
    <tabColor rgb="FFFF0000"/>
    <pageSetUpPr fitToPage="1"/>
  </sheetPr>
  <dimension ref="A1:M34"/>
  <sheetViews>
    <sheetView zoomScaleNormal="100" workbookViewId="0">
      <selection activeCell="G26" sqref="G26"/>
    </sheetView>
  </sheetViews>
  <sheetFormatPr defaultColWidth="9" defaultRowHeight="13.5"/>
  <cols>
    <col min="1" max="1" width="8.875" style="2" customWidth="1"/>
    <col min="2" max="2" width="3.125" style="2" customWidth="1"/>
    <col min="3" max="3" width="11" style="2" customWidth="1"/>
    <col min="4" max="4" width="3.125" style="2" customWidth="1"/>
    <col min="5" max="5" width="26.125" style="2" customWidth="1"/>
    <col min="6" max="6" width="3.125" style="2" customWidth="1"/>
    <col min="7" max="16384" width="9" style="2"/>
  </cols>
  <sheetData>
    <row r="1" spans="1:13" ht="15">
      <c r="A1" s="7"/>
      <c r="B1" s="41"/>
      <c r="C1" s="41"/>
      <c r="D1" s="41"/>
      <c r="E1" s="40"/>
      <c r="F1" s="41"/>
    </row>
    <row r="2" spans="1:13" ht="15">
      <c r="A2" s="7"/>
      <c r="B2" s="41"/>
      <c r="C2" s="41"/>
      <c r="D2" s="41"/>
      <c r="E2" s="40"/>
      <c r="F2" s="41"/>
    </row>
    <row r="3" spans="1:13" ht="15">
      <c r="A3" s="7"/>
      <c r="B3" s="41"/>
      <c r="C3" s="41"/>
      <c r="D3" s="41"/>
      <c r="E3" s="40"/>
      <c r="F3" s="41"/>
    </row>
    <row r="4" spans="1:13" ht="15">
      <c r="A4" s="7"/>
      <c r="B4" s="41"/>
      <c r="C4" s="41"/>
      <c r="D4" s="41"/>
      <c r="E4" s="40"/>
      <c r="F4" s="41"/>
    </row>
    <row r="5" spans="1:13" ht="15">
      <c r="A5" s="7"/>
      <c r="B5" s="23"/>
      <c r="C5" s="23"/>
      <c r="D5" s="23"/>
      <c r="E5" s="40"/>
      <c r="F5" s="23"/>
    </row>
    <row r="6" spans="1:13" ht="15">
      <c r="A6" s="7"/>
      <c r="B6" s="23"/>
      <c r="C6" s="23"/>
      <c r="D6" s="23"/>
      <c r="E6" s="40"/>
      <c r="F6" s="23"/>
    </row>
    <row r="7" spans="1:13" ht="15">
      <c r="A7" s="22"/>
      <c r="B7" s="22"/>
      <c r="C7" s="22"/>
      <c r="D7" s="22"/>
      <c r="E7" s="40"/>
      <c r="F7" s="22"/>
    </row>
    <row r="8" spans="1:13" ht="15">
      <c r="A8" s="22" t="s">
        <v>202</v>
      </c>
      <c r="B8" s="22"/>
      <c r="C8" s="22"/>
      <c r="D8" s="22"/>
      <c r="E8" s="40"/>
      <c r="F8" s="22"/>
    </row>
    <row r="9" spans="1:13" ht="15">
      <c r="A9" s="22"/>
      <c r="B9" s="22"/>
      <c r="C9" s="22"/>
      <c r="D9" s="22"/>
      <c r="E9" s="40"/>
      <c r="F9" s="22"/>
    </row>
    <row r="10" spans="1:13" ht="15">
      <c r="B10" s="25"/>
      <c r="D10" s="25"/>
      <c r="E10" s="42"/>
      <c r="F10" s="25"/>
    </row>
    <row r="11" spans="1:13" s="15" customFormat="1" ht="30">
      <c r="A11" s="47" t="s">
        <v>242</v>
      </c>
      <c r="B11" s="36"/>
      <c r="C11" s="34" t="s">
        <v>243</v>
      </c>
      <c r="D11" s="36"/>
      <c r="E11" s="34" t="s">
        <v>209</v>
      </c>
      <c r="F11" s="36"/>
      <c r="G11" s="47">
        <f>'Income Statement'!E5</f>
        <v>2017</v>
      </c>
      <c r="H11" s="47">
        <f>'Income Statement'!F5</f>
        <v>2018</v>
      </c>
      <c r="I11" s="47">
        <f>'Income Statement'!G5</f>
        <v>2019</v>
      </c>
      <c r="J11" s="47">
        <f>'Income Statement'!H5</f>
        <v>2020</v>
      </c>
      <c r="K11" s="47">
        <f>'Income Statement'!I5</f>
        <v>2021</v>
      </c>
      <c r="L11" s="47" t="str">
        <f>'Income Statement'!J5</f>
        <v>Base Period *</v>
      </c>
      <c r="M11" s="47" t="str">
        <f>'Income Statement'!K5</f>
        <v>Forecasted Period</v>
      </c>
    </row>
    <row r="12" spans="1:13" ht="15">
      <c r="A12" s="1"/>
      <c r="B12" s="31"/>
      <c r="C12" s="25"/>
      <c r="D12" s="31"/>
      <c r="E12" s="25"/>
      <c r="F12" s="31"/>
    </row>
    <row r="13" spans="1:13">
      <c r="A13" s="4">
        <v>1</v>
      </c>
      <c r="B13" s="17"/>
      <c r="C13" s="4">
        <v>515001</v>
      </c>
      <c r="D13" s="17"/>
      <c r="E13" s="32" t="s">
        <v>49</v>
      </c>
      <c r="F13" s="37"/>
      <c r="G13" s="33">
        <v>0</v>
      </c>
      <c r="H13" s="33">
        <v>0</v>
      </c>
      <c r="I13" s="33">
        <v>0</v>
      </c>
      <c r="J13" s="33">
        <v>9910.7000000000007</v>
      </c>
      <c r="K13" s="33">
        <v>22857.739999999998</v>
      </c>
      <c r="L13" s="33">
        <v>12108.66006519135</v>
      </c>
      <c r="M13" s="33">
        <v>12108.66006519135</v>
      </c>
    </row>
    <row r="14" spans="1:13">
      <c r="A14" s="4">
        <f>A13+1</f>
        <v>2</v>
      </c>
      <c r="B14" s="19"/>
      <c r="C14" s="4">
        <v>515002</v>
      </c>
      <c r="D14" s="19"/>
      <c r="E14" s="32" t="s">
        <v>50</v>
      </c>
      <c r="F14" s="37"/>
      <c r="G14" s="33">
        <v>29104.769999999997</v>
      </c>
      <c r="H14" s="33">
        <v>22814.420000000002</v>
      </c>
      <c r="I14" s="33">
        <v>27689.38</v>
      </c>
      <c r="J14" s="33">
        <v>23468.39</v>
      </c>
      <c r="K14" s="33">
        <v>7638.1299999999992</v>
      </c>
      <c r="L14" s="33">
        <v>1090.7493190252712</v>
      </c>
      <c r="M14" s="33">
        <v>1090.7493190252712</v>
      </c>
    </row>
    <row r="15" spans="1:13">
      <c r="A15" s="4">
        <f>A14+1</f>
        <v>3</v>
      </c>
      <c r="B15" s="19"/>
      <c r="C15" s="4">
        <v>515003</v>
      </c>
      <c r="D15" s="19"/>
      <c r="E15" s="32" t="s">
        <v>51</v>
      </c>
      <c r="F15" s="37"/>
      <c r="G15" s="33">
        <v>14376.88</v>
      </c>
      <c r="H15" s="33">
        <v>7225.0599999999995</v>
      </c>
      <c r="I15" s="33">
        <v>9059.2800000000007</v>
      </c>
      <c r="J15" s="33">
        <v>8093.1399999999985</v>
      </c>
      <c r="K15" s="33">
        <v>6996.74</v>
      </c>
      <c r="L15" s="33">
        <v>11828.340615783374</v>
      </c>
      <c r="M15" s="33">
        <v>11828.340615783374</v>
      </c>
    </row>
    <row r="16" spans="1:13">
      <c r="A16" s="4">
        <f>A15+1</f>
        <v>4</v>
      </c>
      <c r="B16" s="19"/>
      <c r="C16" s="4">
        <v>515004</v>
      </c>
      <c r="D16" s="19"/>
      <c r="E16" s="32" t="s">
        <v>52</v>
      </c>
      <c r="F16" s="37"/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</row>
    <row r="17" spans="1:13" ht="14.25" thickBot="1">
      <c r="A17" s="4">
        <f>A16+1</f>
        <v>5</v>
      </c>
      <c r="E17" s="2" t="s">
        <v>245</v>
      </c>
      <c r="G17" s="45">
        <v>43481.649999999994</v>
      </c>
      <c r="H17" s="45">
        <v>30039.480000000003</v>
      </c>
      <c r="I17" s="45">
        <v>36748.660000000003</v>
      </c>
      <c r="J17" s="45">
        <v>41472.229999999996</v>
      </c>
      <c r="K17" s="45">
        <v>37492.609999999993</v>
      </c>
      <c r="L17" s="45">
        <v>25027.75</v>
      </c>
      <c r="M17" s="45">
        <v>25027.75</v>
      </c>
    </row>
    <row r="18" spans="1:13" ht="14.25" thickTop="1">
      <c r="A18" s="4"/>
    </row>
    <row r="19" spans="1:13">
      <c r="A19" s="4"/>
    </row>
    <row r="20" spans="1:13">
      <c r="B20" s="38"/>
      <c r="D20" s="38"/>
      <c r="F20" s="38"/>
    </row>
    <row r="21" spans="1:13">
      <c r="B21" s="38"/>
      <c r="D21" s="38"/>
      <c r="F21" s="38"/>
    </row>
    <row r="22" spans="1:13" ht="15">
      <c r="A22" s="1"/>
    </row>
    <row r="23" spans="1:13" ht="15">
      <c r="A23" s="28"/>
    </row>
    <row r="24" spans="1:13" ht="15">
      <c r="A24" s="28"/>
    </row>
    <row r="25" spans="1:13" ht="15">
      <c r="A25" s="28"/>
    </row>
    <row r="26" spans="1:13" ht="15">
      <c r="A26" s="28"/>
    </row>
    <row r="27" spans="1:13" ht="15">
      <c r="A27" s="28"/>
    </row>
    <row r="28" spans="1:13" ht="15">
      <c r="A28" s="1"/>
    </row>
    <row r="29" spans="1:13" ht="15">
      <c r="A29" s="1"/>
    </row>
    <row r="30" spans="1:13" ht="15">
      <c r="A30" s="1"/>
    </row>
    <row r="32" spans="1:13" ht="15">
      <c r="A32" s="1"/>
    </row>
    <row r="33" spans="1:1" ht="15">
      <c r="A33" s="1"/>
    </row>
    <row r="34" spans="1:1" ht="15">
      <c r="A34" s="1"/>
    </row>
  </sheetData>
  <pageMargins left="0.7" right="0.7" top="0.75" bottom="0.75" header="0.3" footer="0.3"/>
  <pageSetup scale="9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36">
    <tabColor rgb="FFFF0000"/>
    <pageSetUpPr fitToPage="1"/>
  </sheetPr>
  <dimension ref="A1:M28"/>
  <sheetViews>
    <sheetView topLeftCell="A4" zoomScaleNormal="100" workbookViewId="0">
      <selection activeCell="E17" sqref="E17"/>
    </sheetView>
  </sheetViews>
  <sheetFormatPr defaultColWidth="9" defaultRowHeight="13.5"/>
  <cols>
    <col min="1" max="1" width="10.25" style="2" customWidth="1"/>
    <col min="2" max="2" width="3.125" style="2" customWidth="1"/>
    <col min="3" max="3" width="11" style="2" customWidth="1"/>
    <col min="4" max="4" width="3.125" style="2" customWidth="1"/>
    <col min="5" max="5" width="23.375" style="2" bestFit="1" customWidth="1"/>
    <col min="6" max="6" width="3.125" style="2" customWidth="1"/>
    <col min="7" max="7" width="9.5" style="2" bestFit="1" customWidth="1"/>
    <col min="8" max="8" width="9.125" style="2" bestFit="1" customWidth="1"/>
    <col min="9" max="9" width="9.5" style="2" bestFit="1" customWidth="1"/>
    <col min="10" max="13" width="9.375" style="2" bestFit="1" customWidth="1"/>
    <col min="14" max="16384" width="9" style="2"/>
  </cols>
  <sheetData>
    <row r="1" spans="1:13" ht="15">
      <c r="A1" s="7"/>
      <c r="B1" s="41"/>
      <c r="C1" s="41"/>
      <c r="D1" s="41"/>
      <c r="E1" s="40"/>
      <c r="F1" s="41"/>
    </row>
    <row r="2" spans="1:13" ht="15">
      <c r="A2" s="7"/>
      <c r="B2" s="41"/>
      <c r="C2" s="41"/>
      <c r="D2" s="41"/>
      <c r="E2" s="40"/>
      <c r="F2" s="41"/>
    </row>
    <row r="3" spans="1:13" ht="15">
      <c r="A3" s="7"/>
      <c r="B3" s="41"/>
      <c r="C3" s="41"/>
      <c r="D3" s="41"/>
      <c r="E3" s="40"/>
      <c r="F3" s="41"/>
    </row>
    <row r="4" spans="1:13" ht="15">
      <c r="A4" s="7"/>
      <c r="B4" s="41"/>
      <c r="C4" s="41"/>
      <c r="D4" s="41"/>
      <c r="E4" s="40"/>
      <c r="F4" s="41"/>
    </row>
    <row r="5" spans="1:13" ht="15">
      <c r="A5" s="7"/>
      <c r="B5" s="23"/>
      <c r="C5" s="23"/>
      <c r="D5" s="23"/>
      <c r="E5" s="40"/>
      <c r="F5" s="23"/>
    </row>
    <row r="6" spans="1:13" ht="15">
      <c r="A6" s="7"/>
      <c r="B6" s="23"/>
      <c r="C6" s="23"/>
      <c r="D6" s="23"/>
      <c r="E6" s="40"/>
      <c r="F6" s="23"/>
    </row>
    <row r="7" spans="1:13" ht="15">
      <c r="A7" s="39"/>
      <c r="B7" s="22"/>
      <c r="C7" s="22"/>
      <c r="D7" s="22"/>
      <c r="E7" s="40"/>
      <c r="F7" s="22"/>
    </row>
    <row r="8" spans="1:13" ht="15">
      <c r="A8" s="39" t="s">
        <v>45</v>
      </c>
      <c r="B8" s="22"/>
      <c r="C8" s="22"/>
      <c r="D8" s="22"/>
      <c r="E8" s="40"/>
      <c r="F8" s="22"/>
    </row>
    <row r="9" spans="1:13" ht="15">
      <c r="B9" s="22"/>
      <c r="C9" s="22"/>
      <c r="D9" s="22"/>
      <c r="F9" s="22"/>
    </row>
    <row r="10" spans="1:13" ht="15">
      <c r="B10" s="25"/>
      <c r="D10" s="25"/>
      <c r="E10" s="42"/>
      <c r="F10" s="25"/>
    </row>
    <row r="11" spans="1:13" s="15" customFormat="1" ht="30">
      <c r="A11" s="34" t="s">
        <v>208</v>
      </c>
      <c r="B11" s="36"/>
      <c r="C11" s="34" t="s">
        <v>243</v>
      </c>
      <c r="D11" s="36"/>
      <c r="E11" s="34" t="s">
        <v>209</v>
      </c>
      <c r="F11" s="36"/>
      <c r="G11" s="47">
        <f>'Maintenance &amp; Repair'!G11</f>
        <v>2017</v>
      </c>
      <c r="H11" s="47">
        <f>'Maintenance &amp; Repair'!H11</f>
        <v>2018</v>
      </c>
      <c r="I11" s="47">
        <f>'Maintenance &amp; Repair'!I11</f>
        <v>2019</v>
      </c>
      <c r="J11" s="47">
        <f>'Maintenance &amp; Repair'!J11</f>
        <v>2020</v>
      </c>
      <c r="K11" s="47">
        <f>'Maintenance &amp; Repair'!K11</f>
        <v>2021</v>
      </c>
      <c r="L11" s="47" t="str">
        <f>'Maintenance &amp; Repair'!L11</f>
        <v>Base Period *</v>
      </c>
      <c r="M11" s="47" t="str">
        <f>'Maintenance &amp; Repair'!M11</f>
        <v>Forecasted Period</v>
      </c>
    </row>
    <row r="12" spans="1:13" ht="15">
      <c r="A12" s="25"/>
      <c r="B12" s="31"/>
      <c r="C12" s="25"/>
      <c r="D12" s="31"/>
      <c r="E12" s="25"/>
      <c r="F12" s="31"/>
    </row>
    <row r="13" spans="1:13">
      <c r="A13" s="4">
        <v>1</v>
      </c>
      <c r="B13" s="4"/>
      <c r="C13" s="4">
        <v>514001</v>
      </c>
      <c r="D13" s="4"/>
      <c r="E13" s="32" t="s">
        <v>46</v>
      </c>
      <c r="F13" s="37"/>
      <c r="G13" s="20">
        <v>31776.489999999998</v>
      </c>
      <c r="H13" s="20">
        <v>41522</v>
      </c>
      <c r="I13" s="20">
        <v>39194.620000000003</v>
      </c>
      <c r="J13" s="20">
        <v>32567.18</v>
      </c>
      <c r="K13" s="20">
        <v>38581.619999999995</v>
      </c>
      <c r="L13" s="20">
        <v>38937.509999999995</v>
      </c>
      <c r="M13" s="20">
        <v>40107.53</v>
      </c>
    </row>
    <row r="14" spans="1:13">
      <c r="A14" s="4">
        <f>A13+1</f>
        <v>2</v>
      </c>
      <c r="C14" s="4">
        <v>514002</v>
      </c>
      <c r="E14" s="32" t="s">
        <v>47</v>
      </c>
      <c r="F14" s="37"/>
      <c r="G14" s="20">
        <v>0</v>
      </c>
      <c r="H14" s="20">
        <v>0</v>
      </c>
      <c r="I14" s="20">
        <v>0</v>
      </c>
      <c r="J14" s="20">
        <v>1975.15</v>
      </c>
      <c r="K14" s="20">
        <v>0</v>
      </c>
      <c r="L14" s="20">
        <v>0</v>
      </c>
      <c r="M14" s="20">
        <v>0</v>
      </c>
    </row>
    <row r="15" spans="1:13">
      <c r="A15" s="4">
        <f>A14+1</f>
        <v>3</v>
      </c>
      <c r="C15" s="4">
        <v>514900</v>
      </c>
      <c r="E15" s="32" t="s">
        <v>48</v>
      </c>
      <c r="F15" s="37"/>
      <c r="G15" s="20">
        <v>76235.249999999985</v>
      </c>
      <c r="H15" s="20">
        <v>57637.29</v>
      </c>
      <c r="I15" s="20">
        <v>81590.67</v>
      </c>
      <c r="J15" s="20">
        <v>79610.819999999992</v>
      </c>
      <c r="K15" s="20">
        <v>83251.329999999987</v>
      </c>
      <c r="L15" s="20">
        <v>61920</v>
      </c>
      <c r="M15" s="20">
        <v>63777</v>
      </c>
    </row>
    <row r="16" spans="1:13">
      <c r="A16" s="4">
        <f>A15+1</f>
        <v>4</v>
      </c>
      <c r="C16" s="4"/>
      <c r="E16" s="2" t="s">
        <v>1</v>
      </c>
      <c r="G16" s="18"/>
      <c r="H16" s="18"/>
      <c r="I16" s="18"/>
      <c r="J16" s="18"/>
      <c r="K16" s="18"/>
      <c r="L16" s="18"/>
      <c r="M16" s="18"/>
    </row>
    <row r="17" spans="1:13" ht="14.25" thickBot="1">
      <c r="A17" s="4">
        <f>A16+1</f>
        <v>5</v>
      </c>
      <c r="E17" s="2" t="s">
        <v>246</v>
      </c>
      <c r="G17" s="49">
        <v>108011.73999999999</v>
      </c>
      <c r="H17" s="49">
        <v>99159.290000000008</v>
      </c>
      <c r="I17" s="49">
        <v>120785.29000000001</v>
      </c>
      <c r="J17" s="49">
        <v>114153.15</v>
      </c>
      <c r="K17" s="49">
        <v>121832.94999999998</v>
      </c>
      <c r="L17" s="49">
        <v>100857.51</v>
      </c>
      <c r="M17" s="49">
        <v>103884.53</v>
      </c>
    </row>
    <row r="18" spans="1:13" ht="14.25" thickTop="1">
      <c r="A18" s="4"/>
    </row>
    <row r="20" spans="1:13" ht="15">
      <c r="A20" s="1"/>
      <c r="B20" s="38"/>
      <c r="D20" s="38"/>
      <c r="F20" s="38"/>
    </row>
    <row r="21" spans="1:13" ht="15">
      <c r="A21" s="28"/>
    </row>
    <row r="22" spans="1:13" ht="15">
      <c r="A22" s="28"/>
    </row>
    <row r="23" spans="1:13" ht="15">
      <c r="A23" s="28"/>
    </row>
    <row r="24" spans="1:13" ht="15">
      <c r="A24" s="28"/>
    </row>
    <row r="25" spans="1:13" ht="15">
      <c r="A25" s="28"/>
    </row>
    <row r="26" spans="1:13" ht="15">
      <c r="A26" s="1"/>
    </row>
    <row r="27" spans="1:13" ht="15">
      <c r="A27" s="1"/>
    </row>
    <row r="28" spans="1:13" ht="15">
      <c r="A28" s="1"/>
    </row>
  </sheetData>
  <pageMargins left="0.7" right="0.7" top="0.75" bottom="0.75" header="0.3" footer="0.3"/>
  <pageSetup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37">
    <tabColor rgb="FFFF0000"/>
    <pageSetUpPr fitToPage="1"/>
  </sheetPr>
  <dimension ref="A1:M46"/>
  <sheetViews>
    <sheetView topLeftCell="A7" zoomScaleNormal="100" workbookViewId="0">
      <selection activeCell="E23" sqref="E23"/>
    </sheetView>
  </sheetViews>
  <sheetFormatPr defaultColWidth="9" defaultRowHeight="13.5"/>
  <cols>
    <col min="1" max="1" width="7.375" style="2" customWidth="1"/>
    <col min="2" max="2" width="3.125" style="2" customWidth="1"/>
    <col min="3" max="3" width="10.375" style="2" customWidth="1"/>
    <col min="4" max="4" width="3.125" style="2" customWidth="1"/>
    <col min="5" max="5" width="29.125" style="2" customWidth="1"/>
    <col min="6" max="6" width="3.125" style="2" customWidth="1"/>
    <col min="7" max="13" width="9.375" style="2" bestFit="1" customWidth="1"/>
    <col min="14" max="16384" width="9" style="2"/>
  </cols>
  <sheetData>
    <row r="1" spans="1:13" ht="15">
      <c r="A1" s="7"/>
      <c r="B1" s="41"/>
      <c r="C1" s="41"/>
      <c r="D1" s="41"/>
      <c r="E1" s="40"/>
      <c r="F1" s="41"/>
    </row>
    <row r="2" spans="1:13" ht="15">
      <c r="A2" s="7"/>
      <c r="B2" s="41"/>
      <c r="C2" s="41"/>
      <c r="D2" s="41"/>
      <c r="E2" s="40"/>
      <c r="F2" s="41"/>
    </row>
    <row r="3" spans="1:13" ht="15">
      <c r="A3" s="7"/>
      <c r="B3" s="41"/>
      <c r="C3" s="41"/>
      <c r="D3" s="41"/>
      <c r="E3" s="40"/>
      <c r="F3" s="41"/>
    </row>
    <row r="4" spans="1:13" ht="15">
      <c r="A4" s="7"/>
      <c r="B4" s="41"/>
      <c r="C4" s="41"/>
      <c r="D4" s="41"/>
      <c r="E4" s="40"/>
      <c r="F4" s="41"/>
    </row>
    <row r="5" spans="1:13" ht="15">
      <c r="A5" s="7"/>
      <c r="B5" s="23"/>
      <c r="C5" s="23"/>
      <c r="D5" s="23"/>
      <c r="E5" s="40"/>
      <c r="F5" s="23"/>
    </row>
    <row r="6" spans="1:13" ht="15">
      <c r="A6" s="7"/>
      <c r="B6" s="23"/>
      <c r="C6" s="23"/>
      <c r="D6" s="23"/>
      <c r="E6" s="40"/>
      <c r="F6" s="23"/>
    </row>
    <row r="7" spans="1:13" ht="15">
      <c r="A7" s="22"/>
      <c r="B7" s="22"/>
      <c r="C7" s="22"/>
      <c r="D7" s="22"/>
      <c r="E7" s="40"/>
      <c r="F7" s="22"/>
    </row>
    <row r="8" spans="1:13" ht="15">
      <c r="A8" s="39" t="s">
        <v>3</v>
      </c>
      <c r="B8" s="22"/>
      <c r="C8" s="22"/>
      <c r="D8" s="22"/>
      <c r="E8" s="40"/>
      <c r="F8" s="22"/>
    </row>
    <row r="9" spans="1:13" ht="15">
      <c r="A9" s="39"/>
      <c r="B9" s="22"/>
      <c r="C9" s="22"/>
      <c r="D9" s="22"/>
      <c r="E9" s="40"/>
      <c r="F9" s="22"/>
    </row>
    <row r="10" spans="1:13" ht="15">
      <c r="B10" s="25"/>
      <c r="D10" s="25"/>
      <c r="E10" s="42"/>
      <c r="F10" s="25"/>
    </row>
    <row r="11" spans="1:13" s="15" customFormat="1" ht="30">
      <c r="A11" s="34" t="s">
        <v>208</v>
      </c>
      <c r="B11" s="36"/>
      <c r="C11" s="34" t="s">
        <v>243</v>
      </c>
      <c r="D11" s="36"/>
      <c r="E11" s="34" t="s">
        <v>209</v>
      </c>
      <c r="F11" s="36"/>
      <c r="G11" s="47">
        <f>Chemicals!G11</f>
        <v>2017</v>
      </c>
      <c r="H11" s="47">
        <f>Chemicals!H11</f>
        <v>2018</v>
      </c>
      <c r="I11" s="47">
        <f>Chemicals!I11</f>
        <v>2019</v>
      </c>
      <c r="J11" s="47">
        <f>Chemicals!J11</f>
        <v>2020</v>
      </c>
      <c r="K11" s="47">
        <f>Chemicals!K11</f>
        <v>2021</v>
      </c>
      <c r="L11" s="47" t="str">
        <f>Chemicals!L11</f>
        <v>Base Period *</v>
      </c>
      <c r="M11" s="47" t="str">
        <f>Chemicals!M11</f>
        <v>Forecasted Period</v>
      </c>
    </row>
    <row r="12" spans="1:13" ht="15">
      <c r="A12" s="1"/>
      <c r="B12" s="31"/>
      <c r="C12" s="25"/>
      <c r="D12" s="31"/>
      <c r="E12" s="25"/>
      <c r="F12" s="31"/>
    </row>
    <row r="13" spans="1:13">
      <c r="A13" s="4">
        <v>1</v>
      </c>
      <c r="B13" s="17"/>
      <c r="C13" s="4">
        <v>601000</v>
      </c>
      <c r="D13" s="17"/>
      <c r="E13" s="32" t="s">
        <v>145</v>
      </c>
      <c r="F13" s="37"/>
      <c r="G13" s="20">
        <v>712.80000000000007</v>
      </c>
      <c r="H13" s="20">
        <v>522</v>
      </c>
      <c r="I13" s="20">
        <v>441.49999999999989</v>
      </c>
      <c r="J13" s="20">
        <v>859.59000000000015</v>
      </c>
      <c r="K13" s="20">
        <v>0</v>
      </c>
      <c r="L13" s="20">
        <v>0</v>
      </c>
      <c r="M13" s="20">
        <v>0</v>
      </c>
    </row>
    <row r="14" spans="1:13">
      <c r="A14" s="4">
        <f>A13+1</f>
        <v>2</v>
      </c>
      <c r="B14" s="19"/>
      <c r="C14" s="4">
        <v>602000</v>
      </c>
      <c r="D14" s="19"/>
      <c r="E14" s="32" t="s">
        <v>146</v>
      </c>
      <c r="F14" s="37"/>
      <c r="G14" s="20">
        <v>17062.470000000005</v>
      </c>
      <c r="H14" s="20">
        <v>23784.720000000008</v>
      </c>
      <c r="I14" s="20">
        <v>22692.029999999995</v>
      </c>
      <c r="J14" s="20">
        <v>16335.139999999998</v>
      </c>
      <c r="K14" s="20">
        <v>21375.48</v>
      </c>
      <c r="L14" s="20">
        <v>27721.279999999999</v>
      </c>
      <c r="M14" s="20">
        <v>33438</v>
      </c>
    </row>
    <row r="15" spans="1:13">
      <c r="A15" s="4">
        <f>A14+1</f>
        <v>3</v>
      </c>
      <c r="B15" s="19"/>
      <c r="C15" s="4">
        <v>603000</v>
      </c>
      <c r="D15" s="19"/>
      <c r="E15" s="32" t="s">
        <v>147</v>
      </c>
      <c r="F15" s="37"/>
      <c r="G15" s="20">
        <v>7631.6599999999944</v>
      </c>
      <c r="H15" s="20">
        <v>9498.8100000000013</v>
      </c>
      <c r="I15" s="20">
        <v>17563.93</v>
      </c>
      <c r="J15" s="20">
        <v>4594.0500000000011</v>
      </c>
      <c r="K15" s="20">
        <v>13628.080000000002</v>
      </c>
      <c r="L15" s="20">
        <v>8884</v>
      </c>
      <c r="M15" s="20">
        <v>8884</v>
      </c>
    </row>
    <row r="16" spans="1:13">
      <c r="A16" s="4">
        <f>A15+1</f>
        <v>4</v>
      </c>
      <c r="B16" s="19"/>
      <c r="C16" s="4">
        <v>604000</v>
      </c>
      <c r="D16" s="19"/>
      <c r="E16" s="32" t="s">
        <v>148</v>
      </c>
      <c r="F16" s="37"/>
      <c r="G16" s="20">
        <v>0</v>
      </c>
      <c r="H16" s="20">
        <v>0</v>
      </c>
      <c r="I16" s="20">
        <v>0</v>
      </c>
      <c r="J16" s="20">
        <v>1452.4799999999996</v>
      </c>
      <c r="K16" s="20">
        <v>3403.65</v>
      </c>
      <c r="L16" s="20">
        <v>2345.11</v>
      </c>
      <c r="M16" s="20">
        <v>2345.11</v>
      </c>
    </row>
    <row r="17" spans="1:13">
      <c r="A17" s="4">
        <f t="shared" ref="A17:A22" si="0">A16+1</f>
        <v>5</v>
      </c>
      <c r="B17" s="19"/>
      <c r="C17" s="4">
        <v>605000</v>
      </c>
      <c r="D17" s="19"/>
      <c r="E17" s="32" t="s">
        <v>149</v>
      </c>
      <c r="F17" s="37"/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</row>
    <row r="18" spans="1:13">
      <c r="A18" s="4">
        <f t="shared" si="0"/>
        <v>6</v>
      </c>
      <c r="B18" s="19"/>
      <c r="C18" s="4">
        <v>606000</v>
      </c>
      <c r="D18" s="19"/>
      <c r="E18" s="32" t="s">
        <v>150</v>
      </c>
      <c r="F18" s="37"/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</row>
    <row r="19" spans="1:13">
      <c r="A19" s="4">
        <f t="shared" si="0"/>
        <v>7</v>
      </c>
      <c r="B19" s="19"/>
      <c r="C19" s="4">
        <v>607000</v>
      </c>
      <c r="D19" s="19"/>
      <c r="E19" s="32" t="s">
        <v>151</v>
      </c>
      <c r="F19" s="37"/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</row>
    <row r="20" spans="1:13">
      <c r="A20" s="4">
        <f t="shared" si="0"/>
        <v>8</v>
      </c>
      <c r="B20" s="19"/>
      <c r="C20" s="4">
        <v>609000</v>
      </c>
      <c r="D20" s="19"/>
      <c r="E20" s="32" t="s">
        <v>152</v>
      </c>
      <c r="F20" s="37"/>
      <c r="G20" s="20">
        <v>3100.48</v>
      </c>
      <c r="H20" s="20">
        <v>4899.7700000000004</v>
      </c>
      <c r="I20" s="20">
        <v>2360.02</v>
      </c>
      <c r="J20" s="20">
        <v>5817.9699999999993</v>
      </c>
      <c r="K20" s="20">
        <v>5738.97</v>
      </c>
      <c r="L20" s="20">
        <v>4168.12</v>
      </c>
      <c r="M20" s="20">
        <v>4168.12</v>
      </c>
    </row>
    <row r="21" spans="1:13">
      <c r="A21" s="4">
        <f t="shared" si="0"/>
        <v>9</v>
      </c>
      <c r="B21" s="19"/>
      <c r="C21" s="4"/>
      <c r="D21" s="19"/>
      <c r="F21" s="19"/>
      <c r="G21" s="20"/>
      <c r="H21" s="20"/>
      <c r="I21" s="20"/>
      <c r="J21" s="20"/>
      <c r="K21" s="20"/>
      <c r="L21" s="20"/>
      <c r="M21" s="20"/>
    </row>
    <row r="22" spans="1:13" ht="14.25" thickBot="1">
      <c r="A22" s="4">
        <f t="shared" si="0"/>
        <v>10</v>
      </c>
      <c r="B22" s="19"/>
      <c r="D22" s="19"/>
      <c r="E22" s="2" t="s">
        <v>266</v>
      </c>
      <c r="F22" s="19"/>
      <c r="G22" s="49">
        <v>28507.41</v>
      </c>
      <c r="H22" s="49">
        <v>38705.300000000017</v>
      </c>
      <c r="I22" s="49">
        <v>43057.479999999989</v>
      </c>
      <c r="J22" s="49">
        <v>29059.229999999996</v>
      </c>
      <c r="K22" s="49">
        <v>44146.18</v>
      </c>
      <c r="L22" s="49">
        <v>43118.509999999995</v>
      </c>
      <c r="M22" s="49">
        <v>48835.229999999996</v>
      </c>
    </row>
    <row r="23" spans="1:13" ht="14.25" thickTop="1">
      <c r="A23" s="14"/>
    </row>
    <row r="24" spans="1:13" ht="18.600000000000001" customHeight="1">
      <c r="A24" s="14"/>
    </row>
    <row r="25" spans="1:13" ht="15">
      <c r="A25" s="14"/>
      <c r="B25" s="25"/>
      <c r="D25" s="25"/>
      <c r="E25" s="31"/>
      <c r="F25" s="25"/>
    </row>
    <row r="26" spans="1:13" s="15" customFormat="1" ht="15" hidden="1">
      <c r="A26" s="48"/>
      <c r="B26" s="36"/>
      <c r="C26" s="48"/>
      <c r="D26" s="36"/>
      <c r="E26" s="48"/>
      <c r="F26" s="36"/>
      <c r="G26" s="2"/>
      <c r="H26" s="2"/>
    </row>
    <row r="27" spans="1:13" hidden="1"/>
    <row r="28" spans="1:13" hidden="1">
      <c r="A28" s="14"/>
      <c r="B28" s="19"/>
      <c r="C28" s="4"/>
      <c r="D28" s="19"/>
      <c r="E28" s="32"/>
      <c r="F28" s="37"/>
    </row>
    <row r="29" spans="1:13" hidden="1">
      <c r="A29" s="14"/>
      <c r="B29" s="19"/>
      <c r="C29" s="4"/>
      <c r="D29" s="19"/>
      <c r="E29" s="32"/>
      <c r="F29" s="37"/>
    </row>
    <row r="30" spans="1:13" hidden="1">
      <c r="A30" s="14"/>
      <c r="B30" s="19"/>
      <c r="C30" s="4"/>
      <c r="D30" s="19"/>
      <c r="E30" s="32"/>
      <c r="F30" s="37"/>
    </row>
    <row r="31" spans="1:13" ht="14.1" hidden="1" customHeight="1">
      <c r="A31" s="14"/>
      <c r="B31" s="19"/>
      <c r="C31" s="4"/>
      <c r="D31" s="19"/>
      <c r="E31" s="32"/>
      <c r="F31" s="37"/>
    </row>
    <row r="32" spans="1:13" ht="14.1" hidden="1" customHeight="1">
      <c r="A32" s="14"/>
      <c r="B32" s="19"/>
      <c r="C32" s="4"/>
      <c r="D32" s="19"/>
      <c r="E32" s="32"/>
      <c r="F32" s="37"/>
    </row>
    <row r="33" spans="1:6" ht="14.1" hidden="1" customHeight="1">
      <c r="A33" s="14"/>
      <c r="B33" s="19"/>
      <c r="C33" s="4"/>
      <c r="D33" s="19"/>
      <c r="E33" s="32"/>
      <c r="F33" s="37"/>
    </row>
    <row r="34" spans="1:6" ht="14.1" hidden="1" customHeight="1">
      <c r="A34" s="14"/>
      <c r="B34" s="19"/>
      <c r="C34" s="4"/>
      <c r="D34" s="19"/>
      <c r="E34" s="32"/>
      <c r="F34" s="37"/>
    </row>
    <row r="35" spans="1:6" ht="14.1" hidden="1" customHeight="1">
      <c r="A35" s="14"/>
      <c r="B35" s="19"/>
      <c r="C35" s="4"/>
      <c r="D35" s="19"/>
      <c r="E35" s="32"/>
      <c r="F35" s="37"/>
    </row>
    <row r="36" spans="1:6" hidden="1">
      <c r="A36" s="14"/>
      <c r="B36" s="19"/>
      <c r="C36" s="4"/>
      <c r="D36" s="19"/>
      <c r="F36" s="19"/>
    </row>
    <row r="37" spans="1:6" hidden="1">
      <c r="A37" s="14"/>
      <c r="B37" s="19"/>
      <c r="D37" s="19"/>
      <c r="F37" s="19"/>
    </row>
    <row r="38" spans="1:6" ht="15">
      <c r="A38" s="1"/>
    </row>
    <row r="39" spans="1:6" ht="15">
      <c r="A39" s="28"/>
    </row>
    <row r="40" spans="1:6" ht="15">
      <c r="A40" s="28"/>
    </row>
    <row r="41" spans="1:6" ht="15">
      <c r="A41" s="28"/>
    </row>
    <row r="42" spans="1:6" ht="15">
      <c r="A42" s="28"/>
    </row>
    <row r="43" spans="1:6" ht="15">
      <c r="A43" s="28"/>
    </row>
    <row r="44" spans="1:6" ht="15">
      <c r="A44" s="1"/>
    </row>
    <row r="45" spans="1:6" ht="15">
      <c r="A45" s="1"/>
    </row>
    <row r="46" spans="1:6" ht="15">
      <c r="A46" s="1"/>
    </row>
  </sheetData>
  <pageMargins left="0.7" right="0.7" top="0.75" bottom="0.75" header="0.3" footer="0.3"/>
  <pageSetup scale="9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38">
    <tabColor rgb="FFFF0000"/>
    <pageSetUpPr fitToPage="1"/>
  </sheetPr>
  <dimension ref="A1:M40"/>
  <sheetViews>
    <sheetView zoomScaleNormal="100" workbookViewId="0">
      <selection activeCell="A5" sqref="A1:XFD5"/>
    </sheetView>
  </sheetViews>
  <sheetFormatPr defaultColWidth="9" defaultRowHeight="13.5"/>
  <cols>
    <col min="1" max="1" width="9.25" style="2" customWidth="1"/>
    <col min="2" max="2" width="3.125" style="2" customWidth="1"/>
    <col min="3" max="3" width="11" style="2" customWidth="1"/>
    <col min="4" max="4" width="3.125" style="2" customWidth="1"/>
    <col min="5" max="5" width="23.25" style="2" customWidth="1"/>
    <col min="6" max="6" width="3.125" style="2" customWidth="1"/>
    <col min="7" max="7" width="9.875" style="2" bestFit="1" customWidth="1"/>
    <col min="8" max="9" width="9.375" style="2" bestFit="1" customWidth="1"/>
    <col min="10" max="13" width="9.125" style="2" bestFit="1" customWidth="1"/>
    <col min="14" max="16384" width="9" style="2"/>
  </cols>
  <sheetData>
    <row r="1" spans="1:13" ht="15">
      <c r="A1" s="7"/>
      <c r="B1" s="41"/>
      <c r="C1" s="41"/>
      <c r="D1" s="41"/>
      <c r="E1" s="40"/>
      <c r="F1" s="41"/>
    </row>
    <row r="2" spans="1:13" ht="15">
      <c r="A2" s="7"/>
      <c r="B2" s="41"/>
      <c r="C2" s="41"/>
      <c r="D2" s="41"/>
      <c r="E2" s="40"/>
      <c r="F2" s="41"/>
    </row>
    <row r="3" spans="1:13" ht="15">
      <c r="A3" s="7"/>
      <c r="B3" s="41"/>
      <c r="C3" s="41"/>
      <c r="D3" s="41"/>
      <c r="E3" s="40"/>
      <c r="F3" s="41"/>
    </row>
    <row r="4" spans="1:13" ht="15">
      <c r="A4" s="7"/>
      <c r="B4" s="41"/>
      <c r="C4" s="41"/>
      <c r="D4" s="41"/>
      <c r="E4" s="40"/>
      <c r="F4" s="41"/>
    </row>
    <row r="5" spans="1:13" ht="15">
      <c r="A5" s="7"/>
      <c r="B5" s="23"/>
      <c r="C5" s="23"/>
      <c r="D5" s="23"/>
      <c r="E5" s="40"/>
      <c r="F5" s="23"/>
    </row>
    <row r="6" spans="1:13" ht="15">
      <c r="A6" s="7"/>
      <c r="B6" s="23"/>
      <c r="C6" s="23"/>
      <c r="D6" s="23"/>
      <c r="E6" s="40"/>
      <c r="F6" s="23"/>
    </row>
    <row r="7" spans="1:13" ht="15">
      <c r="A7" s="22"/>
      <c r="B7" s="22"/>
      <c r="C7" s="22"/>
      <c r="D7" s="22"/>
      <c r="E7" s="40"/>
      <c r="F7" s="22"/>
    </row>
    <row r="8" spans="1:13" ht="15">
      <c r="A8" s="22" t="s">
        <v>247</v>
      </c>
      <c r="B8" s="22"/>
      <c r="C8" s="22"/>
      <c r="D8" s="22"/>
      <c r="E8" s="40"/>
      <c r="F8" s="22"/>
    </row>
    <row r="9" spans="1:13" ht="15">
      <c r="A9" s="22"/>
      <c r="B9" s="22"/>
      <c r="C9" s="22"/>
      <c r="D9" s="22"/>
      <c r="E9" s="40"/>
      <c r="F9" s="22"/>
    </row>
    <row r="10" spans="1:13" ht="15">
      <c r="B10" s="25"/>
      <c r="D10" s="25"/>
      <c r="E10" s="42"/>
      <c r="F10" s="25"/>
    </row>
    <row r="11" spans="1:13" s="15" customFormat="1" ht="30">
      <c r="A11" s="34" t="s">
        <v>208</v>
      </c>
      <c r="B11" s="36"/>
      <c r="C11" s="34" t="s">
        <v>0</v>
      </c>
      <c r="D11" s="36"/>
      <c r="E11" s="34" t="s">
        <v>209</v>
      </c>
      <c r="F11" s="36"/>
      <c r="G11" s="34">
        <f>'Transportation Expense'!G11</f>
        <v>2017</v>
      </c>
      <c r="H11" s="34">
        <f>'Transportation Expense'!H11</f>
        <v>2018</v>
      </c>
      <c r="I11" s="34">
        <f>'Transportation Expense'!I11</f>
        <v>2019</v>
      </c>
      <c r="J11" s="34">
        <f>'Transportation Expense'!J11</f>
        <v>2020</v>
      </c>
      <c r="K11" s="34">
        <f>'Transportation Expense'!K11</f>
        <v>2021</v>
      </c>
      <c r="L11" s="34" t="str">
        <f>'Transportation Expense'!L11</f>
        <v>Base Period *</v>
      </c>
      <c r="M11" s="34" t="str">
        <f>'Transportation Expense'!M11</f>
        <v>Forecasted Period</v>
      </c>
    </row>
    <row r="12" spans="1:13" ht="15">
      <c r="A12" s="25"/>
      <c r="B12" s="31"/>
      <c r="C12" s="25"/>
      <c r="D12" s="31"/>
      <c r="E12" s="25"/>
      <c r="F12" s="31"/>
    </row>
    <row r="13" spans="1:13">
      <c r="A13" s="4">
        <v>1</v>
      </c>
      <c r="B13" s="17"/>
      <c r="C13" s="4">
        <v>540100</v>
      </c>
      <c r="D13" s="17"/>
      <c r="E13" s="32" t="s">
        <v>81</v>
      </c>
      <c r="F13" s="37"/>
      <c r="G13" s="20">
        <v>0</v>
      </c>
      <c r="H13" s="20">
        <v>0</v>
      </c>
      <c r="I13" s="20">
        <v>0</v>
      </c>
      <c r="J13" s="20">
        <v>8.74</v>
      </c>
      <c r="K13" s="20">
        <v>0</v>
      </c>
      <c r="L13" s="20">
        <v>0</v>
      </c>
      <c r="M13" s="20">
        <v>0</v>
      </c>
    </row>
    <row r="14" spans="1:13">
      <c r="A14" s="4">
        <f>A13+1</f>
        <v>2</v>
      </c>
      <c r="B14" s="19"/>
      <c r="C14" s="4">
        <v>540200</v>
      </c>
      <c r="D14" s="19"/>
      <c r="E14" s="32" t="s">
        <v>82</v>
      </c>
      <c r="F14" s="37"/>
      <c r="G14" s="20">
        <v>9323.380000000001</v>
      </c>
      <c r="H14" s="20">
        <v>9151.91</v>
      </c>
      <c r="I14" s="20">
        <v>7590.24</v>
      </c>
      <c r="J14" s="20">
        <v>2691.929999999998</v>
      </c>
      <c r="K14" s="20">
        <v>0</v>
      </c>
      <c r="L14" s="20">
        <v>0</v>
      </c>
      <c r="M14" s="20">
        <v>0</v>
      </c>
    </row>
    <row r="15" spans="1:13">
      <c r="A15" s="4">
        <f t="shared" ref="A15:A28" si="0">A14+1</f>
        <v>3</v>
      </c>
      <c r="B15" s="19"/>
      <c r="C15" s="4">
        <v>540300</v>
      </c>
      <c r="D15" s="19"/>
      <c r="E15" s="32" t="s">
        <v>83</v>
      </c>
      <c r="F15" s="37"/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</row>
    <row r="16" spans="1:13">
      <c r="A16" s="4">
        <f t="shared" si="0"/>
        <v>4</v>
      </c>
      <c r="B16" s="19"/>
      <c r="C16" s="4">
        <v>540400</v>
      </c>
      <c r="D16" s="19"/>
      <c r="E16" s="32" t="s">
        <v>84</v>
      </c>
      <c r="F16" s="37"/>
      <c r="G16" s="20">
        <v>3453.1600000000003</v>
      </c>
      <c r="H16" s="20">
        <v>250.96999999999997</v>
      </c>
      <c r="I16" s="20">
        <v>2615.2400000000002</v>
      </c>
      <c r="J16" s="20">
        <v>9641.86</v>
      </c>
      <c r="K16" s="20">
        <v>27461.25</v>
      </c>
      <c r="L16" s="20">
        <v>30936.25</v>
      </c>
      <c r="M16" s="20">
        <v>18071.25</v>
      </c>
    </row>
    <row r="17" spans="1:13">
      <c r="A17" s="4">
        <f t="shared" si="0"/>
        <v>5</v>
      </c>
      <c r="B17" s="19"/>
      <c r="C17" s="4">
        <v>540500</v>
      </c>
      <c r="D17" s="19"/>
      <c r="E17" s="32" t="s">
        <v>85</v>
      </c>
      <c r="F17" s="37"/>
      <c r="G17" s="20">
        <v>2828.0699999999997</v>
      </c>
      <c r="H17" s="20">
        <v>3060.139999999999</v>
      </c>
      <c r="I17" s="20">
        <v>3944.61</v>
      </c>
      <c r="J17" s="20">
        <v>1391.77</v>
      </c>
      <c r="K17" s="20">
        <v>0</v>
      </c>
      <c r="L17" s="20">
        <v>0</v>
      </c>
      <c r="M17" s="20">
        <v>0</v>
      </c>
    </row>
    <row r="18" spans="1:13">
      <c r="A18" s="4">
        <f t="shared" si="0"/>
        <v>6</v>
      </c>
      <c r="B18" s="19"/>
      <c r="C18" s="4">
        <v>540600</v>
      </c>
      <c r="D18" s="19"/>
      <c r="E18" s="32" t="s">
        <v>86</v>
      </c>
      <c r="F18" s="37"/>
      <c r="G18" s="20">
        <v>6294.9199999999992</v>
      </c>
      <c r="H18" s="20">
        <v>7159.2300000000005</v>
      </c>
      <c r="I18" s="20">
        <v>5398.22</v>
      </c>
      <c r="J18" s="20">
        <v>6884.9100000000008</v>
      </c>
      <c r="K18" s="20">
        <v>0</v>
      </c>
      <c r="L18" s="20">
        <v>0</v>
      </c>
      <c r="M18" s="20">
        <v>0</v>
      </c>
    </row>
    <row r="19" spans="1:13">
      <c r="A19" s="4">
        <f t="shared" si="0"/>
        <v>7</v>
      </c>
      <c r="B19" s="19"/>
      <c r="C19" s="4">
        <v>540700</v>
      </c>
      <c r="D19" s="19"/>
      <c r="E19" s="32" t="s">
        <v>87</v>
      </c>
      <c r="F19" s="37"/>
      <c r="G19" s="20">
        <v>0</v>
      </c>
      <c r="H19" s="20">
        <v>1500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</row>
    <row r="20" spans="1:13">
      <c r="A20" s="4">
        <f t="shared" si="0"/>
        <v>8</v>
      </c>
      <c r="B20" s="19"/>
      <c r="C20" s="4">
        <v>540800</v>
      </c>
      <c r="D20" s="19"/>
      <c r="E20" s="32" t="s">
        <v>88</v>
      </c>
      <c r="F20" s="37"/>
      <c r="G20" s="20">
        <v>1194.1100000000004</v>
      </c>
      <c r="H20" s="20">
        <v>0</v>
      </c>
      <c r="I20" s="20">
        <v>752.75000000000011</v>
      </c>
      <c r="J20" s="20">
        <v>5794.17</v>
      </c>
      <c r="K20" s="20">
        <v>9</v>
      </c>
      <c r="L20" s="20">
        <v>9</v>
      </c>
      <c r="M20" s="20">
        <v>0</v>
      </c>
    </row>
    <row r="21" spans="1:13">
      <c r="A21" s="4">
        <f t="shared" si="0"/>
        <v>9</v>
      </c>
      <c r="B21" s="19"/>
      <c r="C21" s="4">
        <v>540900</v>
      </c>
      <c r="D21" s="19"/>
      <c r="E21" s="32" t="s">
        <v>89</v>
      </c>
      <c r="F21" s="37"/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</row>
    <row r="22" spans="1:13">
      <c r="A22" s="4">
        <f t="shared" si="0"/>
        <v>10</v>
      </c>
      <c r="B22" s="19"/>
      <c r="C22" s="4">
        <v>541000</v>
      </c>
      <c r="D22" s="19"/>
      <c r="E22" s="32" t="s">
        <v>90</v>
      </c>
      <c r="F22" s="37"/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</row>
    <row r="23" spans="1:13">
      <c r="A23" s="4">
        <f t="shared" si="0"/>
        <v>11</v>
      </c>
      <c r="B23" s="19"/>
      <c r="C23" s="4">
        <v>541100</v>
      </c>
      <c r="D23" s="19"/>
      <c r="E23" s="32" t="s">
        <v>91</v>
      </c>
      <c r="F23" s="37"/>
      <c r="G23" s="20">
        <v>0</v>
      </c>
      <c r="H23" s="20">
        <v>119262.84</v>
      </c>
      <c r="I23" s="20">
        <v>139505.87999999998</v>
      </c>
      <c r="J23" s="20">
        <v>419.91000000000531</v>
      </c>
      <c r="K23" s="20">
        <v>0</v>
      </c>
      <c r="L23" s="20">
        <v>0</v>
      </c>
      <c r="M23" s="20">
        <v>0</v>
      </c>
    </row>
    <row r="24" spans="1:13">
      <c r="A24" s="4">
        <f t="shared" si="0"/>
        <v>12</v>
      </c>
      <c r="B24" s="19"/>
      <c r="C24" s="4">
        <v>541200</v>
      </c>
      <c r="D24" s="19"/>
      <c r="E24" s="32" t="s">
        <v>92</v>
      </c>
      <c r="F24" s="37"/>
      <c r="G24" s="20">
        <v>0</v>
      </c>
      <c r="H24" s="20">
        <v>0</v>
      </c>
      <c r="I24" s="20">
        <v>0</v>
      </c>
      <c r="J24" s="20">
        <v>6645.9999999999991</v>
      </c>
      <c r="K24" s="20">
        <v>0</v>
      </c>
      <c r="L24" s="20">
        <v>0</v>
      </c>
      <c r="M24" s="20">
        <v>0</v>
      </c>
    </row>
    <row r="25" spans="1:13">
      <c r="A25" s="4">
        <f t="shared" si="0"/>
        <v>13</v>
      </c>
      <c r="B25" s="19"/>
      <c r="C25" s="4">
        <v>541300</v>
      </c>
      <c r="D25" s="19"/>
      <c r="E25" s="32" t="s">
        <v>93</v>
      </c>
      <c r="F25" s="37"/>
      <c r="G25" s="20">
        <v>76.13</v>
      </c>
      <c r="H25" s="20">
        <v>800.00000000000045</v>
      </c>
      <c r="I25" s="20">
        <v>46.439999999999991</v>
      </c>
      <c r="J25" s="20">
        <v>1115.17</v>
      </c>
      <c r="K25" s="20">
        <v>0</v>
      </c>
      <c r="L25" s="20">
        <v>0</v>
      </c>
      <c r="M25" s="20">
        <v>0</v>
      </c>
    </row>
    <row r="26" spans="1:13">
      <c r="A26" s="4">
        <f t="shared" si="0"/>
        <v>14</v>
      </c>
      <c r="B26" s="19"/>
      <c r="C26" s="4">
        <v>549000</v>
      </c>
      <c r="D26" s="19"/>
      <c r="E26" s="32" t="s">
        <v>94</v>
      </c>
      <c r="F26" s="37"/>
      <c r="G26" s="20">
        <v>16501.14</v>
      </c>
      <c r="H26" s="20">
        <v>14454.060000000001</v>
      </c>
      <c r="I26" s="20">
        <v>14825.949999999999</v>
      </c>
      <c r="J26" s="20">
        <v>22788.39</v>
      </c>
      <c r="K26" s="20">
        <v>4746.0700000000006</v>
      </c>
      <c r="L26" s="20">
        <v>5340</v>
      </c>
      <c r="M26" s="20">
        <v>5340</v>
      </c>
    </row>
    <row r="27" spans="1:13">
      <c r="A27" s="4">
        <f t="shared" si="0"/>
        <v>15</v>
      </c>
      <c r="B27" s="19"/>
      <c r="C27" s="4"/>
      <c r="D27" s="19"/>
      <c r="F27" s="19"/>
      <c r="G27" s="18"/>
      <c r="H27" s="18"/>
      <c r="I27" s="18"/>
      <c r="J27" s="18"/>
      <c r="K27" s="18"/>
      <c r="L27" s="18"/>
      <c r="M27" s="18"/>
    </row>
    <row r="28" spans="1:13" ht="14.25" thickBot="1">
      <c r="A28" s="4">
        <f t="shared" si="0"/>
        <v>16</v>
      </c>
      <c r="B28" s="19"/>
      <c r="D28" s="19"/>
      <c r="E28" s="2" t="s">
        <v>248</v>
      </c>
      <c r="F28" s="19"/>
      <c r="G28" s="49">
        <v>39670.910000000003</v>
      </c>
      <c r="H28" s="49">
        <v>155639.15</v>
      </c>
      <c r="I28" s="49">
        <v>174679.33</v>
      </c>
      <c r="J28" s="49">
        <v>57382.85</v>
      </c>
      <c r="K28" s="49">
        <v>32216.32</v>
      </c>
      <c r="L28" s="49">
        <v>36285.25</v>
      </c>
      <c r="M28" s="49">
        <v>23411.25</v>
      </c>
    </row>
    <row r="29" spans="1:13" ht="14.25" thickTop="1">
      <c r="A29" s="4"/>
    </row>
    <row r="30" spans="1:13">
      <c r="A30" s="4"/>
    </row>
    <row r="31" spans="1:13">
      <c r="A31" s="14"/>
      <c r="B31" s="19"/>
      <c r="D31" s="19"/>
      <c r="F31" s="19"/>
    </row>
    <row r="32" spans="1:13" ht="15">
      <c r="A32" s="1"/>
    </row>
    <row r="33" spans="1:1" ht="15">
      <c r="A33" s="28"/>
    </row>
    <row r="34" spans="1:1" ht="15">
      <c r="A34" s="28"/>
    </row>
    <row r="35" spans="1:1" ht="15">
      <c r="A35" s="28"/>
    </row>
    <row r="36" spans="1:1" ht="15">
      <c r="A36" s="28"/>
    </row>
    <row r="37" spans="1:1" ht="15">
      <c r="A37" s="28"/>
    </row>
    <row r="38" spans="1:1" ht="15">
      <c r="A38" s="1"/>
    </row>
    <row r="39" spans="1:1" ht="15">
      <c r="A39" s="1"/>
    </row>
    <row r="40" spans="1:1" ht="15">
      <c r="A40" s="1"/>
    </row>
  </sheetData>
  <pageMargins left="0.7" right="0.7" top="0.75" bottom="0.75" header="0.3" footer="0.3"/>
  <pageSetup scale="8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39">
    <tabColor rgb="FFFF0000"/>
    <pageSetUpPr fitToPage="1"/>
  </sheetPr>
  <dimension ref="A1:M90"/>
  <sheetViews>
    <sheetView topLeftCell="A10" zoomScaleNormal="100" workbookViewId="0">
      <selection activeCell="A44" sqref="A44:XFD83"/>
    </sheetView>
  </sheetViews>
  <sheetFormatPr defaultColWidth="9" defaultRowHeight="13.5"/>
  <cols>
    <col min="1" max="1" width="6.625" style="2" customWidth="1"/>
    <col min="2" max="2" width="3.25" style="2" customWidth="1"/>
    <col min="3" max="3" width="11" style="2" customWidth="1"/>
    <col min="4" max="4" width="3.25" style="2" customWidth="1"/>
    <col min="5" max="5" width="41.375" style="2" customWidth="1"/>
    <col min="6" max="6" width="3.25" style="2" customWidth="1"/>
    <col min="7" max="9" width="9.125" style="2" bestFit="1" customWidth="1"/>
    <col min="10" max="10" width="9.375" style="2" bestFit="1" customWidth="1"/>
    <col min="11" max="13" width="9.125" style="2" bestFit="1" customWidth="1"/>
    <col min="14" max="16384" width="9" style="2"/>
  </cols>
  <sheetData>
    <row r="1" spans="1:13" ht="15">
      <c r="A1" s="7"/>
      <c r="B1" s="41"/>
      <c r="C1" s="41"/>
      <c r="D1" s="41"/>
      <c r="E1" s="40"/>
      <c r="F1" s="41"/>
    </row>
    <row r="2" spans="1:13" ht="15">
      <c r="A2" s="7"/>
      <c r="B2" s="41"/>
      <c r="C2" s="41"/>
      <c r="D2" s="41"/>
      <c r="E2" s="40"/>
      <c r="F2" s="41"/>
    </row>
    <row r="3" spans="1:13" ht="15">
      <c r="A3" s="7"/>
      <c r="B3" s="41"/>
      <c r="C3" s="41"/>
      <c r="D3" s="41"/>
      <c r="E3" s="40"/>
      <c r="F3" s="41"/>
    </row>
    <row r="4" spans="1:13" ht="15">
      <c r="A4" s="7"/>
      <c r="B4" s="41"/>
      <c r="C4" s="41"/>
      <c r="D4" s="41"/>
      <c r="E4" s="40"/>
      <c r="F4" s="41"/>
    </row>
    <row r="5" spans="1:13" ht="15">
      <c r="A5" s="7"/>
      <c r="B5" s="23"/>
      <c r="C5" s="23"/>
      <c r="D5" s="23"/>
      <c r="E5" s="40"/>
      <c r="F5" s="23"/>
    </row>
    <row r="6" spans="1:13" ht="15">
      <c r="A6" s="7"/>
      <c r="B6" s="23"/>
      <c r="C6" s="23"/>
      <c r="D6" s="23"/>
      <c r="E6" s="40"/>
      <c r="F6" s="23"/>
    </row>
    <row r="7" spans="1:13" ht="15">
      <c r="A7" s="22"/>
      <c r="B7" s="22"/>
      <c r="C7" s="22"/>
      <c r="D7" s="22"/>
      <c r="E7" s="40"/>
      <c r="F7" s="22"/>
    </row>
    <row r="8" spans="1:13" ht="15">
      <c r="A8" s="39" t="s">
        <v>263</v>
      </c>
      <c r="B8" s="22"/>
      <c r="C8" s="22"/>
      <c r="D8" s="22"/>
      <c r="E8" s="40"/>
      <c r="F8" s="22"/>
    </row>
    <row r="9" spans="1:13" ht="15">
      <c r="A9" s="39"/>
      <c r="B9" s="22"/>
      <c r="C9" s="22"/>
      <c r="D9" s="22"/>
      <c r="E9" s="40"/>
      <c r="F9" s="22"/>
    </row>
    <row r="10" spans="1:13" ht="15">
      <c r="B10" s="25"/>
      <c r="D10" s="25"/>
      <c r="E10" s="42"/>
      <c r="F10" s="25"/>
    </row>
    <row r="11" spans="1:13" s="15" customFormat="1" ht="30">
      <c r="A11" s="34" t="s">
        <v>208</v>
      </c>
      <c r="B11" s="36"/>
      <c r="C11" s="34" t="s">
        <v>0</v>
      </c>
      <c r="D11" s="36"/>
      <c r="E11" s="34" t="s">
        <v>209</v>
      </c>
      <c r="F11" s="36"/>
      <c r="G11" s="34">
        <f>'Outside Service'!G11</f>
        <v>2017</v>
      </c>
      <c r="H11" s="34">
        <f>'Outside Service'!H11</f>
        <v>2018</v>
      </c>
      <c r="I11" s="34">
        <f>'Outside Service'!I11</f>
        <v>2019</v>
      </c>
      <c r="J11" s="34">
        <f>'Outside Service'!J11</f>
        <v>2020</v>
      </c>
      <c r="K11" s="34">
        <f>'Outside Service'!K11</f>
        <v>2021</v>
      </c>
      <c r="L11" s="34" t="str">
        <f>'Outside Service'!L11</f>
        <v>Base Period *</v>
      </c>
      <c r="M11" s="34" t="str">
        <f>'Outside Service'!M11</f>
        <v>Forecasted Period</v>
      </c>
    </row>
    <row r="12" spans="1:13" ht="15">
      <c r="A12" s="1"/>
      <c r="B12" s="31"/>
      <c r="C12" s="25"/>
      <c r="D12" s="31"/>
      <c r="E12" s="25"/>
      <c r="F12" s="31"/>
    </row>
    <row r="13" spans="1:13">
      <c r="A13" s="4">
        <v>1</v>
      </c>
      <c r="B13" s="17"/>
      <c r="C13" s="4">
        <v>628100</v>
      </c>
      <c r="D13" s="17"/>
      <c r="E13" s="32" t="s">
        <v>168</v>
      </c>
      <c r="F13" s="37"/>
      <c r="G13" s="20">
        <v>735.76</v>
      </c>
      <c r="H13" s="20">
        <v>728.39999999999986</v>
      </c>
      <c r="I13" s="20">
        <v>7.1999999999999993</v>
      </c>
      <c r="J13" s="20">
        <v>0</v>
      </c>
      <c r="K13" s="20">
        <v>0</v>
      </c>
      <c r="L13" s="20">
        <v>0</v>
      </c>
      <c r="M13" s="20">
        <v>0</v>
      </c>
    </row>
    <row r="14" spans="1:13">
      <c r="A14" s="4">
        <f>A13+1</f>
        <v>2</v>
      </c>
      <c r="B14" s="19"/>
      <c r="C14" s="4">
        <v>628200</v>
      </c>
      <c r="D14" s="19"/>
      <c r="E14" s="32" t="s">
        <v>169</v>
      </c>
      <c r="F14" s="37"/>
      <c r="G14" s="20">
        <v>1211.0399999999997</v>
      </c>
      <c r="H14" s="20">
        <v>1173.8899999999999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</row>
    <row r="15" spans="1:13">
      <c r="A15" s="4">
        <f t="shared" ref="A15:A40" si="0">A14+1</f>
        <v>3</v>
      </c>
      <c r="B15" s="19"/>
      <c r="C15" s="4">
        <v>628300</v>
      </c>
      <c r="D15" s="19"/>
      <c r="E15" s="32" t="s">
        <v>170</v>
      </c>
      <c r="F15" s="37"/>
      <c r="G15" s="20">
        <v>18276.830000000002</v>
      </c>
      <c r="H15" s="20">
        <v>18427.21</v>
      </c>
      <c r="I15" s="20">
        <v>-318.44000000000011</v>
      </c>
      <c r="J15" s="20">
        <v>1534.4499999999989</v>
      </c>
      <c r="K15" s="20">
        <v>0</v>
      </c>
      <c r="L15" s="20">
        <v>0</v>
      </c>
      <c r="M15" s="20">
        <v>0</v>
      </c>
    </row>
    <row r="16" spans="1:13">
      <c r="A16" s="4">
        <f t="shared" si="0"/>
        <v>4</v>
      </c>
      <c r="B16" s="19"/>
      <c r="C16" s="4">
        <v>628400</v>
      </c>
      <c r="D16" s="19"/>
      <c r="E16" s="32" t="s">
        <v>171</v>
      </c>
      <c r="F16" s="37"/>
      <c r="G16" s="20">
        <v>3380.65</v>
      </c>
      <c r="H16" s="20">
        <v>2574.8600000000006</v>
      </c>
      <c r="I16" s="20">
        <v>43451.519999999982</v>
      </c>
      <c r="J16" s="20">
        <v>40424.129999999997</v>
      </c>
      <c r="K16" s="20">
        <v>39656.000000000007</v>
      </c>
      <c r="L16" s="20">
        <v>39656</v>
      </c>
      <c r="M16" s="20">
        <v>39656</v>
      </c>
    </row>
    <row r="17" spans="1:13">
      <c r="A17" s="4">
        <f t="shared" si="0"/>
        <v>5</v>
      </c>
      <c r="B17" s="19"/>
      <c r="C17" s="4">
        <v>628500</v>
      </c>
      <c r="D17" s="19"/>
      <c r="E17" s="32" t="s">
        <v>172</v>
      </c>
      <c r="F17" s="37"/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</row>
    <row r="18" spans="1:13" ht="15.75" thickBot="1">
      <c r="A18" s="4">
        <f>A17+1</f>
        <v>6</v>
      </c>
      <c r="B18" s="19"/>
      <c r="D18" s="19"/>
      <c r="E18" s="1" t="s">
        <v>249</v>
      </c>
      <c r="F18" s="19"/>
      <c r="G18" s="49">
        <v>23604.280000000002</v>
      </c>
      <c r="H18" s="49">
        <v>22904.36</v>
      </c>
      <c r="I18" s="49">
        <v>43140.279999999984</v>
      </c>
      <c r="J18" s="49">
        <v>41958.579999999994</v>
      </c>
      <c r="K18" s="49">
        <v>39656.000000000007</v>
      </c>
      <c r="L18" s="49">
        <v>39656</v>
      </c>
      <c r="M18" s="49">
        <v>39656</v>
      </c>
    </row>
    <row r="19" spans="1:13" ht="14.25" thickTop="1">
      <c r="A19" s="4"/>
      <c r="G19" s="18"/>
      <c r="H19" s="18"/>
      <c r="I19" s="18"/>
      <c r="J19" s="18"/>
      <c r="K19" s="18"/>
      <c r="L19" s="18"/>
      <c r="M19" s="18"/>
    </row>
    <row r="20" spans="1:13">
      <c r="A20" s="4">
        <f>A18+1</f>
        <v>7</v>
      </c>
      <c r="B20" s="17"/>
      <c r="C20" s="4">
        <v>550200</v>
      </c>
      <c r="D20" s="17"/>
      <c r="E20" s="32" t="s">
        <v>95</v>
      </c>
      <c r="F20" s="37"/>
      <c r="G20" s="20">
        <v>23976.760000000002</v>
      </c>
      <c r="H20" s="20">
        <v>26825.389999999996</v>
      </c>
      <c r="I20" s="20">
        <v>35369.4</v>
      </c>
      <c r="J20" s="20">
        <v>45731.889999999985</v>
      </c>
      <c r="K20" s="20">
        <v>0</v>
      </c>
      <c r="L20" s="20">
        <v>0</v>
      </c>
      <c r="M20" s="20">
        <v>0</v>
      </c>
    </row>
    <row r="21" spans="1:13">
      <c r="A21" s="4">
        <f t="shared" si="0"/>
        <v>8</v>
      </c>
      <c r="C21" s="4">
        <v>550300</v>
      </c>
      <c r="E21" s="32" t="s">
        <v>96</v>
      </c>
      <c r="F21" s="37"/>
      <c r="G21" s="20">
        <v>74.16</v>
      </c>
      <c r="H21" s="20">
        <v>288.46000000000004</v>
      </c>
      <c r="I21" s="20">
        <v>-8.1699999999999982</v>
      </c>
      <c r="J21" s="20">
        <v>84.19</v>
      </c>
      <c r="K21" s="20">
        <v>272.87</v>
      </c>
      <c r="L21" s="20">
        <v>0</v>
      </c>
      <c r="M21" s="20">
        <v>0</v>
      </c>
    </row>
    <row r="22" spans="1:13">
      <c r="A22" s="4">
        <f t="shared" si="0"/>
        <v>9</v>
      </c>
      <c r="C22" s="4">
        <v>550400</v>
      </c>
      <c r="E22" s="32" t="s">
        <v>97</v>
      </c>
      <c r="F22" s="37"/>
      <c r="G22" s="20">
        <v>4079.4800000000005</v>
      </c>
      <c r="H22" s="20">
        <v>4183.5499999999993</v>
      </c>
      <c r="I22" s="20">
        <v>6773.77</v>
      </c>
      <c r="J22" s="20">
        <v>6337.75</v>
      </c>
      <c r="K22" s="20">
        <v>0</v>
      </c>
      <c r="L22" s="20">
        <v>6512.4000000000005</v>
      </c>
      <c r="M22" s="20">
        <v>6512.4000000000005</v>
      </c>
    </row>
    <row r="23" spans="1:13">
      <c r="A23" s="4">
        <f t="shared" si="0"/>
        <v>10</v>
      </c>
      <c r="C23" s="4">
        <v>550500</v>
      </c>
      <c r="E23" s="32" t="s">
        <v>98</v>
      </c>
      <c r="F23" s="37"/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</row>
    <row r="24" spans="1:13">
      <c r="A24" s="4">
        <f t="shared" si="0"/>
        <v>11</v>
      </c>
      <c r="C24" s="4">
        <v>550600</v>
      </c>
      <c r="E24" s="32" t="s">
        <v>99</v>
      </c>
      <c r="F24" s="37"/>
      <c r="G24" s="20">
        <v>0</v>
      </c>
      <c r="H24" s="20">
        <v>0</v>
      </c>
      <c r="I24" s="20">
        <v>0</v>
      </c>
      <c r="J24" s="20">
        <v>2825.2200000000003</v>
      </c>
      <c r="K24" s="20">
        <v>0</v>
      </c>
      <c r="L24" s="20">
        <v>0</v>
      </c>
      <c r="M24" s="20">
        <v>0</v>
      </c>
    </row>
    <row r="25" spans="1:13">
      <c r="A25" s="4">
        <f t="shared" si="0"/>
        <v>12</v>
      </c>
      <c r="C25" s="4">
        <v>550700</v>
      </c>
      <c r="E25" s="32" t="s">
        <v>100</v>
      </c>
      <c r="F25" s="37"/>
      <c r="G25" s="20">
        <v>0</v>
      </c>
      <c r="H25" s="20">
        <v>0</v>
      </c>
      <c r="I25" s="20">
        <v>0</v>
      </c>
      <c r="J25" s="20">
        <v>1424.8899999999999</v>
      </c>
      <c r="K25" s="20">
        <v>0</v>
      </c>
      <c r="L25" s="20">
        <v>0</v>
      </c>
      <c r="M25" s="20">
        <v>0</v>
      </c>
    </row>
    <row r="26" spans="1:13">
      <c r="A26" s="4">
        <f t="shared" si="0"/>
        <v>13</v>
      </c>
      <c r="C26" s="4">
        <v>550800</v>
      </c>
      <c r="E26" s="32" t="s">
        <v>101</v>
      </c>
      <c r="F26" s="37"/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</row>
    <row r="27" spans="1:13">
      <c r="A27" s="4">
        <f t="shared" si="0"/>
        <v>14</v>
      </c>
      <c r="C27" s="4">
        <v>559900</v>
      </c>
      <c r="E27" s="32" t="s">
        <v>102</v>
      </c>
      <c r="F27" s="37"/>
      <c r="G27" s="20">
        <v>0</v>
      </c>
      <c r="H27" s="20">
        <v>0</v>
      </c>
      <c r="I27" s="20">
        <v>0</v>
      </c>
      <c r="J27" s="20">
        <v>1353.7899999999997</v>
      </c>
      <c r="K27" s="20">
        <v>1250</v>
      </c>
      <c r="L27" s="20">
        <v>1250</v>
      </c>
      <c r="M27" s="20">
        <v>0</v>
      </c>
    </row>
    <row r="28" spans="1:13" ht="15.75" thickBot="1">
      <c r="A28" s="4">
        <f t="shared" si="0"/>
        <v>15</v>
      </c>
      <c r="E28" s="1" t="s">
        <v>250</v>
      </c>
      <c r="G28" s="49">
        <v>28130.400000000001</v>
      </c>
      <c r="H28" s="49">
        <v>31297.399999999994</v>
      </c>
      <c r="I28" s="49">
        <v>42135</v>
      </c>
      <c r="J28" s="49">
        <v>57757.729999999989</v>
      </c>
      <c r="K28" s="49">
        <v>1522.87</v>
      </c>
      <c r="L28" s="49">
        <v>7762.4000000000005</v>
      </c>
      <c r="M28" s="49">
        <v>6512.4000000000005</v>
      </c>
    </row>
    <row r="29" spans="1:13" ht="14.25" thickTop="1">
      <c r="A29" s="4"/>
      <c r="G29" s="18"/>
      <c r="H29" s="18"/>
      <c r="I29" s="18"/>
      <c r="J29" s="18"/>
      <c r="K29" s="18"/>
      <c r="L29" s="18"/>
      <c r="M29" s="18"/>
    </row>
    <row r="30" spans="1:13">
      <c r="A30" s="4">
        <f>A28+1</f>
        <v>16</v>
      </c>
      <c r="B30" s="44"/>
      <c r="C30" s="4">
        <v>581100</v>
      </c>
      <c r="D30" s="44"/>
      <c r="E30" s="32" t="s">
        <v>110</v>
      </c>
      <c r="F30" s="37"/>
      <c r="G30" s="20">
        <v>875.31</v>
      </c>
      <c r="H30" s="20">
        <v>650.30999999999983</v>
      </c>
      <c r="I30" s="20">
        <v>1579.9100000000003</v>
      </c>
      <c r="J30" s="20">
        <v>2858.2599999999998</v>
      </c>
      <c r="K30" s="20">
        <v>1816.02</v>
      </c>
      <c r="L30" s="20">
        <v>1654.14</v>
      </c>
      <c r="M30" s="20">
        <v>1654.14</v>
      </c>
    </row>
    <row r="31" spans="1:13">
      <c r="A31" s="4">
        <f t="shared" si="0"/>
        <v>17</v>
      </c>
      <c r="C31" s="4">
        <v>581200</v>
      </c>
      <c r="E31" s="32" t="s">
        <v>111</v>
      </c>
      <c r="F31" s="37"/>
      <c r="G31" s="20">
        <v>365.42999999999995</v>
      </c>
      <c r="H31" s="20">
        <v>248.32</v>
      </c>
      <c r="I31" s="20">
        <v>596.72000000000014</v>
      </c>
      <c r="J31" s="20">
        <v>684.05</v>
      </c>
      <c r="K31" s="20">
        <v>719.38</v>
      </c>
      <c r="L31" s="20">
        <v>653.125</v>
      </c>
      <c r="M31" s="20">
        <v>653.125</v>
      </c>
    </row>
    <row r="32" spans="1:13">
      <c r="A32" s="4">
        <f t="shared" si="0"/>
        <v>18</v>
      </c>
      <c r="C32" s="4">
        <v>581300</v>
      </c>
      <c r="E32" s="32" t="s">
        <v>112</v>
      </c>
      <c r="F32" s="37"/>
      <c r="G32" s="20">
        <v>1006.8900000000002</v>
      </c>
      <c r="H32" s="20">
        <v>1329.5699999999997</v>
      </c>
      <c r="I32" s="20">
        <v>670.99</v>
      </c>
      <c r="J32" s="20">
        <v>944.06</v>
      </c>
      <c r="K32" s="20">
        <v>119.63</v>
      </c>
      <c r="L32" s="20">
        <v>330</v>
      </c>
      <c r="M32" s="20">
        <v>330</v>
      </c>
    </row>
    <row r="33" spans="1:13">
      <c r="A33" s="4">
        <f t="shared" si="0"/>
        <v>19</v>
      </c>
      <c r="C33" s="4">
        <v>582100</v>
      </c>
      <c r="E33" s="32" t="s">
        <v>2</v>
      </c>
      <c r="F33" s="37"/>
      <c r="G33" s="20">
        <v>0</v>
      </c>
      <c r="H33" s="20">
        <v>0</v>
      </c>
      <c r="I33" s="20">
        <v>0</v>
      </c>
      <c r="J33" s="20">
        <v>219.71</v>
      </c>
      <c r="K33" s="20">
        <v>2167.02</v>
      </c>
      <c r="L33" s="20">
        <v>1078.2149999999999</v>
      </c>
      <c r="M33" s="20">
        <v>1078.2149999999999</v>
      </c>
    </row>
    <row r="34" spans="1:13">
      <c r="A34" s="4">
        <f t="shared" si="0"/>
        <v>20</v>
      </c>
      <c r="C34" s="4">
        <v>582200</v>
      </c>
      <c r="E34" s="32" t="s">
        <v>113</v>
      </c>
      <c r="F34" s="37"/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</row>
    <row r="35" spans="1:13">
      <c r="A35" s="4">
        <f t="shared" si="0"/>
        <v>21</v>
      </c>
      <c r="C35" s="4">
        <v>583100</v>
      </c>
      <c r="E35" s="32" t="s">
        <v>114</v>
      </c>
      <c r="F35" s="37"/>
      <c r="G35" s="20">
        <v>1387.4600000000003</v>
      </c>
      <c r="H35" s="20">
        <v>1004.6099999999999</v>
      </c>
      <c r="I35" s="20">
        <v>1501.0899999999997</v>
      </c>
      <c r="J35" s="20">
        <v>183.73999999999998</v>
      </c>
      <c r="K35" s="20">
        <v>211.26</v>
      </c>
      <c r="L35" s="20">
        <v>105</v>
      </c>
      <c r="M35" s="20">
        <v>105</v>
      </c>
    </row>
    <row r="36" spans="1:13">
      <c r="A36" s="4">
        <f t="shared" si="0"/>
        <v>22</v>
      </c>
      <c r="C36" s="4">
        <v>583200</v>
      </c>
      <c r="E36" s="32" t="s">
        <v>115</v>
      </c>
      <c r="F36" s="37"/>
      <c r="G36" s="20">
        <v>6.58</v>
      </c>
      <c r="H36" s="20">
        <v>26.37</v>
      </c>
      <c r="I36" s="20">
        <v>6.33</v>
      </c>
      <c r="J36" s="20">
        <v>6.24</v>
      </c>
      <c r="K36" s="20">
        <v>0</v>
      </c>
      <c r="L36" s="20">
        <v>0</v>
      </c>
      <c r="M36" s="20">
        <v>0</v>
      </c>
    </row>
    <row r="37" spans="1:13">
      <c r="A37" s="4">
        <f t="shared" si="0"/>
        <v>23</v>
      </c>
      <c r="C37" s="4">
        <v>583300</v>
      </c>
      <c r="E37" s="32" t="s">
        <v>116</v>
      </c>
      <c r="F37" s="37"/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</row>
    <row r="38" spans="1:13">
      <c r="A38" s="4">
        <f t="shared" si="0"/>
        <v>24</v>
      </c>
      <c r="C38" s="4">
        <v>583400</v>
      </c>
      <c r="E38" s="32" t="s">
        <v>117</v>
      </c>
      <c r="F38" s="37"/>
      <c r="G38" s="20">
        <v>4772.2900000000009</v>
      </c>
      <c r="H38" s="20">
        <v>4743.79</v>
      </c>
      <c r="I38" s="20">
        <v>3199.4800000000009</v>
      </c>
      <c r="J38" s="20">
        <v>3083.59</v>
      </c>
      <c r="K38" s="20">
        <v>1132.47</v>
      </c>
      <c r="L38" s="20">
        <v>1503</v>
      </c>
      <c r="M38" s="20">
        <v>1503</v>
      </c>
    </row>
    <row r="39" spans="1:13">
      <c r="A39" s="4">
        <f t="shared" si="0"/>
        <v>25</v>
      </c>
      <c r="C39" s="4">
        <v>583500</v>
      </c>
      <c r="E39" s="32" t="s">
        <v>118</v>
      </c>
      <c r="F39" s="37"/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</row>
    <row r="40" spans="1:13" ht="15.75" thickBot="1">
      <c r="A40" s="4">
        <f t="shared" si="0"/>
        <v>26</v>
      </c>
      <c r="E40" s="1" t="s">
        <v>251</v>
      </c>
      <c r="G40" s="49">
        <v>8413.9600000000009</v>
      </c>
      <c r="H40" s="49">
        <v>8002.9699999999993</v>
      </c>
      <c r="I40" s="49">
        <v>7554.5200000000023</v>
      </c>
      <c r="J40" s="49">
        <v>7979.6499999999987</v>
      </c>
      <c r="K40" s="49">
        <v>6165.7800000000007</v>
      </c>
      <c r="L40" s="49">
        <v>5323.48</v>
      </c>
      <c r="M40" s="49">
        <v>5323.48</v>
      </c>
    </row>
    <row r="41" spans="1:13" ht="14.25" thickTop="1">
      <c r="A41" s="4"/>
      <c r="G41" s="18"/>
      <c r="H41" s="18"/>
      <c r="I41" s="18"/>
      <c r="J41" s="18"/>
      <c r="K41" s="18"/>
      <c r="L41" s="18"/>
      <c r="M41" s="18"/>
    </row>
    <row r="42" spans="1:13" ht="15">
      <c r="A42" s="4">
        <f>A40+1</f>
        <v>27</v>
      </c>
      <c r="B42" s="1"/>
      <c r="D42" s="1"/>
      <c r="E42" s="1" t="s">
        <v>252</v>
      </c>
      <c r="F42" s="1"/>
      <c r="G42" s="57">
        <v>60148.639999999999</v>
      </c>
      <c r="H42" s="57">
        <v>62204.729999999996</v>
      </c>
      <c r="I42" s="57">
        <v>92829.799999999988</v>
      </c>
      <c r="J42" s="57">
        <v>107695.95999999999</v>
      </c>
      <c r="K42" s="57">
        <v>47344.650000000009</v>
      </c>
      <c r="L42" s="57">
        <v>52741.880000000005</v>
      </c>
      <c r="M42" s="57">
        <v>51491.880000000005</v>
      </c>
    </row>
    <row r="43" spans="1:13">
      <c r="A43" s="4"/>
    </row>
    <row r="44" spans="1:13">
      <c r="A44" s="4"/>
    </row>
    <row r="45" spans="1:13" ht="15" hidden="1">
      <c r="A45" s="4"/>
      <c r="B45" s="25"/>
      <c r="D45" s="25"/>
      <c r="E45" s="31"/>
      <c r="F45" s="25"/>
    </row>
    <row r="46" spans="1:13" s="15" customFormat="1" ht="15" hidden="1">
      <c r="A46" s="48"/>
      <c r="B46" s="36"/>
      <c r="C46" s="48"/>
      <c r="D46" s="36"/>
      <c r="E46" s="48"/>
      <c r="F46" s="36"/>
    </row>
    <row r="47" spans="1:13" hidden="1">
      <c r="A47" s="4"/>
    </row>
    <row r="48" spans="1:13" hidden="1">
      <c r="A48" s="4"/>
      <c r="B48" s="17"/>
      <c r="C48" s="4"/>
      <c r="D48" s="17"/>
      <c r="E48" s="32"/>
      <c r="F48" s="37"/>
    </row>
    <row r="49" spans="1:6" hidden="1">
      <c r="A49" s="4"/>
      <c r="B49" s="19"/>
      <c r="C49" s="4"/>
      <c r="D49" s="19"/>
      <c r="E49" s="32"/>
      <c r="F49" s="37"/>
    </row>
    <row r="50" spans="1:6" hidden="1">
      <c r="A50" s="4"/>
      <c r="B50" s="19"/>
      <c r="C50" s="4"/>
      <c r="D50" s="19"/>
      <c r="E50" s="32"/>
      <c r="F50" s="37"/>
    </row>
    <row r="51" spans="1:6" hidden="1">
      <c r="A51" s="4"/>
      <c r="B51" s="19"/>
      <c r="C51" s="4"/>
      <c r="D51" s="19"/>
      <c r="E51" s="32"/>
      <c r="F51" s="37"/>
    </row>
    <row r="52" spans="1:6" hidden="1">
      <c r="A52" s="4"/>
      <c r="B52" s="19"/>
      <c r="C52" s="4"/>
      <c r="D52" s="19"/>
      <c r="E52" s="32"/>
      <c r="F52" s="37"/>
    </row>
    <row r="53" spans="1:6" ht="15" hidden="1">
      <c r="A53" s="4"/>
      <c r="B53" s="19"/>
      <c r="C53" s="4"/>
      <c r="D53" s="19"/>
      <c r="E53" s="1"/>
      <c r="F53" s="19"/>
    </row>
    <row r="54" spans="1:6" hidden="1">
      <c r="A54" s="4"/>
      <c r="C54" s="4"/>
    </row>
    <row r="55" spans="1:6" hidden="1">
      <c r="A55" s="4"/>
      <c r="B55" s="17"/>
      <c r="C55" s="4"/>
      <c r="D55" s="17"/>
      <c r="E55" s="32"/>
      <c r="F55" s="37"/>
    </row>
    <row r="56" spans="1:6" hidden="1">
      <c r="A56" s="4"/>
      <c r="B56" s="19"/>
      <c r="C56" s="4"/>
      <c r="D56" s="19"/>
      <c r="E56" s="32"/>
      <c r="F56" s="37"/>
    </row>
    <row r="57" spans="1:6" hidden="1">
      <c r="A57" s="4"/>
      <c r="B57" s="19"/>
      <c r="C57" s="4"/>
      <c r="D57" s="19"/>
      <c r="E57" s="32"/>
      <c r="F57" s="37"/>
    </row>
    <row r="58" spans="1:6" hidden="1">
      <c r="A58" s="4"/>
      <c r="B58" s="19"/>
      <c r="C58" s="4"/>
      <c r="D58" s="19"/>
      <c r="E58" s="32"/>
      <c r="F58" s="37"/>
    </row>
    <row r="59" spans="1:6" hidden="1">
      <c r="A59" s="4"/>
      <c r="B59" s="19"/>
      <c r="C59" s="4"/>
      <c r="D59" s="19"/>
      <c r="E59" s="32"/>
      <c r="F59" s="37"/>
    </row>
    <row r="60" spans="1:6" hidden="1">
      <c r="A60" s="4"/>
      <c r="B60" s="19"/>
      <c r="C60" s="4"/>
      <c r="D60" s="19"/>
      <c r="E60" s="32"/>
      <c r="F60" s="37"/>
    </row>
    <row r="61" spans="1:6" hidden="1">
      <c r="A61" s="4"/>
      <c r="C61" s="4"/>
      <c r="E61" s="32"/>
      <c r="F61" s="37"/>
    </row>
    <row r="62" spans="1:6" hidden="1">
      <c r="A62" s="4"/>
      <c r="C62" s="4"/>
      <c r="E62" s="32"/>
      <c r="F62" s="37"/>
    </row>
    <row r="63" spans="1:6" ht="15" hidden="1">
      <c r="A63" s="4"/>
      <c r="C63" s="4"/>
      <c r="E63" s="1"/>
    </row>
    <row r="64" spans="1:6" hidden="1">
      <c r="A64" s="4"/>
      <c r="C64" s="4"/>
    </row>
    <row r="65" spans="1:6" hidden="1">
      <c r="A65" s="4"/>
      <c r="B65" s="17"/>
      <c r="C65" s="4"/>
      <c r="D65" s="17"/>
      <c r="E65" s="32"/>
      <c r="F65" s="37"/>
    </row>
    <row r="66" spans="1:6" hidden="1">
      <c r="A66" s="4"/>
      <c r="B66" s="19"/>
      <c r="C66" s="4"/>
      <c r="D66" s="19"/>
      <c r="E66" s="32"/>
      <c r="F66" s="37"/>
    </row>
    <row r="67" spans="1:6" hidden="1">
      <c r="A67" s="4"/>
      <c r="B67" s="19"/>
      <c r="C67" s="4"/>
      <c r="D67" s="19"/>
      <c r="E67" s="32"/>
      <c r="F67" s="37"/>
    </row>
    <row r="68" spans="1:6" hidden="1">
      <c r="A68" s="4"/>
      <c r="B68" s="19"/>
      <c r="C68" s="4"/>
      <c r="D68" s="19"/>
      <c r="E68" s="32"/>
      <c r="F68" s="37"/>
    </row>
    <row r="69" spans="1:6" hidden="1">
      <c r="A69" s="4"/>
      <c r="B69" s="19"/>
      <c r="C69" s="4"/>
      <c r="D69" s="19"/>
      <c r="E69" s="32"/>
      <c r="F69" s="37"/>
    </row>
    <row r="70" spans="1:6" hidden="1">
      <c r="A70" s="4"/>
      <c r="B70" s="19"/>
      <c r="C70" s="4"/>
      <c r="D70" s="19"/>
      <c r="E70" s="32"/>
      <c r="F70" s="37"/>
    </row>
    <row r="71" spans="1:6" hidden="1">
      <c r="A71" s="4"/>
      <c r="C71" s="4"/>
      <c r="E71" s="32"/>
      <c r="F71" s="37"/>
    </row>
    <row r="72" spans="1:6" hidden="1">
      <c r="A72" s="4"/>
      <c r="C72" s="4"/>
      <c r="E72" s="32"/>
      <c r="F72" s="37"/>
    </row>
    <row r="73" spans="1:6" hidden="1">
      <c r="A73" s="4"/>
      <c r="C73" s="4"/>
      <c r="E73" s="32"/>
      <c r="F73" s="37"/>
    </row>
    <row r="74" spans="1:6" hidden="1">
      <c r="A74" s="4"/>
      <c r="C74" s="4"/>
      <c r="E74" s="32"/>
      <c r="F74" s="37"/>
    </row>
    <row r="75" spans="1:6" ht="15" hidden="1">
      <c r="A75" s="4"/>
      <c r="E75" s="1"/>
    </row>
    <row r="76" spans="1:6" hidden="1">
      <c r="A76" s="4"/>
    </row>
    <row r="77" spans="1:6" ht="15" hidden="1">
      <c r="A77" s="4"/>
      <c r="B77" s="1"/>
      <c r="D77" s="1"/>
      <c r="E77" s="1"/>
      <c r="F77" s="1"/>
    </row>
    <row r="78" spans="1:6" ht="15">
      <c r="A78" s="1"/>
    </row>
    <row r="79" spans="1:6" ht="15">
      <c r="A79" s="28"/>
    </row>
    <row r="80" spans="1:6" ht="15">
      <c r="A80" s="28"/>
    </row>
    <row r="81" spans="1:1" ht="15">
      <c r="A81" s="28"/>
    </row>
    <row r="82" spans="1:1" ht="15">
      <c r="A82" s="28"/>
    </row>
    <row r="83" spans="1:1" ht="15">
      <c r="A83" s="28"/>
    </row>
    <row r="84" spans="1:1" ht="15">
      <c r="A84" s="1"/>
    </row>
    <row r="85" spans="1:1" ht="15">
      <c r="A85" s="1"/>
    </row>
    <row r="86" spans="1:1" ht="15">
      <c r="A86" s="1"/>
    </row>
    <row r="88" spans="1:1" ht="15">
      <c r="A88" s="1"/>
    </row>
    <row r="89" spans="1:1" ht="15">
      <c r="A89" s="1"/>
    </row>
    <row r="90" spans="1:1" ht="15">
      <c r="A90" s="1"/>
    </row>
  </sheetData>
  <pageMargins left="0.7" right="0.7" top="0.75" bottom="0.75" header="0.3" footer="0.3"/>
  <pageSetup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1">
    <tabColor rgb="FFFF0000"/>
    <pageSetUpPr fitToPage="1"/>
  </sheetPr>
  <dimension ref="A1:M51"/>
  <sheetViews>
    <sheetView zoomScaleNormal="100" workbookViewId="0">
      <selection activeCell="A42" sqref="A42:XFD49"/>
    </sheetView>
  </sheetViews>
  <sheetFormatPr defaultColWidth="9" defaultRowHeight="13.5"/>
  <cols>
    <col min="1" max="1" width="7.75" style="2" customWidth="1"/>
    <col min="2" max="2" width="3.125" style="2" customWidth="1"/>
    <col min="3" max="3" width="11" style="2" customWidth="1"/>
    <col min="4" max="4" width="3.125" style="2" customWidth="1"/>
    <col min="5" max="5" width="31.125" style="2" bestFit="1" customWidth="1"/>
    <col min="6" max="6" width="3.125" style="2" customWidth="1"/>
    <col min="7" max="13" width="9.375" style="2" bestFit="1" customWidth="1"/>
    <col min="14" max="16384" width="9" style="2"/>
  </cols>
  <sheetData>
    <row r="1" spans="1:13" ht="15">
      <c r="A1" s="7"/>
      <c r="B1" s="41"/>
      <c r="C1" s="41"/>
      <c r="D1" s="41"/>
      <c r="E1" s="40"/>
      <c r="F1" s="41"/>
    </row>
    <row r="2" spans="1:13" ht="15">
      <c r="A2" s="7"/>
      <c r="B2" s="41"/>
      <c r="C2" s="41"/>
      <c r="D2" s="41"/>
      <c r="E2" s="40"/>
      <c r="F2" s="41"/>
    </row>
    <row r="3" spans="1:13" ht="15">
      <c r="A3" s="7"/>
      <c r="B3" s="41"/>
      <c r="C3" s="41"/>
      <c r="D3" s="41"/>
      <c r="E3" s="40"/>
      <c r="F3" s="41"/>
    </row>
    <row r="4" spans="1:13" ht="15">
      <c r="A4" s="7"/>
      <c r="B4" s="41"/>
      <c r="C4" s="41"/>
      <c r="D4" s="41"/>
      <c r="E4" s="40"/>
      <c r="F4" s="41"/>
    </row>
    <row r="5" spans="1:13" ht="15">
      <c r="A5" s="7"/>
      <c r="B5" s="23"/>
      <c r="C5" s="23"/>
      <c r="D5" s="23"/>
      <c r="E5" s="40"/>
      <c r="F5" s="23"/>
    </row>
    <row r="6" spans="1:13" ht="15">
      <c r="A6" s="7"/>
      <c r="B6" s="23"/>
      <c r="C6" s="23"/>
      <c r="D6" s="23"/>
      <c r="E6" s="40"/>
      <c r="F6" s="23"/>
    </row>
    <row r="7" spans="1:13" ht="15">
      <c r="A7" s="22"/>
      <c r="B7" s="22"/>
      <c r="C7" s="22"/>
      <c r="D7" s="22"/>
      <c r="E7" s="40"/>
      <c r="F7" s="22"/>
    </row>
    <row r="8" spans="1:13" ht="15">
      <c r="A8" s="39" t="s">
        <v>227</v>
      </c>
      <c r="B8" s="22"/>
      <c r="C8" s="22"/>
      <c r="D8" s="22"/>
      <c r="E8" s="40"/>
      <c r="F8" s="22"/>
    </row>
    <row r="9" spans="1:13" ht="15">
      <c r="A9" s="22"/>
      <c r="B9" s="22"/>
      <c r="C9" s="22"/>
      <c r="D9" s="22"/>
      <c r="E9" s="40"/>
      <c r="F9" s="22"/>
    </row>
    <row r="10" spans="1:13" ht="15">
      <c r="B10" s="25"/>
      <c r="D10" s="25"/>
      <c r="E10" s="42"/>
      <c r="F10" s="25"/>
    </row>
    <row r="11" spans="1:13" s="15" customFormat="1" ht="30">
      <c r="A11" s="34" t="s">
        <v>208</v>
      </c>
      <c r="B11" s="36"/>
      <c r="C11" s="34" t="s">
        <v>0</v>
      </c>
      <c r="D11" s="36"/>
      <c r="E11" s="34" t="s">
        <v>209</v>
      </c>
      <c r="F11" s="36"/>
      <c r="G11" s="47">
        <f>'Office Supplies &amp; Other Exp'!G11</f>
        <v>2017</v>
      </c>
      <c r="H11" s="47">
        <f>'Office Supplies &amp; Other Exp'!H11</f>
        <v>2018</v>
      </c>
      <c r="I11" s="47">
        <f>'Office Supplies &amp; Other Exp'!I11</f>
        <v>2019</v>
      </c>
      <c r="J11" s="47">
        <f>'Office Supplies &amp; Other Exp'!J11</f>
        <v>2020</v>
      </c>
      <c r="K11" s="47">
        <f>'Office Supplies &amp; Other Exp'!K11</f>
        <v>2021</v>
      </c>
      <c r="L11" s="47" t="str">
        <f>'Office Supplies &amp; Other Exp'!L11</f>
        <v>Base Period *</v>
      </c>
      <c r="M11" s="47" t="str">
        <f>'Office Supplies &amp; Other Exp'!M11</f>
        <v>Forecasted Period</v>
      </c>
    </row>
    <row r="12" spans="1:13" ht="15">
      <c r="A12" s="25"/>
      <c r="B12" s="31"/>
      <c r="C12" s="25"/>
      <c r="D12" s="31"/>
      <c r="E12" s="25"/>
      <c r="F12" s="31"/>
    </row>
    <row r="13" spans="1:13">
      <c r="A13" s="4">
        <v>1</v>
      </c>
      <c r="B13" s="17"/>
      <c r="C13" s="4">
        <v>531001</v>
      </c>
      <c r="D13" s="17"/>
      <c r="E13" s="32" t="s">
        <v>54</v>
      </c>
      <c r="F13" s="37"/>
      <c r="G13" s="20">
        <v>23472.480000000003</v>
      </c>
      <c r="H13" s="20">
        <v>24182.320000000007</v>
      </c>
      <c r="I13" s="20">
        <v>26939.460000000003</v>
      </c>
      <c r="J13" s="20">
        <v>30052.529999999995</v>
      </c>
      <c r="K13" s="20">
        <v>23697.160000000003</v>
      </c>
      <c r="L13" s="20">
        <v>22170.942908163001</v>
      </c>
      <c r="M13" s="20">
        <v>27957.28545577807</v>
      </c>
    </row>
    <row r="14" spans="1:13">
      <c r="A14" s="4">
        <f>A13+1</f>
        <v>2</v>
      </c>
      <c r="B14" s="19"/>
      <c r="C14" s="4">
        <v>531002</v>
      </c>
      <c r="D14" s="19"/>
      <c r="E14" s="32" t="s">
        <v>55</v>
      </c>
      <c r="F14" s="37"/>
      <c r="G14" s="20">
        <v>16704.490000000002</v>
      </c>
      <c r="H14" s="20">
        <v>20358.260000000002</v>
      </c>
      <c r="I14" s="20">
        <v>23567.259999999995</v>
      </c>
      <c r="J14" s="20">
        <v>25604.17</v>
      </c>
      <c r="K14" s="20">
        <v>20006.519999999997</v>
      </c>
      <c r="L14" s="20">
        <v>20553.569330906001</v>
      </c>
      <c r="M14" s="20">
        <v>37276.380607704094</v>
      </c>
    </row>
    <row r="15" spans="1:13">
      <c r="A15" s="4">
        <f t="shared" ref="A15:A40" si="0">A14+1</f>
        <v>3</v>
      </c>
      <c r="B15" s="19"/>
      <c r="C15" s="4">
        <v>531100</v>
      </c>
      <c r="D15" s="19"/>
      <c r="E15" s="32" t="s">
        <v>56</v>
      </c>
      <c r="F15" s="37"/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</row>
    <row r="16" spans="1:13">
      <c r="A16" s="4">
        <f t="shared" si="0"/>
        <v>4</v>
      </c>
      <c r="B16" s="19"/>
      <c r="C16" s="4">
        <v>531200</v>
      </c>
      <c r="D16" s="19"/>
      <c r="E16" s="32" t="s">
        <v>57</v>
      </c>
      <c r="F16" s="37"/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</row>
    <row r="17" spans="1:13">
      <c r="A17" s="4">
        <f t="shared" si="0"/>
        <v>5</v>
      </c>
      <c r="B17" s="19"/>
      <c r="C17" s="4">
        <v>532001</v>
      </c>
      <c r="D17" s="19"/>
      <c r="E17" s="32" t="s">
        <v>59</v>
      </c>
      <c r="F17" s="37"/>
      <c r="G17" s="5">
        <v>22871.749999999996</v>
      </c>
      <c r="H17" s="5">
        <v>24293.24</v>
      </c>
      <c r="I17" s="5">
        <v>26197.089999999982</v>
      </c>
      <c r="J17" s="5">
        <v>31803.119999999992</v>
      </c>
      <c r="K17" s="5">
        <v>27623.410000000003</v>
      </c>
      <c r="L17" s="5">
        <v>29353.047457599998</v>
      </c>
      <c r="M17" s="5">
        <v>29353.047457599998</v>
      </c>
    </row>
    <row r="18" spans="1:13">
      <c r="A18" s="4">
        <f t="shared" si="0"/>
        <v>6</v>
      </c>
      <c r="B18" s="19"/>
      <c r="C18" s="4">
        <v>532002</v>
      </c>
      <c r="D18" s="19"/>
      <c r="E18" s="32" t="s">
        <v>60</v>
      </c>
      <c r="F18" s="37"/>
      <c r="G18" s="20">
        <v>3848.9300000000003</v>
      </c>
      <c r="H18" s="20">
        <v>4031.9899999999984</v>
      </c>
      <c r="I18" s="20">
        <v>5997.6699999999992</v>
      </c>
      <c r="J18" s="20">
        <v>5737.4700000000012</v>
      </c>
      <c r="K18" s="20">
        <v>-1521.3900000000035</v>
      </c>
      <c r="L18" s="20">
        <v>6238.7369600000011</v>
      </c>
      <c r="M18" s="20">
        <v>6238.74</v>
      </c>
    </row>
    <row r="19" spans="1:13">
      <c r="A19" s="4">
        <f t="shared" si="0"/>
        <v>7</v>
      </c>
      <c r="B19" s="19"/>
      <c r="C19" s="4">
        <v>532003</v>
      </c>
      <c r="D19" s="19"/>
      <c r="E19" s="32" t="s">
        <v>61</v>
      </c>
      <c r="F19" s="37"/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</row>
    <row r="20" spans="1:13">
      <c r="A20" s="4">
        <f t="shared" si="0"/>
        <v>8</v>
      </c>
      <c r="B20" s="19"/>
      <c r="C20" s="4">
        <v>532004</v>
      </c>
      <c r="D20" s="19"/>
      <c r="E20" s="32" t="s">
        <v>62</v>
      </c>
      <c r="F20" s="37"/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</row>
    <row r="21" spans="1:13">
      <c r="A21" s="4">
        <f t="shared" si="0"/>
        <v>9</v>
      </c>
      <c r="B21" s="19"/>
      <c r="C21" s="4">
        <v>532005</v>
      </c>
      <c r="D21" s="19"/>
      <c r="E21" s="32" t="s">
        <v>63</v>
      </c>
      <c r="F21" s="37"/>
      <c r="G21" s="20">
        <v>-32545.329999999994</v>
      </c>
      <c r="H21" s="20">
        <v>-36511.579999999994</v>
      </c>
      <c r="I21" s="20">
        <v>-47272.129999999968</v>
      </c>
      <c r="J21" s="20">
        <v>-45616.820000000007</v>
      </c>
      <c r="K21" s="20">
        <v>-47507.88</v>
      </c>
      <c r="L21" s="20">
        <v>-48778.12</v>
      </c>
      <c r="M21" s="20">
        <v>0</v>
      </c>
    </row>
    <row r="22" spans="1:13">
      <c r="A22" s="4">
        <f t="shared" si="0"/>
        <v>10</v>
      </c>
      <c r="B22" s="19"/>
      <c r="C22" s="4">
        <v>532006</v>
      </c>
      <c r="D22" s="19"/>
      <c r="E22" s="32" t="s">
        <v>64</v>
      </c>
      <c r="F22" s="37"/>
      <c r="G22" s="20">
        <v>142662.65</v>
      </c>
      <c r="H22" s="20">
        <v>154188.83999999997</v>
      </c>
      <c r="I22" s="20">
        <v>171597.96999999997</v>
      </c>
      <c r="J22" s="20">
        <v>163535.68000000005</v>
      </c>
      <c r="K22" s="20">
        <v>189596.96000000002</v>
      </c>
      <c r="L22" s="20">
        <v>204583.49280000001</v>
      </c>
      <c r="M22" s="20">
        <v>188595.2021346078</v>
      </c>
    </row>
    <row r="23" spans="1:13">
      <c r="A23" s="4">
        <f t="shared" si="0"/>
        <v>11</v>
      </c>
      <c r="B23" s="19"/>
      <c r="C23" s="4">
        <v>532007</v>
      </c>
      <c r="D23" s="19"/>
      <c r="E23" s="32" t="s">
        <v>65</v>
      </c>
      <c r="F23" s="37"/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</row>
    <row r="24" spans="1:13">
      <c r="A24" s="4">
        <f t="shared" si="0"/>
        <v>12</v>
      </c>
      <c r="B24" s="19"/>
      <c r="C24" s="4">
        <v>532008</v>
      </c>
      <c r="D24" s="19"/>
      <c r="E24" s="32" t="s">
        <v>66</v>
      </c>
      <c r="F24" s="37"/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</row>
    <row r="25" spans="1:13">
      <c r="A25" s="4">
        <f t="shared" si="0"/>
        <v>13</v>
      </c>
      <c r="B25" s="19"/>
      <c r="C25" s="4">
        <v>532009</v>
      </c>
      <c r="D25" s="19"/>
      <c r="E25" s="32" t="s">
        <v>67</v>
      </c>
      <c r="F25" s="37"/>
      <c r="G25" s="20">
        <v>0</v>
      </c>
      <c r="H25" s="20">
        <v>0</v>
      </c>
      <c r="I25" s="20">
        <v>0</v>
      </c>
      <c r="J25" s="20">
        <v>12400.490000000002</v>
      </c>
      <c r="K25" s="20">
        <v>8052.5400000000009</v>
      </c>
      <c r="L25" s="20">
        <v>9230.98</v>
      </c>
      <c r="M25" s="20">
        <v>10109.36</v>
      </c>
    </row>
    <row r="26" spans="1:13">
      <c r="A26" s="4">
        <f t="shared" si="0"/>
        <v>14</v>
      </c>
      <c r="B26" s="19"/>
      <c r="C26" s="4">
        <v>532010</v>
      </c>
      <c r="D26" s="19"/>
      <c r="E26" s="32" t="s">
        <v>68</v>
      </c>
      <c r="F26" s="37"/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</row>
    <row r="27" spans="1:13">
      <c r="A27" s="4">
        <f t="shared" si="0"/>
        <v>15</v>
      </c>
      <c r="B27" s="19"/>
      <c r="C27" s="4">
        <v>532011</v>
      </c>
      <c r="D27" s="19"/>
      <c r="E27" s="32" t="s">
        <v>69</v>
      </c>
      <c r="F27" s="37"/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</row>
    <row r="28" spans="1:13">
      <c r="A28" s="4">
        <f t="shared" si="0"/>
        <v>16</v>
      </c>
      <c r="B28" s="19"/>
      <c r="C28" s="4">
        <v>532012</v>
      </c>
      <c r="D28" s="19"/>
      <c r="E28" s="32" t="s">
        <v>70</v>
      </c>
      <c r="F28" s="37"/>
      <c r="G28" s="20">
        <v>5158.2</v>
      </c>
      <c r="H28" s="20">
        <v>6387.92</v>
      </c>
      <c r="I28" s="20">
        <v>13268.149999999998</v>
      </c>
      <c r="J28" s="20">
        <v>11692.169999999996</v>
      </c>
      <c r="K28" s="20">
        <v>15297.23</v>
      </c>
      <c r="L28" s="20">
        <v>9847.1896146850013</v>
      </c>
      <c r="M28" s="20">
        <v>9847.1896146850013</v>
      </c>
    </row>
    <row r="29" spans="1:13">
      <c r="A29" s="4">
        <f t="shared" si="0"/>
        <v>17</v>
      </c>
      <c r="B29" s="19"/>
      <c r="C29" s="4">
        <v>532013</v>
      </c>
      <c r="D29" s="19"/>
      <c r="E29" s="32" t="s">
        <v>71</v>
      </c>
      <c r="F29" s="37"/>
      <c r="G29" s="20">
        <v>-1613.6700000000003</v>
      </c>
      <c r="H29" s="20">
        <v>-1612.94</v>
      </c>
      <c r="I29" s="20">
        <v>-2717.73</v>
      </c>
      <c r="J29" s="20">
        <v>-3562.6900000000005</v>
      </c>
      <c r="K29" s="20">
        <v>-2921.79</v>
      </c>
      <c r="L29" s="20">
        <v>-1473.31</v>
      </c>
      <c r="M29" s="20">
        <v>-1473.31</v>
      </c>
    </row>
    <row r="30" spans="1:13">
      <c r="A30" s="4">
        <f t="shared" si="0"/>
        <v>18</v>
      </c>
      <c r="B30" s="19"/>
      <c r="C30" s="4">
        <v>532014</v>
      </c>
      <c r="D30" s="19"/>
      <c r="E30" s="32" t="s">
        <v>72</v>
      </c>
      <c r="F30" s="37"/>
      <c r="G30" s="20">
        <v>-655.02</v>
      </c>
      <c r="H30" s="20">
        <v>-1248.3</v>
      </c>
      <c r="I30" s="20">
        <v>-1233.3700000000001</v>
      </c>
      <c r="J30" s="20">
        <v>-495.95</v>
      </c>
      <c r="K30" s="20">
        <v>0</v>
      </c>
      <c r="L30" s="20">
        <v>0</v>
      </c>
      <c r="M30" s="20">
        <v>0</v>
      </c>
    </row>
    <row r="31" spans="1:13">
      <c r="A31" s="4">
        <f t="shared" si="0"/>
        <v>19</v>
      </c>
      <c r="B31" s="19"/>
      <c r="C31" s="4">
        <v>532015</v>
      </c>
      <c r="D31" s="19"/>
      <c r="E31" s="32" t="s">
        <v>73</v>
      </c>
      <c r="F31" s="37"/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</row>
    <row r="32" spans="1:13">
      <c r="A32" s="4">
        <f t="shared" si="0"/>
        <v>20</v>
      </c>
      <c r="B32" s="19"/>
      <c r="C32" s="4">
        <v>532016</v>
      </c>
      <c r="D32" s="19"/>
      <c r="E32" s="32" t="s">
        <v>74</v>
      </c>
      <c r="F32" s="37"/>
      <c r="G32" s="20">
        <v>27.349999999999998</v>
      </c>
      <c r="H32" s="20">
        <v>73.819999999999993</v>
      </c>
      <c r="I32" s="20">
        <v>3353.3099999999995</v>
      </c>
      <c r="J32" s="20">
        <v>1002.11</v>
      </c>
      <c r="K32" s="20">
        <v>0</v>
      </c>
      <c r="L32" s="20">
        <v>0</v>
      </c>
      <c r="M32" s="20">
        <v>0</v>
      </c>
    </row>
    <row r="33" spans="1:13">
      <c r="A33" s="4">
        <f t="shared" si="0"/>
        <v>21</v>
      </c>
      <c r="B33" s="19"/>
      <c r="C33" s="4">
        <v>532017</v>
      </c>
      <c r="D33" s="19"/>
      <c r="E33" s="32" t="s">
        <v>75</v>
      </c>
      <c r="F33" s="37"/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</row>
    <row r="34" spans="1:13">
      <c r="A34" s="4">
        <f t="shared" si="0"/>
        <v>22</v>
      </c>
      <c r="B34" s="19"/>
      <c r="C34" s="4">
        <v>532018</v>
      </c>
      <c r="D34" s="19"/>
      <c r="E34" s="32" t="s">
        <v>76</v>
      </c>
      <c r="F34" s="37"/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</row>
    <row r="35" spans="1:13">
      <c r="A35" s="4">
        <f t="shared" si="0"/>
        <v>23</v>
      </c>
      <c r="B35" s="19"/>
      <c r="C35" s="4">
        <v>532019</v>
      </c>
      <c r="D35" s="19"/>
      <c r="E35" s="32" t="s">
        <v>77</v>
      </c>
      <c r="F35" s="37"/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</row>
    <row r="36" spans="1:13">
      <c r="A36" s="4">
        <f t="shared" si="0"/>
        <v>24</v>
      </c>
      <c r="B36" s="19"/>
      <c r="C36" s="4">
        <v>532020</v>
      </c>
      <c r="D36" s="19"/>
      <c r="E36" s="32" t="s">
        <v>78</v>
      </c>
      <c r="F36" s="37"/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</row>
    <row r="37" spans="1:13">
      <c r="A37" s="4">
        <f t="shared" si="0"/>
        <v>25</v>
      </c>
      <c r="B37" s="19"/>
      <c r="C37" s="4">
        <v>532021</v>
      </c>
      <c r="D37" s="19"/>
      <c r="E37" s="32" t="s">
        <v>79</v>
      </c>
      <c r="F37" s="37"/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</row>
    <row r="38" spans="1:13">
      <c r="A38" s="4">
        <f t="shared" si="0"/>
        <v>26</v>
      </c>
      <c r="B38" s="19"/>
      <c r="C38" s="4">
        <v>532900</v>
      </c>
      <c r="D38" s="19"/>
      <c r="E38" s="32" t="s">
        <v>58</v>
      </c>
      <c r="F38" s="37"/>
      <c r="G38" s="20">
        <v>3347.9100000000003</v>
      </c>
      <c r="H38" s="20">
        <v>2050.1899999999996</v>
      </c>
      <c r="I38" s="20">
        <v>2057.98</v>
      </c>
      <c r="J38" s="20">
        <v>1126.48</v>
      </c>
      <c r="K38" s="20">
        <v>1671.9600000000003</v>
      </c>
      <c r="L38" s="20">
        <v>1282.07</v>
      </c>
      <c r="M38" s="20">
        <v>1879.3077370798876</v>
      </c>
    </row>
    <row r="39" spans="1:13">
      <c r="A39" s="4">
        <f t="shared" si="0"/>
        <v>27</v>
      </c>
      <c r="B39" s="19"/>
      <c r="C39" s="4">
        <v>532999</v>
      </c>
      <c r="D39" s="19"/>
      <c r="E39" s="32" t="s">
        <v>80</v>
      </c>
      <c r="F39" s="37"/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</row>
    <row r="40" spans="1:13" ht="15.75" thickBot="1">
      <c r="A40" s="4">
        <f t="shared" si="0"/>
        <v>28</v>
      </c>
      <c r="B40" s="19"/>
      <c r="D40" s="19"/>
      <c r="E40" s="1" t="s">
        <v>253</v>
      </c>
      <c r="F40" s="19"/>
      <c r="G40" s="49">
        <v>183279.74000000002</v>
      </c>
      <c r="H40" s="49">
        <v>196193.76</v>
      </c>
      <c r="I40" s="49">
        <v>221755.65999999997</v>
      </c>
      <c r="J40" s="49">
        <v>233278.75999999998</v>
      </c>
      <c r="K40" s="49">
        <v>233994.72000000003</v>
      </c>
      <c r="L40" s="49">
        <v>253008.59907135402</v>
      </c>
      <c r="M40" s="49">
        <v>309783.20300745487</v>
      </c>
    </row>
    <row r="41" spans="1:13" ht="14.25" thickTop="1">
      <c r="A41" s="14"/>
    </row>
    <row r="42" spans="1:13" ht="15.95" customHeight="1"/>
    <row r="43" spans="1:13" ht="15">
      <c r="A43" s="1"/>
    </row>
    <row r="44" spans="1:13" ht="15">
      <c r="A44" s="28"/>
    </row>
    <row r="45" spans="1:13" ht="15">
      <c r="A45" s="28"/>
    </row>
    <row r="46" spans="1:13" ht="15">
      <c r="A46" s="28"/>
    </row>
    <row r="47" spans="1:13" ht="15">
      <c r="A47" s="28"/>
    </row>
    <row r="48" spans="1:13" ht="15">
      <c r="A48" s="28"/>
    </row>
    <row r="49" spans="1:1" ht="15">
      <c r="A49" s="1"/>
    </row>
    <row r="50" spans="1:1" ht="15">
      <c r="A50" s="1"/>
    </row>
    <row r="51" spans="1:1" ht="15">
      <c r="A51" s="1"/>
    </row>
  </sheetData>
  <pageMargins left="0.7" right="0.7" top="0.75" bottom="0.75" header="0.3" footer="0.3"/>
  <pageSetup scale="5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3">
    <tabColor rgb="FFFF0000"/>
    <pageSetUpPr fitToPage="1"/>
  </sheetPr>
  <dimension ref="A1:M31"/>
  <sheetViews>
    <sheetView zoomScaleNormal="100" workbookViewId="0">
      <selection activeCell="A23" sqref="A23:XFD35"/>
    </sheetView>
  </sheetViews>
  <sheetFormatPr defaultColWidth="9" defaultRowHeight="13.5"/>
  <cols>
    <col min="1" max="1" width="7" style="2" customWidth="1"/>
    <col min="2" max="2" width="3.125" style="2" customWidth="1"/>
    <col min="3" max="3" width="9.125" style="2" customWidth="1"/>
    <col min="4" max="4" width="3.125" style="2" customWidth="1"/>
    <col min="5" max="5" width="25.375" style="2" bestFit="1" customWidth="1"/>
    <col min="6" max="6" width="3.125" style="2" customWidth="1"/>
    <col min="7" max="11" width="9.125" style="2" bestFit="1" customWidth="1"/>
    <col min="12" max="13" width="9.375" style="2" bestFit="1" customWidth="1"/>
    <col min="14" max="16384" width="9" style="2"/>
  </cols>
  <sheetData>
    <row r="1" spans="1:13" ht="15">
      <c r="A1" s="7"/>
      <c r="B1" s="41"/>
      <c r="C1" s="41"/>
      <c r="D1" s="41"/>
      <c r="E1" s="40"/>
      <c r="F1" s="41"/>
    </row>
    <row r="2" spans="1:13" ht="15">
      <c r="A2" s="7"/>
      <c r="B2" s="41"/>
      <c r="C2" s="41"/>
      <c r="D2" s="41"/>
      <c r="E2" s="40"/>
      <c r="F2" s="41"/>
    </row>
    <row r="3" spans="1:13" ht="15">
      <c r="A3" s="7"/>
      <c r="B3" s="41"/>
      <c r="C3" s="41"/>
      <c r="D3" s="41"/>
      <c r="E3" s="40"/>
      <c r="F3" s="41"/>
    </row>
    <row r="4" spans="1:13" ht="15">
      <c r="A4" s="7"/>
      <c r="B4" s="41"/>
      <c r="C4" s="41"/>
      <c r="D4" s="41"/>
      <c r="E4" s="40"/>
      <c r="F4" s="41"/>
    </row>
    <row r="5" spans="1:13" ht="15">
      <c r="A5" s="7"/>
      <c r="B5" s="23"/>
      <c r="C5" s="23"/>
      <c r="D5" s="23"/>
      <c r="E5" s="40"/>
      <c r="F5" s="23"/>
    </row>
    <row r="6" spans="1:13" ht="15">
      <c r="A6" s="7"/>
      <c r="B6" s="23"/>
      <c r="C6" s="23"/>
      <c r="D6" s="23"/>
      <c r="E6" s="40"/>
      <c r="F6" s="23"/>
    </row>
    <row r="7" spans="1:13" ht="15">
      <c r="A7" s="22"/>
      <c r="B7" s="22"/>
      <c r="C7" s="22"/>
      <c r="D7" s="22"/>
      <c r="E7" s="40"/>
      <c r="F7" s="22"/>
    </row>
    <row r="8" spans="1:13" ht="15">
      <c r="A8" s="39" t="s">
        <v>254</v>
      </c>
      <c r="B8" s="22"/>
      <c r="C8" s="22"/>
      <c r="D8" s="22"/>
      <c r="E8" s="40"/>
      <c r="F8" s="22"/>
    </row>
    <row r="9" spans="1:13" ht="15">
      <c r="B9" s="22"/>
      <c r="C9" s="22"/>
      <c r="D9" s="22"/>
      <c r="F9" s="22"/>
    </row>
    <row r="10" spans="1:13" ht="15">
      <c r="B10" s="25"/>
      <c r="D10" s="25"/>
      <c r="E10" s="42"/>
      <c r="F10" s="25"/>
    </row>
    <row r="11" spans="1:13" s="15" customFormat="1" ht="30">
      <c r="A11" s="34" t="s">
        <v>208</v>
      </c>
      <c r="B11" s="36"/>
      <c r="C11" s="34" t="s">
        <v>243</v>
      </c>
      <c r="D11" s="36"/>
      <c r="E11" s="34" t="s">
        <v>209</v>
      </c>
      <c r="F11" s="36"/>
      <c r="G11" s="47">
        <f>'Pension &amp; Other Benefits '!G11</f>
        <v>2017</v>
      </c>
      <c r="H11" s="47">
        <f>'Pension &amp; Other Benefits '!H11</f>
        <v>2018</v>
      </c>
      <c r="I11" s="47">
        <f>'Pension &amp; Other Benefits '!I11</f>
        <v>2019</v>
      </c>
      <c r="J11" s="47">
        <f>'Pension &amp; Other Benefits '!J11</f>
        <v>2020</v>
      </c>
      <c r="K11" s="47">
        <f>'Pension &amp; Other Benefits '!K11</f>
        <v>2021</v>
      </c>
      <c r="L11" s="47" t="str">
        <f>'Pension &amp; Other Benefits '!L11</f>
        <v>Base Period *</v>
      </c>
      <c r="M11" s="47" t="str">
        <f>'Pension &amp; Other Benefits '!M11</f>
        <v>Forecasted Period</v>
      </c>
    </row>
    <row r="12" spans="1:13" ht="15">
      <c r="A12" s="1"/>
      <c r="B12" s="31"/>
      <c r="C12" s="25"/>
      <c r="D12" s="31"/>
      <c r="E12" s="25"/>
      <c r="F12" s="31"/>
    </row>
    <row r="13" spans="1:13">
      <c r="A13" s="4">
        <v>1</v>
      </c>
      <c r="B13" s="17"/>
      <c r="C13" s="4">
        <v>560100</v>
      </c>
      <c r="D13" s="17"/>
      <c r="E13" s="32" t="s">
        <v>104</v>
      </c>
      <c r="F13" s="37"/>
      <c r="G13" s="20">
        <v>61001.100000000006</v>
      </c>
      <c r="H13" s="20">
        <v>62041.26</v>
      </c>
      <c r="I13" s="20">
        <v>64811.640000000021</v>
      </c>
      <c r="J13" s="20">
        <v>51282.22</v>
      </c>
      <c r="K13" s="20">
        <v>18562.939999999995</v>
      </c>
      <c r="L13" s="20">
        <v>22851.538562011548</v>
      </c>
      <c r="M13" s="20">
        <v>25048.547798135023</v>
      </c>
    </row>
    <row r="14" spans="1:13">
      <c r="A14" s="4">
        <f t="shared" ref="A14:A18" si="0">A13+1</f>
        <v>2</v>
      </c>
      <c r="B14" s="17"/>
      <c r="C14" s="4">
        <v>560200</v>
      </c>
      <c r="D14" s="17"/>
      <c r="E14" s="32" t="s">
        <v>105</v>
      </c>
      <c r="F14" s="37"/>
      <c r="G14" s="20">
        <v>0</v>
      </c>
      <c r="H14" s="20">
        <v>0</v>
      </c>
      <c r="I14" s="20">
        <v>0</v>
      </c>
      <c r="J14" s="20">
        <v>0</v>
      </c>
      <c r="K14" s="20">
        <v>22593.35</v>
      </c>
      <c r="L14" s="20">
        <v>34920.618791552151</v>
      </c>
      <c r="M14" s="20">
        <v>38243.533923435774</v>
      </c>
    </row>
    <row r="15" spans="1:13">
      <c r="A15" s="4">
        <f t="shared" si="0"/>
        <v>3</v>
      </c>
      <c r="B15" s="17"/>
      <c r="C15" s="4">
        <v>560300</v>
      </c>
      <c r="D15" s="17"/>
      <c r="E15" s="32" t="s">
        <v>106</v>
      </c>
      <c r="F15" s="37"/>
      <c r="G15" s="20">
        <v>0</v>
      </c>
      <c r="H15" s="20">
        <v>0</v>
      </c>
      <c r="I15" s="20">
        <v>0</v>
      </c>
      <c r="J15" s="20">
        <v>16559.260000000006</v>
      </c>
      <c r="K15" s="20">
        <v>18040.110000000004</v>
      </c>
      <c r="L15" s="20">
        <v>19445.153550863728</v>
      </c>
      <c r="M15" s="20">
        <v>21295.481443438101</v>
      </c>
    </row>
    <row r="16" spans="1:13">
      <c r="A16" s="4">
        <f t="shared" si="0"/>
        <v>4</v>
      </c>
      <c r="B16" s="17"/>
      <c r="C16" s="4">
        <v>560400</v>
      </c>
      <c r="D16" s="17"/>
      <c r="E16" s="32" t="s">
        <v>107</v>
      </c>
      <c r="F16" s="37"/>
      <c r="G16" s="20">
        <v>0</v>
      </c>
      <c r="H16" s="20">
        <v>0</v>
      </c>
      <c r="I16" s="20">
        <v>0</v>
      </c>
      <c r="J16" s="20">
        <v>0</v>
      </c>
      <c r="K16" s="20">
        <v>1837.0399999999997</v>
      </c>
      <c r="L16" s="20">
        <v>14152.177310987188</v>
      </c>
      <c r="M16" s="20">
        <v>14851.775510134095</v>
      </c>
    </row>
    <row r="17" spans="1:13">
      <c r="A17" s="4">
        <f t="shared" si="0"/>
        <v>5</v>
      </c>
      <c r="B17" s="17"/>
      <c r="C17" s="4">
        <v>560500</v>
      </c>
      <c r="D17" s="17"/>
      <c r="E17" s="32" t="s">
        <v>108</v>
      </c>
      <c r="F17" s="37"/>
      <c r="G17" s="20">
        <v>14286.71</v>
      </c>
      <c r="H17" s="20">
        <v>15885.41</v>
      </c>
      <c r="I17" s="20">
        <v>7617.4600000000009</v>
      </c>
      <c r="J17" s="20">
        <v>5635.9699999999993</v>
      </c>
      <c r="K17" s="20">
        <v>9914.58</v>
      </c>
      <c r="L17" s="20">
        <v>12895.016912067236</v>
      </c>
      <c r="M17" s="20">
        <v>13961.573238786988</v>
      </c>
    </row>
    <row r="18" spans="1:13" ht="15.75" thickBot="1">
      <c r="A18" s="4">
        <f t="shared" si="0"/>
        <v>6</v>
      </c>
      <c r="B18" s="19"/>
      <c r="D18" s="19"/>
      <c r="E18" s="1" t="s">
        <v>255</v>
      </c>
      <c r="F18" s="19"/>
      <c r="G18" s="49">
        <v>75287.81</v>
      </c>
      <c r="H18" s="49">
        <v>77926.67</v>
      </c>
      <c r="I18" s="49">
        <v>72429.10000000002</v>
      </c>
      <c r="J18" s="49">
        <v>73477.450000000012</v>
      </c>
      <c r="K18" s="49">
        <v>70948.01999999999</v>
      </c>
      <c r="L18" s="49">
        <v>104264.50512748185</v>
      </c>
      <c r="M18" s="49">
        <v>113400.91191392999</v>
      </c>
    </row>
    <row r="19" spans="1:13" ht="14.25" thickTop="1">
      <c r="A19" s="4"/>
    </row>
    <row r="20" spans="1:13">
      <c r="A20" s="4"/>
    </row>
    <row r="23" spans="1:13" ht="15">
      <c r="A23" s="1"/>
    </row>
    <row r="24" spans="1:13" ht="15">
      <c r="A24" s="28"/>
    </row>
    <row r="25" spans="1:13" ht="15">
      <c r="A25" s="28"/>
      <c r="B25" s="38"/>
      <c r="D25" s="38"/>
      <c r="F25" s="38"/>
    </row>
    <row r="26" spans="1:13" ht="15">
      <c r="A26" s="28"/>
    </row>
    <row r="27" spans="1:13" ht="15">
      <c r="A27" s="28"/>
    </row>
    <row r="28" spans="1:13" ht="15">
      <c r="A28" s="28"/>
    </row>
    <row r="29" spans="1:13" ht="15">
      <c r="A29" s="1"/>
    </row>
    <row r="30" spans="1:13" ht="15">
      <c r="A30" s="1"/>
    </row>
    <row r="31" spans="1:13" ht="15">
      <c r="A31" s="1"/>
    </row>
  </sheetData>
  <pageMargins left="0.7" right="0.7" top="0.75" bottom="0.75" header="0.3" footer="0.3"/>
  <pageSetup scale="9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61568b1-c106-4d70-abab-16fd7af8c23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0E6C50716BFC40BF67FFB0DB8DCAB1" ma:contentTypeVersion="11" ma:contentTypeDescription="Create a new document." ma:contentTypeScope="" ma:versionID="1b9002d694ddee4997dae11220d103b5">
  <xsd:schema xmlns:xsd="http://www.w3.org/2001/XMLSchema" xmlns:xs="http://www.w3.org/2001/XMLSchema" xmlns:p="http://schemas.microsoft.com/office/2006/metadata/properties" xmlns:ns2="e61568b1-c106-4d70-abab-16fd7af8c238" xmlns:ns3="0343ffb1-f659-47b9-8c3f-42d21e4ec3a0" targetNamespace="http://schemas.microsoft.com/office/2006/metadata/properties" ma:root="true" ma:fieldsID="045163a031dcb388ff49906fb25efbbc" ns2:_="" ns3:_="">
    <xsd:import namespace="e61568b1-c106-4d70-abab-16fd7af8c238"/>
    <xsd:import namespace="0343ffb1-f659-47b9-8c3f-42d21e4ec3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1568b1-c106-4d70-abab-16fd7af8c2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1897d326-6b4f-4e9a-8799-b3e387ea2c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43ffb1-f659-47b9-8c3f-42d21e4ec3a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8F99F8-CA97-4961-973B-390B1DB5873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e61568b1-c106-4d70-abab-16fd7af8c238"/>
  </ds:schemaRefs>
</ds:datastoreItem>
</file>

<file path=customXml/itemProps2.xml><?xml version="1.0" encoding="utf-8"?>
<ds:datastoreItem xmlns:ds="http://schemas.openxmlformats.org/officeDocument/2006/customXml" ds:itemID="{2757F04E-973C-46DB-B48D-A0DDAAA472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8C7C6A5-B42B-426E-92E2-5CBA3399FD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1568b1-c106-4d70-abab-16fd7af8c238"/>
    <ds:schemaRef ds:uri="0343ffb1-f659-47b9-8c3f-42d21e4ec3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17</vt:i4>
      </vt:variant>
    </vt:vector>
  </HeadingPairs>
  <TitlesOfParts>
    <vt:vector size="29" baseType="lpstr">
      <vt:lpstr>Income Statement</vt:lpstr>
      <vt:lpstr>Maintenance &amp; Repair</vt:lpstr>
      <vt:lpstr>Maintenance Testing</vt:lpstr>
      <vt:lpstr>Chemicals</vt:lpstr>
      <vt:lpstr>Transportation Expense</vt:lpstr>
      <vt:lpstr>Outside Service</vt:lpstr>
      <vt:lpstr>Office Supplies &amp; Other Exp</vt:lpstr>
      <vt:lpstr>Pension &amp; Other Benefits </vt:lpstr>
      <vt:lpstr>Insurance</vt:lpstr>
      <vt:lpstr>Office Utilities</vt:lpstr>
      <vt:lpstr>Miscellaneous &amp; Travel</vt:lpstr>
      <vt:lpstr>TOTI</vt:lpstr>
      <vt:lpstr>Chemicals!Print_Area</vt:lpstr>
      <vt:lpstr>'Income Statement'!Print_Area</vt:lpstr>
      <vt:lpstr>Insurance!Print_Area</vt:lpstr>
      <vt:lpstr>'Maintenance &amp; Repair'!Print_Area</vt:lpstr>
      <vt:lpstr>'Maintenance Testing'!Print_Area</vt:lpstr>
      <vt:lpstr>'Miscellaneous &amp; Travel'!Print_Area</vt:lpstr>
      <vt:lpstr>'Office Supplies &amp; Other Exp'!Print_Area</vt:lpstr>
      <vt:lpstr>'Office Utilities'!Print_Area</vt:lpstr>
      <vt:lpstr>'Outside Service'!Print_Area</vt:lpstr>
      <vt:lpstr>'Pension &amp; Other Benefits '!Print_Area</vt:lpstr>
      <vt:lpstr>TOTI!Print_Area</vt:lpstr>
      <vt:lpstr>'Transportation Expense'!Print_Area</vt:lpstr>
      <vt:lpstr>'Income Statement'!Print_Titles</vt:lpstr>
      <vt:lpstr>'Maintenance &amp; Repair'!Print_Titles</vt:lpstr>
      <vt:lpstr>'Miscellaneous &amp; Travel'!Print_Titles</vt:lpstr>
      <vt:lpstr>'Pension &amp; Other Benefits '!Print_Titles</vt:lpstr>
      <vt:lpstr>TOTI!Print_Titles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Utilities, Inc</dc:creator>
  <cp:keywords/>
  <dc:description/>
  <cp:lastModifiedBy>Dante Destefano</cp:lastModifiedBy>
  <cp:revision/>
  <cp:lastPrinted>2022-05-25T18:18:51Z</cp:lastPrinted>
  <dcterms:created xsi:type="dcterms:W3CDTF">2001-02-13T21:01:04Z</dcterms:created>
  <dcterms:modified xsi:type="dcterms:W3CDTF">2022-07-27T15:28:45Z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0x010100180E6C50716BFC40BF67FFB0DB8DCAB1</vt:lpwstr>
  </property>
  <property fmtid="{D5CDD505-2E9C-101B-9397-08002B2CF9AE}" pid="5" name="MediaServiceImageTags">
    <vt:lpwstr/>
  </property>
</Properties>
</file>