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1/Dr 50 Work Papers/"/>
    </mc:Choice>
  </mc:AlternateContent>
  <xr:revisionPtr revIDLastSave="49" documentId="8_{F17AE8DD-F8B3-4C6D-8BFB-79FF7848A84D}" xr6:coauthVersionLast="47" xr6:coauthVersionMax="47" xr10:uidLastSave="{C9CF888F-5FF0-4E9A-B167-BF6A06741055}"/>
  <bookViews>
    <workbookView xWindow="28680" yWindow="-120" windowWidth="29040" windowHeight="15840" xr2:uid="{31B34E23-6171-495F-9D21-ED5F8ACA28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I5" i="1"/>
  <c r="G4" i="1"/>
  <c r="H4" i="1" s="1"/>
  <c r="I4" i="1" s="1"/>
  <c r="G5" i="1"/>
  <c r="D8" i="1"/>
  <c r="F8" i="1" s="1"/>
  <c r="G8" i="1" s="1"/>
  <c r="H8" i="1" s="1"/>
  <c r="I8" i="1" s="1"/>
  <c r="F3" i="1"/>
  <c r="G3" i="1" s="1"/>
  <c r="H3" i="1" s="1"/>
  <c r="I3" i="1" s="1"/>
  <c r="F6" i="1"/>
  <c r="G6" i="1" s="1"/>
  <c r="H6" i="1" s="1"/>
  <c r="I6" i="1" s="1"/>
  <c r="F7" i="1"/>
  <c r="G7" i="1" s="1"/>
  <c r="H7" i="1" s="1"/>
  <c r="I7" i="1" s="1"/>
  <c r="F9" i="1"/>
  <c r="G9" i="1" s="1"/>
  <c r="H9" i="1" s="1"/>
  <c r="I9" i="1" s="1"/>
  <c r="F11" i="1"/>
  <c r="G11" i="1" s="1"/>
  <c r="H11" i="1" s="1"/>
  <c r="I11" i="1" s="1"/>
  <c r="F12" i="1"/>
  <c r="G12" i="1" s="1"/>
  <c r="H12" i="1" s="1"/>
  <c r="I12" i="1" s="1"/>
  <c r="F13" i="1"/>
  <c r="G13" i="1" s="1"/>
  <c r="H13" i="1" s="1"/>
  <c r="I13" i="1" s="1"/>
  <c r="F14" i="1"/>
  <c r="G14" i="1" s="1"/>
  <c r="H14" i="1" s="1"/>
  <c r="I14" i="1" s="1"/>
  <c r="F15" i="1"/>
  <c r="G15" i="1" s="1"/>
  <c r="H15" i="1" s="1"/>
  <c r="I15" i="1" s="1"/>
  <c r="F16" i="1"/>
  <c r="G16" i="1" s="1"/>
  <c r="H16" i="1" s="1"/>
  <c r="I16" i="1" s="1"/>
  <c r="F2" i="1"/>
  <c r="G2" i="1" s="1"/>
  <c r="D10" i="1"/>
  <c r="F10" i="1" s="1"/>
  <c r="G10" i="1" s="1"/>
  <c r="H10" i="1" s="1"/>
  <c r="I10" i="1" s="1"/>
  <c r="H2" i="1" l="1"/>
  <c r="G22" i="1"/>
  <c r="G17" i="1"/>
  <c r="F22" i="1"/>
  <c r="F24" i="1" s="1"/>
  <c r="F17" i="1"/>
  <c r="G26" i="1" l="1"/>
  <c r="I2" i="1"/>
  <c r="I17" i="1" s="1"/>
  <c r="H17" i="1"/>
  <c r="F26" i="1"/>
  <c r="F28" i="1" s="1"/>
  <c r="F20" i="1"/>
</calcChain>
</file>

<file path=xl/sharedStrings.xml><?xml version="1.0" encoding="utf-8"?>
<sst xmlns="http://schemas.openxmlformats.org/spreadsheetml/2006/main" count="39" uniqueCount="24">
  <si>
    <t xml:space="preserve">Clinton </t>
  </si>
  <si>
    <t>Sodium Hypochlorite</t>
  </si>
  <si>
    <t>Hydrofluorsilicic Acid</t>
  </si>
  <si>
    <t>Average Usage per month</t>
  </si>
  <si>
    <t>Note</t>
  </si>
  <si>
    <t>Calcium Hypochlorite</t>
  </si>
  <si>
    <t xml:space="preserve">Earth Tec </t>
  </si>
  <si>
    <t>Hydrogen Peroxide</t>
  </si>
  <si>
    <t>Powder Activated Carbon</t>
  </si>
  <si>
    <t>Sodium Aluminate</t>
  </si>
  <si>
    <t>Lime</t>
  </si>
  <si>
    <t>EC-475</t>
  </si>
  <si>
    <t>Phosphate</t>
  </si>
  <si>
    <t>Captor</t>
  </si>
  <si>
    <t>Middlesboro</t>
  </si>
  <si>
    <t>use 60 gallons from May to November</t>
  </si>
  <si>
    <t>YTD</t>
  </si>
  <si>
    <t>Estimated Annual cost 2022</t>
  </si>
  <si>
    <t>Chlorine</t>
  </si>
  <si>
    <t>other chemicals</t>
  </si>
  <si>
    <t>Cost per unit</t>
  </si>
  <si>
    <t>Should be 800 lbs a month due to feeding PAC in summer months</t>
  </si>
  <si>
    <t>Varies due to water quality, 2000 a month</t>
  </si>
  <si>
    <t>Should be 150 gallons a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</si>
</sst>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2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8D0D6-5983-4ABA-9795-8D2370F4C191}">
  <dimension ref="A1:I28"/>
  <sheetViews>
    <sheetView tabSelected="1" workbookViewId="0">
      <selection activeCell="E17" sqref="E17"/>
    </sheetView>
  </sheetViews>
  <sheetFormatPr defaultRowHeight="15" x14ac:dyDescent="0.25"/>
  <cols>
    <col min="1" max="1" width="12.28515625" bestFit="1" customWidth="1"/>
    <col min="2" max="2" width="23.85546875" bestFit="1" customWidth="1"/>
    <col min="4" max="4" width="24.140625" bestFit="1" customWidth="1"/>
    <col min="5" max="5" width="67.42578125" bestFit="1" customWidth="1"/>
    <col min="6" max="6" width="19.42578125" bestFit="1" customWidth="1"/>
    <col min="7" max="9" width="12.5703125" bestFit="1" customWidth="1"/>
  </cols>
  <sheetData>
    <row r="1" spans="1:9" x14ac:dyDescent="0.25">
      <c r="C1" t="s">
        <v>20</v>
      </c>
      <c r="D1" t="s">
        <v>3</v>
      </c>
      <c r="E1" t="s">
        <v>4</v>
      </c>
      <c r="F1" t="s">
        <v>17</v>
      </c>
      <c r="G1">
        <v>2023</v>
      </c>
      <c r="H1">
        <v>2024</v>
      </c>
      <c r="I1">
        <v>2025</v>
      </c>
    </row>
    <row r="2" spans="1:9" x14ac:dyDescent="0.25">
      <c r="A2" t="s">
        <v>0</v>
      </c>
      <c r="B2" t="s">
        <v>1</v>
      </c>
      <c r="C2" s="1">
        <v>2.86</v>
      </c>
      <c r="D2">
        <v>30</v>
      </c>
      <c r="F2" s="2">
        <f>D2*C2*12</f>
        <v>1029.5999999999999</v>
      </c>
      <c r="G2" s="2">
        <f>F2*1.03</f>
        <v>1060.4879999999998</v>
      </c>
      <c r="H2" s="2">
        <f t="shared" ref="H2:I2" si="0">G2*1.03</f>
        <v>1092.3026399999999</v>
      </c>
      <c r="I2" s="2">
        <f t="shared" si="0"/>
        <v>1125.0717192</v>
      </c>
    </row>
    <row r="3" spans="1:9" x14ac:dyDescent="0.25">
      <c r="A3" t="s">
        <v>0</v>
      </c>
      <c r="B3" t="s">
        <v>2</v>
      </c>
      <c r="C3" s="1">
        <v>4.5</v>
      </c>
      <c r="D3">
        <v>120</v>
      </c>
      <c r="F3" s="2">
        <f>D3*C3*12</f>
        <v>6480</v>
      </c>
      <c r="G3" s="2">
        <f t="shared" ref="G3:I16" si="1">F3*1.03</f>
        <v>6674.4000000000005</v>
      </c>
      <c r="H3" s="2">
        <f t="shared" si="1"/>
        <v>6874.6320000000005</v>
      </c>
      <c r="I3" s="2">
        <f t="shared" si="1"/>
        <v>7080.8709600000011</v>
      </c>
    </row>
    <row r="4" spans="1:9" x14ac:dyDescent="0.25">
      <c r="C4" s="1"/>
      <c r="F4" s="2"/>
      <c r="G4" s="2">
        <f t="shared" si="1"/>
        <v>0</v>
      </c>
      <c r="H4" s="2">
        <f t="shared" si="1"/>
        <v>0</v>
      </c>
      <c r="I4" s="2">
        <f t="shared" si="1"/>
        <v>0</v>
      </c>
    </row>
    <row r="5" spans="1:9" x14ac:dyDescent="0.25">
      <c r="C5" s="1"/>
      <c r="F5" s="2"/>
      <c r="G5" s="2">
        <f t="shared" si="1"/>
        <v>0</v>
      </c>
      <c r="H5" s="2">
        <f t="shared" si="1"/>
        <v>0</v>
      </c>
      <c r="I5" s="2">
        <f t="shared" si="1"/>
        <v>0</v>
      </c>
    </row>
    <row r="6" spans="1:9" x14ac:dyDescent="0.25">
      <c r="A6" t="s">
        <v>14</v>
      </c>
      <c r="B6" t="s">
        <v>1</v>
      </c>
      <c r="C6" s="1">
        <v>2.86</v>
      </c>
      <c r="D6">
        <v>450</v>
      </c>
      <c r="F6" s="2">
        <f t="shared" ref="F6:F16" si="2">D6*C6*12</f>
        <v>15444</v>
      </c>
      <c r="G6" s="2">
        <f t="shared" si="1"/>
        <v>15907.32</v>
      </c>
      <c r="H6" s="2">
        <f t="shared" si="1"/>
        <v>16384.5396</v>
      </c>
      <c r="I6" s="2">
        <f t="shared" si="1"/>
        <v>16876.075788000002</v>
      </c>
    </row>
    <row r="7" spans="1:9" x14ac:dyDescent="0.25">
      <c r="A7" t="s">
        <v>14</v>
      </c>
      <c r="B7" t="s">
        <v>5</v>
      </c>
      <c r="C7" s="1">
        <v>2.34</v>
      </c>
      <c r="D7">
        <v>800</v>
      </c>
      <c r="E7" s="3" t="s">
        <v>21</v>
      </c>
      <c r="F7" s="2">
        <f t="shared" si="2"/>
        <v>22464</v>
      </c>
      <c r="G7" s="2">
        <f t="shared" si="1"/>
        <v>23137.920000000002</v>
      </c>
      <c r="H7" s="2">
        <f t="shared" si="1"/>
        <v>23832.057600000004</v>
      </c>
      <c r="I7" s="2">
        <f t="shared" si="1"/>
        <v>24547.019328000006</v>
      </c>
    </row>
    <row r="8" spans="1:9" x14ac:dyDescent="0.25">
      <c r="A8" t="s">
        <v>14</v>
      </c>
      <c r="B8" t="s">
        <v>6</v>
      </c>
      <c r="C8" s="1">
        <v>16</v>
      </c>
      <c r="D8">
        <f>60*8/12</f>
        <v>40</v>
      </c>
      <c r="E8" s="3" t="s">
        <v>15</v>
      </c>
      <c r="F8" s="2">
        <f t="shared" si="2"/>
        <v>7680</v>
      </c>
      <c r="G8" s="2">
        <f t="shared" si="1"/>
        <v>7910.4000000000005</v>
      </c>
      <c r="H8" s="2">
        <f t="shared" si="1"/>
        <v>8147.7120000000004</v>
      </c>
      <c r="I8" s="2">
        <f t="shared" si="1"/>
        <v>8392.14336</v>
      </c>
    </row>
    <row r="9" spans="1:9" x14ac:dyDescent="0.25">
      <c r="A9" t="s">
        <v>14</v>
      </c>
      <c r="B9" t="s">
        <v>7</v>
      </c>
      <c r="C9" s="1">
        <v>0.4</v>
      </c>
      <c r="D9">
        <v>0</v>
      </c>
      <c r="F9" s="2">
        <f t="shared" si="2"/>
        <v>0</v>
      </c>
      <c r="G9" s="2">
        <f t="shared" si="1"/>
        <v>0</v>
      </c>
      <c r="H9" s="2">
        <f t="shared" si="1"/>
        <v>0</v>
      </c>
      <c r="I9" s="2">
        <f t="shared" si="1"/>
        <v>0</v>
      </c>
    </row>
    <row r="10" spans="1:9" x14ac:dyDescent="0.25">
      <c r="A10" t="s">
        <v>14</v>
      </c>
      <c r="B10" t="s">
        <v>8</v>
      </c>
      <c r="C10" s="1">
        <v>1.06</v>
      </c>
      <c r="D10">
        <f>1200*8/12</f>
        <v>800</v>
      </c>
      <c r="F10" s="2">
        <f t="shared" si="2"/>
        <v>10176</v>
      </c>
      <c r="G10" s="2">
        <f t="shared" si="1"/>
        <v>10481.280000000001</v>
      </c>
      <c r="H10" s="2">
        <f t="shared" si="1"/>
        <v>10795.718400000002</v>
      </c>
      <c r="I10" s="2">
        <f t="shared" si="1"/>
        <v>11119.589952000002</v>
      </c>
    </row>
    <row r="11" spans="1:9" x14ac:dyDescent="0.25">
      <c r="A11" t="s">
        <v>14</v>
      </c>
      <c r="B11" t="s">
        <v>9</v>
      </c>
      <c r="C11" s="1">
        <v>0.59</v>
      </c>
      <c r="D11">
        <v>750</v>
      </c>
      <c r="F11" s="2">
        <f t="shared" si="2"/>
        <v>5310</v>
      </c>
      <c r="G11" s="2">
        <f t="shared" si="1"/>
        <v>5469.3</v>
      </c>
      <c r="H11" s="2">
        <f t="shared" si="1"/>
        <v>5633.3789999999999</v>
      </c>
      <c r="I11" s="2">
        <f t="shared" si="1"/>
        <v>5802.3803699999999</v>
      </c>
    </row>
    <row r="12" spans="1:9" x14ac:dyDescent="0.25">
      <c r="A12" t="s">
        <v>14</v>
      </c>
      <c r="B12" t="s">
        <v>10</v>
      </c>
      <c r="C12" s="1">
        <v>0.21</v>
      </c>
      <c r="D12">
        <v>300</v>
      </c>
      <c r="F12" s="2">
        <f t="shared" si="2"/>
        <v>756</v>
      </c>
      <c r="G12" s="2">
        <f t="shared" si="1"/>
        <v>778.68000000000006</v>
      </c>
      <c r="H12" s="2">
        <f t="shared" si="1"/>
        <v>802.04040000000009</v>
      </c>
      <c r="I12" s="2">
        <f t="shared" si="1"/>
        <v>826.10161200000016</v>
      </c>
    </row>
    <row r="13" spans="1:9" x14ac:dyDescent="0.25">
      <c r="A13" t="s">
        <v>14</v>
      </c>
      <c r="B13" t="s">
        <v>11</v>
      </c>
      <c r="C13" s="1">
        <v>0.5</v>
      </c>
      <c r="D13">
        <v>2000</v>
      </c>
      <c r="E13" s="3" t="s">
        <v>22</v>
      </c>
      <c r="F13" s="2">
        <f t="shared" si="2"/>
        <v>12000</v>
      </c>
      <c r="G13" s="2">
        <f t="shared" si="1"/>
        <v>12360</v>
      </c>
      <c r="H13" s="2">
        <f t="shared" si="1"/>
        <v>12730.800000000001</v>
      </c>
      <c r="I13" s="2">
        <f t="shared" si="1"/>
        <v>13112.724000000002</v>
      </c>
    </row>
    <row r="14" spans="1:9" x14ac:dyDescent="0.25">
      <c r="A14" t="s">
        <v>14</v>
      </c>
      <c r="B14" t="s">
        <v>12</v>
      </c>
      <c r="C14" s="1">
        <v>2.97</v>
      </c>
      <c r="D14">
        <v>300</v>
      </c>
      <c r="F14" s="2">
        <f t="shared" si="2"/>
        <v>10692.000000000002</v>
      </c>
      <c r="G14" s="2">
        <f t="shared" si="1"/>
        <v>11012.760000000002</v>
      </c>
      <c r="H14" s="2">
        <f t="shared" si="1"/>
        <v>11343.142800000003</v>
      </c>
      <c r="I14" s="2">
        <f t="shared" si="1"/>
        <v>11683.437084000003</v>
      </c>
    </row>
    <row r="15" spans="1:9" x14ac:dyDescent="0.25">
      <c r="A15" t="s">
        <v>14</v>
      </c>
      <c r="B15" t="s">
        <v>13</v>
      </c>
      <c r="C15" s="1">
        <v>6.05</v>
      </c>
      <c r="D15">
        <v>10</v>
      </c>
      <c r="F15" s="2">
        <f t="shared" si="2"/>
        <v>726</v>
      </c>
      <c r="G15" s="2">
        <f t="shared" si="1"/>
        <v>747.78</v>
      </c>
      <c r="H15" s="2">
        <f t="shared" si="1"/>
        <v>770.21339999999998</v>
      </c>
      <c r="I15" s="2">
        <f t="shared" si="1"/>
        <v>793.31980199999998</v>
      </c>
    </row>
    <row r="16" spans="1:9" x14ac:dyDescent="0.25">
      <c r="A16" t="s">
        <v>14</v>
      </c>
      <c r="B16" t="s">
        <v>2</v>
      </c>
      <c r="C16" s="1">
        <v>4.5</v>
      </c>
      <c r="D16">
        <v>150</v>
      </c>
      <c r="E16" s="3" t="s">
        <v>23</v>
      </c>
      <c r="F16" s="2">
        <f t="shared" si="2"/>
        <v>8100</v>
      </c>
      <c r="G16" s="2">
        <f t="shared" si="1"/>
        <v>8343</v>
      </c>
      <c r="H16" s="2">
        <f t="shared" si="1"/>
        <v>8593.2900000000009</v>
      </c>
      <c r="I16" s="2">
        <f t="shared" si="1"/>
        <v>8851.0887000000002</v>
      </c>
    </row>
    <row r="17" spans="5:9" x14ac:dyDescent="0.25">
      <c r="F17" s="2">
        <f>SUM(F2:F16)</f>
        <v>100857.60000000001</v>
      </c>
      <c r="G17" s="2">
        <f>SUM(G2:G16)</f>
        <v>103883.32799999998</v>
      </c>
      <c r="H17" s="2">
        <f t="shared" ref="H17:I17" si="3">SUM(H2:H16)</f>
        <v>106999.82784000001</v>
      </c>
      <c r="I17" s="2">
        <f t="shared" si="3"/>
        <v>110209.8226752</v>
      </c>
    </row>
    <row r="19" spans="5:9" x14ac:dyDescent="0.25">
      <c r="E19" t="s">
        <v>16</v>
      </c>
      <c r="F19" s="2">
        <v>39850.870000000003</v>
      </c>
    </row>
    <row r="20" spans="5:9" x14ac:dyDescent="0.25">
      <c r="F20" s="2">
        <f>F17-F19</f>
        <v>61006.73</v>
      </c>
    </row>
    <row r="22" spans="5:9" x14ac:dyDescent="0.25">
      <c r="E22" t="s">
        <v>18</v>
      </c>
      <c r="F22" s="2">
        <f>F2+F6+F7</f>
        <v>38937.599999999999</v>
      </c>
      <c r="G22" s="2">
        <f>G2+G6+G7</f>
        <v>40105.728000000003</v>
      </c>
    </row>
    <row r="23" spans="5:9" x14ac:dyDescent="0.25">
      <c r="E23" t="s">
        <v>16</v>
      </c>
      <c r="F23">
        <v>15468.509999999998</v>
      </c>
    </row>
    <row r="24" spans="5:9" x14ac:dyDescent="0.25">
      <c r="F24" s="2">
        <f>F22-F23</f>
        <v>23469.09</v>
      </c>
    </row>
    <row r="26" spans="5:9" x14ac:dyDescent="0.25">
      <c r="E26" t="s">
        <v>19</v>
      </c>
      <c r="F26" s="2">
        <f>F17-F22</f>
        <v>61920.000000000007</v>
      </c>
      <c r="G26" s="2">
        <f>G17-G22</f>
        <v>63777.599999999977</v>
      </c>
    </row>
    <row r="27" spans="5:9" x14ac:dyDescent="0.25">
      <c r="E27" t="s">
        <v>16</v>
      </c>
      <c r="F27">
        <v>24382.359999999997</v>
      </c>
    </row>
    <row r="28" spans="5:9" x14ac:dyDescent="0.25">
      <c r="F28" s="2">
        <f>F26-F27</f>
        <v>37537.640000000014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55277D6-5019-430F-9245-50BC8B2EE7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691609-F614-454A-89AB-214886E77F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DFBCF3-CAF0-47A2-B170-FD04252AA67E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Kilbane</dc:creator>
  <cp:lastModifiedBy>Dante Destefano</cp:lastModifiedBy>
  <dcterms:created xsi:type="dcterms:W3CDTF">2022-05-04T14:36:00Z</dcterms:created>
  <dcterms:modified xsi:type="dcterms:W3CDTF">2022-06-26T19:40:49Z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