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MSFR/Exh 12 Annual and Monthly Budgets/"/>
    </mc:Choice>
  </mc:AlternateContent>
  <xr:revisionPtr revIDLastSave="270" documentId="8_{0B9C454C-E97B-41B8-B44E-88A55CE1FAE8}" xr6:coauthVersionLast="47" xr6:coauthVersionMax="47" xr10:uidLastSave="{AB90E43D-35D0-40C9-BFA7-919775E43E53}"/>
  <bookViews>
    <workbookView xWindow="28680" yWindow="-120" windowWidth="29040" windowHeight="15840" xr2:uid="{00000000-000D-0000-FFFF-FFFF00000000}"/>
  </bookViews>
  <sheets>
    <sheet name="12 Month Prior to filing" sheetId="5" r:id="rId1"/>
    <sheet name="Base Period" sheetId="4" r:id="rId2"/>
    <sheet name="Forecast Period" sheetId="3" r:id="rId3"/>
  </sheets>
  <externalReferences>
    <externalReference r:id="rId4"/>
  </externalReferences>
  <definedNames>
    <definedName name="_xlnm.Print_Area" localSheetId="0">'12 Month Prior to filing'!$A$1:$N$49</definedName>
    <definedName name="_xlnm.Print_Area" localSheetId="1">'Base Period'!$A$1:$N$49</definedName>
    <definedName name="_xlnm.Print_Area" localSheetId="2">'Forecast Period'!$A$1:$N$52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3" l="1"/>
  <c r="M6" i="3"/>
  <c r="M42" i="3" s="1"/>
  <c r="L6" i="3"/>
  <c r="L42" i="3" s="1"/>
  <c r="K6" i="3"/>
  <c r="K42" i="3" s="1"/>
  <c r="J6" i="3"/>
  <c r="J42" i="3" s="1"/>
  <c r="I6" i="3"/>
  <c r="I42" i="3" s="1"/>
  <c r="H6" i="3"/>
  <c r="H42" i="3" s="1"/>
  <c r="G6" i="3"/>
  <c r="G42" i="3" s="1"/>
  <c r="F6" i="3"/>
  <c r="F42" i="3" s="1"/>
  <c r="E6" i="3"/>
  <c r="E42" i="3" s="1"/>
  <c r="D6" i="3"/>
  <c r="D42" i="3" s="1"/>
  <c r="C6" i="3"/>
  <c r="C42" i="3" s="1"/>
  <c r="B6" i="3"/>
  <c r="B42" i="3" s="1"/>
  <c r="M49" i="5" l="1"/>
  <c r="L49" i="5"/>
  <c r="K49" i="5"/>
  <c r="J49" i="5"/>
  <c r="I49" i="5"/>
  <c r="H49" i="5"/>
  <c r="G49" i="5"/>
  <c r="F49" i="5"/>
  <c r="E49" i="5"/>
  <c r="D49" i="5"/>
  <c r="C49" i="5"/>
  <c r="B49" i="5"/>
  <c r="B49" i="4"/>
  <c r="N49" i="4"/>
  <c r="M49" i="4"/>
  <c r="L49" i="4"/>
  <c r="K49" i="4"/>
  <c r="J49" i="4"/>
  <c r="I49" i="4"/>
  <c r="H49" i="4"/>
  <c r="G49" i="4"/>
  <c r="F49" i="4"/>
  <c r="E49" i="4"/>
  <c r="D49" i="4"/>
  <c r="C49" i="4"/>
  <c r="C50" i="3"/>
  <c r="D50" i="3"/>
  <c r="E50" i="3"/>
  <c r="F50" i="3"/>
  <c r="G50" i="3"/>
  <c r="H50" i="3"/>
  <c r="I50" i="3"/>
  <c r="J50" i="3"/>
  <c r="K50" i="3"/>
  <c r="L50" i="3"/>
  <c r="M50" i="3"/>
  <c r="B50" i="3"/>
  <c r="A2" i="3"/>
  <c r="A1" i="3"/>
  <c r="A2" i="4"/>
  <c r="A1" i="4"/>
  <c r="A2" i="5"/>
  <c r="A1" i="5"/>
  <c r="N46" i="3"/>
  <c r="N47" i="3"/>
  <c r="N48" i="3"/>
  <c r="N45" i="3"/>
  <c r="N50" i="3" s="1"/>
  <c r="N46" i="4" l="1"/>
  <c r="N45" i="4"/>
  <c r="N42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8" i="4"/>
  <c r="N31" i="4"/>
  <c r="N32" i="4"/>
  <c r="N33" i="4"/>
  <c r="N34" i="4"/>
  <c r="N36" i="4"/>
  <c r="N38" i="4"/>
  <c r="N10" i="4"/>
  <c r="N6" i="4"/>
  <c r="N46" i="5"/>
  <c r="N45" i="5"/>
  <c r="N49" i="5" s="1"/>
  <c r="N11" i="5" l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8" i="5"/>
  <c r="N31" i="5"/>
  <c r="N32" i="5"/>
  <c r="N33" i="5"/>
  <c r="N34" i="5"/>
  <c r="N36" i="5"/>
  <c r="N38" i="5"/>
  <c r="N40" i="5"/>
  <c r="N42" i="5"/>
  <c r="N10" i="5"/>
  <c r="N6" i="5"/>
</calcChain>
</file>

<file path=xl/sharedStrings.xml><?xml version="1.0" encoding="utf-8"?>
<sst xmlns="http://schemas.openxmlformats.org/spreadsheetml/2006/main" count="160" uniqueCount="77">
  <si>
    <t>Accounts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</si>
  <si>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</si>
  <si>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</si>
  <si>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</si>
  <si>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</si>
  <si>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</si>
  <si>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</si>
  <si>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</si>
  <si>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</si>
  <si>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</si>
  <si>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Jan-2023</t>
  </si>
  <si>
    <t>Feb-2023</t>
  </si>
  <si>
    <t>Mar-2023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</si>
  <si>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</si>
  <si>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</si>
  <si>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</si>
  <si>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</si>
  <si>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</si>
  <si>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</si>
  <si>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</si>
  <si>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</si>
  <si>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</si>
  <si>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Revenue</t>
  </si>
  <si>
    <t>Operating Expenses</t>
  </si>
  <si>
    <t xml:space="preserve">  Operations And Maintenance</t>
  </si>
  <si>
    <t xml:space="preserve">    Chemicals</t>
  </si>
  <si>
    <t xml:space="preserve">    Employee Benefits</t>
  </si>
  <si>
    <t xml:space="preserve">    Insurance</t>
  </si>
  <si>
    <t xml:space="preserve">    Information Technology (IT)</t>
  </si>
  <si>
    <t xml:space="preserve">    Miscellaneous Expense</t>
  </si>
  <si>
    <t xml:space="preserve">    Office Expense</t>
  </si>
  <si>
    <t xml:space="preserve">    Consulting/Outside Services</t>
  </si>
  <si>
    <t xml:space="preserve">    Travel</t>
  </si>
  <si>
    <t xml:space="preserve">    Fleet/Vehicles</t>
  </si>
  <si>
    <t xml:space="preserve">    Testing</t>
  </si>
  <si>
    <t xml:space="preserve">    Regulatory Expenses</t>
  </si>
  <si>
    <t xml:space="preserve">    Rent</t>
  </si>
  <si>
    <t xml:space="preserve">    Salaries &amp; Wages</t>
  </si>
  <si>
    <t xml:space="preserve">    Capitalized Time</t>
  </si>
  <si>
    <t xml:space="preserve">    Plant And System Maintenance</t>
  </si>
  <si>
    <t xml:space="preserve">  Depreciation And Amortization</t>
  </si>
  <si>
    <t xml:space="preserve">  Taxes Other Than Income Taxes</t>
  </si>
  <si>
    <t xml:space="preserve">    Payroll Taxes</t>
  </si>
  <si>
    <t xml:space="preserve">    Unemployment Taxes</t>
  </si>
  <si>
    <t xml:space="preserve">    Other Taxes</t>
  </si>
  <si>
    <t xml:space="preserve">  Corporate Allocation</t>
  </si>
  <si>
    <t>Non-Operating (Income) Expense</t>
  </si>
  <si>
    <t>Jun-2021</t>
  </si>
  <si>
    <t>Jul-2021</t>
  </si>
  <si>
    <t>Aug-2021</t>
  </si>
  <si>
    <t>Sep-2021</t>
  </si>
  <si>
    <t>Oct-2021</t>
  </si>
  <si>
    <t>Nov-2021</t>
  </si>
  <si>
    <t>Dec-2021</t>
  </si>
  <si>
    <t>General Ledger Spend</t>
  </si>
  <si>
    <t>Main Replacement</t>
  </si>
  <si>
    <t>AMI</t>
  </si>
  <si>
    <t>Year End April 2022</t>
  </si>
  <si>
    <t>May-2021</t>
  </si>
  <si>
    <t>Exhibit 12</t>
  </si>
  <si>
    <t>Annual and Monthly Budgets - 12 months prior to filing</t>
  </si>
  <si>
    <t xml:space="preserve">    Fuel And Utility</t>
  </si>
  <si>
    <t>Net Pre-Tax Income</t>
  </si>
  <si>
    <t xml:space="preserve">  Total Expenses</t>
  </si>
  <si>
    <t xml:space="preserve">    Total O&amp;M</t>
  </si>
  <si>
    <t xml:space="preserve">    Total Taxes Other Than Income Taxes</t>
  </si>
  <si>
    <t>Base Period Ended September 2022</t>
  </si>
  <si>
    <t>Capitalized Time</t>
  </si>
  <si>
    <t>Annual and Monthly Budgets - Base Period</t>
  </si>
  <si>
    <t>Total Capital Budget</t>
  </si>
  <si>
    <t>Forecast Period Ended December 2023</t>
  </si>
  <si>
    <t>Capital Budget</t>
  </si>
  <si>
    <t>* Excludes results of the current proceeding</t>
  </si>
  <si>
    <t>Annual and Monthly Budgets - Forecast Period *</t>
  </si>
  <si>
    <t>Revenue profile</t>
  </si>
  <si>
    <t>Requirements:</t>
  </si>
  <si>
    <t>Annual and monthly budget for 12 months preceding the filing date, the base period and the forecasted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</si>
</sst>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8" formatCode="_(&quot;$&quot;* #,##0_);_(&quot;$&quot;* \(#,##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Book Antiqua"/>
      <family val="1"/>
    </font>
    <font>
      <sz val="11"/>
      <color indexed="8"/>
      <name val="Book Antiqua"/>
      <family val="1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b/>
      <sz val="11"/>
      <color indexed="8"/>
      <name val="Book Antiqua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/>
    <xf numFmtId="3" fontId="5" fillId="0" borderId="0" xfId="0" applyNumberFormat="1" applyFont="1"/>
    <xf numFmtId="0" fontId="5" fillId="0" borderId="0" xfId="0" applyFont="1" applyFill="1"/>
    <xf numFmtId="164" fontId="5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5" fillId="2" borderId="0" xfId="1" quotePrefix="1" applyNumberFormat="1" applyFont="1" applyFill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164" fontId="4" fillId="2" borderId="0" xfId="1" applyNumberFormat="1" applyFont="1" applyFill="1" applyAlignment="1">
      <alignment horizontal="right"/>
    </xf>
    <xf numFmtId="164" fontId="5" fillId="2" borderId="1" xfId="1" quotePrefix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quotePrefix="1" applyNumberFormat="1" applyFont="1" applyFill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8" fontId="4" fillId="0" borderId="2" xfId="2" applyNumberFormat="1" applyFont="1" applyFill="1" applyBorder="1" applyAlignment="1">
      <alignment horizontal="right"/>
    </xf>
    <xf numFmtId="168" fontId="4" fillId="0" borderId="2" xfId="2" applyNumberFormat="1" applyFont="1" applyFill="1" applyBorder="1"/>
    <xf numFmtId="168" fontId="5" fillId="0" borderId="0" xfId="2" applyNumberFormat="1" applyFont="1" applyFill="1" applyAlignment="1">
      <alignment horizontal="right"/>
    </xf>
    <xf numFmtId="168" fontId="5" fillId="0" borderId="0" xfId="2" applyNumberFormat="1" applyFont="1" applyFill="1"/>
    <xf numFmtId="168" fontId="5" fillId="2" borderId="0" xfId="2" applyNumberFormat="1" applyFont="1" applyFill="1" applyAlignment="1">
      <alignment horizontal="right"/>
    </xf>
    <xf numFmtId="168" fontId="5" fillId="0" borderId="0" xfId="2" applyNumberFormat="1" applyFont="1"/>
    <xf numFmtId="168" fontId="4" fillId="2" borderId="2" xfId="2" applyNumberFormat="1" applyFont="1" applyFill="1" applyBorder="1" applyAlignment="1">
      <alignment horizontal="right"/>
    </xf>
    <xf numFmtId="168" fontId="4" fillId="0" borderId="2" xfId="2" applyNumberFormat="1" applyFont="1" applyBorder="1"/>
    <xf numFmtId="0" fontId="7" fillId="0" borderId="0" xfId="0" applyFont="1"/>
    <xf numFmtId="164" fontId="5" fillId="0" borderId="0" xfId="0" applyNumberFormat="1" applyFont="1" applyFill="1"/>
    <xf numFmtId="164" fontId="5" fillId="0" borderId="0" xfId="1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4" fillId="0" borderId="0" xfId="0" applyFont="1" applyFill="1"/>
    <xf numFmtId="164" fontId="5" fillId="0" borderId="3" xfId="1" applyNumberFormat="1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10" fontId="3" fillId="0" borderId="0" xfId="3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68" fontId="5" fillId="0" borderId="0" xfId="2" applyNumberFormat="1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egulatory-Kentucky/Shared%20Documents/Kentucky/WSCKY%202022%20Rate%20Case/Template/Rate%20Filing%20Template%202022%20WSCKY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put Schedules &gt;&gt;"/>
      <sheetName val="Allocation Table"/>
      <sheetName val="Fusion Chart of Accounts"/>
      <sheetName val="Index"/>
      <sheetName val="Trial Balance Schedules &gt;&gt;"/>
      <sheetName val="Fusion TB Drop"/>
      <sheetName val="Adaptive details"/>
      <sheetName val="Forecasted from Adaptive"/>
      <sheetName val="Linked TB"/>
      <sheetName val="Lead Exhibits &gt;&gt;"/>
      <sheetName val="Balance Sheet (2)"/>
      <sheetName val="Rev Deficiency"/>
      <sheetName val="Rate Base"/>
      <sheetName val="Income Statement"/>
      <sheetName val="7+5"/>
      <sheetName val="Balance Sheet"/>
      <sheetName val="BP Balance Sheet"/>
      <sheetName val="Adjustment Work Papers &gt;&gt;"/>
      <sheetName val="RB Support &gt;&gt;"/>
      <sheetName val="Plant in Service"/>
      <sheetName val="Accum Depr"/>
      <sheetName val="Cash Working Capital"/>
      <sheetName val="CIAC"/>
      <sheetName val="CTA"/>
      <sheetName val="ADIT"/>
      <sheetName val="Customer Deposits"/>
      <sheetName val="Inventory"/>
      <sheetName val="PAA"/>
      <sheetName val="Excess Book Value"/>
      <sheetName val="Cost Free Capital"/>
      <sheetName val="Average Tax Accruals"/>
      <sheetName val="Excess Deferred Taxes"/>
      <sheetName val="Oracle Fusion Asset"/>
      <sheetName val="Deferred Charges"/>
      <sheetName val="Proforma Plant"/>
      <sheetName val="Inc Stmt Support&gt;&gt;"/>
      <sheetName val="Revenue"/>
      <sheetName val="Uncollectibles"/>
      <sheetName val="Forfeited Discounts"/>
      <sheetName val="Salary &amp; Wages"/>
      <sheetName val="Salary Captime"/>
      <sheetName val="Purchase Power"/>
      <sheetName val="Purchased Water &amp; Sewer"/>
      <sheetName val="Maintenance &amp; Repair"/>
      <sheetName val="Maintenance Testing"/>
      <sheetName val="Meter Reading"/>
      <sheetName val="Chemicals"/>
      <sheetName val="Transportation Expense"/>
      <sheetName val="Outside Service"/>
      <sheetName val="Office Supplies &amp; Other Exp"/>
      <sheetName val="Regulatory Commission Exp"/>
      <sheetName val="Pension &amp; Other Benefits "/>
      <sheetName val="Rent"/>
      <sheetName val="Insurance"/>
      <sheetName val="Office Utilities"/>
      <sheetName val="Miscellaneous &amp; Travel"/>
      <sheetName val="Depreciation Expense"/>
      <sheetName val="PAA Amortization"/>
      <sheetName val="ITC Amortization"/>
      <sheetName val="CIAC Amortization"/>
      <sheetName val="TOTI"/>
      <sheetName val="Income Taxes"/>
      <sheetName val="Cap Structure-Rev Reqt &gt;&gt;"/>
      <sheetName val="Cap Structure &amp; Cost of Debt"/>
      <sheetName val="Required Return"/>
      <sheetName val="Gross Revenue Requirement"/>
      <sheetName val="Service Revenue Requir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Water Service Corporation of Kentucky</v>
          </cell>
        </row>
        <row r="2">
          <cell r="A2" t="str">
            <v>Case No. 2022-00147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BC08-0C9D-4FA4-9E5D-AC4F95EDC3DF}">
  <sheetPr>
    <pageSetUpPr fitToPage="1"/>
  </sheetPr>
  <dimension ref="A1:Q50"/>
  <sheetViews>
    <sheetView tabSelected="1" topLeftCell="B1" zoomScaleNormal="100" workbookViewId="0">
      <selection activeCell="W23" sqref="W23"/>
    </sheetView>
  </sheetViews>
  <sheetFormatPr defaultColWidth="8.7109375" defaultRowHeight="13.5" x14ac:dyDescent="0.25"/>
  <cols>
    <col min="1" max="1" width="40" style="9" customWidth="1"/>
    <col min="2" max="3" width="12" style="9" bestFit="1" customWidth="1"/>
    <col min="4" max="4" width="12.7109375" style="9" bestFit="1" customWidth="1"/>
    <col min="5" max="5" width="12.42578125" style="9" bestFit="1" customWidth="1"/>
    <col min="6" max="6" width="12.140625" style="9" bestFit="1" customWidth="1"/>
    <col min="7" max="7" width="12.7109375" style="9" bestFit="1" customWidth="1"/>
    <col min="8" max="9" width="12.42578125" style="9" bestFit="1" customWidth="1"/>
    <col min="10" max="10" width="12.85546875" style="9" bestFit="1" customWidth="1"/>
    <col min="11" max="11" width="13.140625" style="9" bestFit="1" customWidth="1"/>
    <col min="12" max="12" width="12.85546875" style="9" bestFit="1" customWidth="1"/>
    <col min="13" max="13" width="13.42578125" style="9" bestFit="1" customWidth="1"/>
    <col min="14" max="14" width="14.5703125" style="9" customWidth="1"/>
    <col min="15" max="16384" width="8.7109375" style="9"/>
  </cols>
  <sheetData>
    <row r="1" spans="1:17" ht="16.5" x14ac:dyDescent="0.3">
      <c r="A1" s="1" t="str">
        <f>'[1]Linked TB'!A1</f>
        <v>Water Service Corporation of Kentucky</v>
      </c>
      <c r="N1" s="14" t="s">
        <v>59</v>
      </c>
      <c r="P1" s="45" t="s">
        <v>75</v>
      </c>
      <c r="Q1" s="2"/>
    </row>
    <row r="2" spans="1:17" ht="16.5" x14ac:dyDescent="0.3">
      <c r="A2" s="1" t="str">
        <f>'[1]Linked TB'!A2</f>
        <v>Case No. 2022-00147</v>
      </c>
      <c r="P2" s="2"/>
      <c r="Q2" s="2" t="s">
        <v>76</v>
      </c>
    </row>
    <row r="3" spans="1:17" ht="15" x14ac:dyDescent="0.3">
      <c r="A3" s="13" t="s">
        <v>60</v>
      </c>
    </row>
    <row r="5" spans="1:17" ht="30" x14ac:dyDescent="0.3">
      <c r="A5" s="3" t="s">
        <v>0</v>
      </c>
      <c r="B5" s="4" t="s">
        <v>58</v>
      </c>
      <c r="C5" s="5" t="s">
        <v>47</v>
      </c>
      <c r="D5" s="5" t="s">
        <v>48</v>
      </c>
      <c r="E5" s="5" t="s">
        <v>49</v>
      </c>
      <c r="F5" s="5" t="s">
        <v>50</v>
      </c>
      <c r="G5" s="5" t="s">
        <v>51</v>
      </c>
      <c r="H5" s="5" t="s">
        <v>52</v>
      </c>
      <c r="I5" s="3" t="s">
        <v>53</v>
      </c>
      <c r="J5" s="3" t="s">
        <v>1</v>
      </c>
      <c r="K5" s="3" t="s">
        <v>2</v>
      </c>
      <c r="L5" s="3" t="s">
        <v>3</v>
      </c>
      <c r="M5" s="3" t="s">
        <v>4</v>
      </c>
      <c r="N5" s="6" t="s">
        <v>57</v>
      </c>
    </row>
    <row r="6" spans="1:17" ht="15" x14ac:dyDescent="0.3">
      <c r="A6" s="7" t="s">
        <v>22</v>
      </c>
      <c r="B6" s="30">
        <v>309667.11193115002</v>
      </c>
      <c r="C6" s="30">
        <v>342181.74632251897</v>
      </c>
      <c r="D6" s="30">
        <v>346483.37307217403</v>
      </c>
      <c r="E6" s="30">
        <v>331232.182483048</v>
      </c>
      <c r="F6" s="30">
        <v>308590.47616981901</v>
      </c>
      <c r="G6" s="30">
        <v>293081.49258193601</v>
      </c>
      <c r="H6" s="30">
        <v>305796.45418082102</v>
      </c>
      <c r="I6" s="30">
        <v>304365.38511695701</v>
      </c>
      <c r="J6" s="30">
        <v>264116.18604857102</v>
      </c>
      <c r="K6" s="30">
        <v>243115.535944481</v>
      </c>
      <c r="L6" s="30">
        <v>257390.01256234699</v>
      </c>
      <c r="M6" s="30">
        <v>269058.98989236902</v>
      </c>
      <c r="N6" s="31">
        <f>SUM(B6:M6)</f>
        <v>3575078.9463061923</v>
      </c>
    </row>
    <row r="7" spans="1:17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7" ht="15" x14ac:dyDescent="0.3">
      <c r="A8" s="7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7" ht="15" x14ac:dyDescent="0.3">
      <c r="A9" s="7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7" ht="15" x14ac:dyDescent="0.3">
      <c r="A10" s="7" t="s">
        <v>61</v>
      </c>
      <c r="B10" s="15">
        <v>20357</v>
      </c>
      <c r="C10" s="15">
        <v>19852</v>
      </c>
      <c r="D10" s="15">
        <v>20146</v>
      </c>
      <c r="E10" s="15">
        <v>20538</v>
      </c>
      <c r="F10" s="15">
        <v>18209</v>
      </c>
      <c r="G10" s="15">
        <v>20931</v>
      </c>
      <c r="H10" s="15">
        <v>19098</v>
      </c>
      <c r="I10" s="15">
        <v>22887</v>
      </c>
      <c r="J10" s="15">
        <v>21252</v>
      </c>
      <c r="K10" s="15">
        <v>23023</v>
      </c>
      <c r="L10" s="15">
        <v>22274</v>
      </c>
      <c r="M10" s="15">
        <v>22603</v>
      </c>
      <c r="N10" s="12">
        <f>SUM(B10:M10)</f>
        <v>251170</v>
      </c>
    </row>
    <row r="11" spans="1:17" ht="15" x14ac:dyDescent="0.3">
      <c r="A11" s="7" t="s">
        <v>25</v>
      </c>
      <c r="B11" s="15">
        <v>9774</v>
      </c>
      <c r="C11" s="15">
        <v>8905</v>
      </c>
      <c r="D11" s="15">
        <v>7506</v>
      </c>
      <c r="E11" s="15">
        <v>7287</v>
      </c>
      <c r="F11" s="15">
        <v>7528</v>
      </c>
      <c r="G11" s="15">
        <v>7518</v>
      </c>
      <c r="H11" s="15">
        <v>8759</v>
      </c>
      <c r="I11" s="15">
        <v>10074</v>
      </c>
      <c r="J11" s="15">
        <v>6473</v>
      </c>
      <c r="K11" s="15">
        <v>6141</v>
      </c>
      <c r="L11" s="15">
        <v>6374</v>
      </c>
      <c r="M11" s="15">
        <v>10203</v>
      </c>
      <c r="N11" s="12">
        <f t="shared" ref="N11:N42" si="0">SUM(B11:M11)</f>
        <v>96542</v>
      </c>
    </row>
    <row r="12" spans="1:17" ht="15" x14ac:dyDescent="0.3">
      <c r="A12" s="7" t="s">
        <v>26</v>
      </c>
      <c r="B12" s="15">
        <v>17364.165695914999</v>
      </c>
      <c r="C12" s="15">
        <v>18965.029762614002</v>
      </c>
      <c r="D12" s="15">
        <v>18989.650223517001</v>
      </c>
      <c r="E12" s="15">
        <v>18989.650223517001</v>
      </c>
      <c r="F12" s="15">
        <v>18989.650223517001</v>
      </c>
      <c r="G12" s="15">
        <v>17411.168394001001</v>
      </c>
      <c r="H12" s="15">
        <v>19014.270684419</v>
      </c>
      <c r="I12" s="15">
        <v>19162.400974837001</v>
      </c>
      <c r="J12" s="15">
        <v>20578.590331944</v>
      </c>
      <c r="K12" s="15">
        <v>20440.196695087001</v>
      </c>
      <c r="L12" s="15">
        <v>20870.859197117999</v>
      </c>
      <c r="M12" s="15">
        <v>20685.356287140999</v>
      </c>
      <c r="N12" s="12">
        <f t="shared" si="0"/>
        <v>231460.988693627</v>
      </c>
    </row>
    <row r="13" spans="1:17" ht="15" x14ac:dyDescent="0.3">
      <c r="A13" s="7" t="s">
        <v>27</v>
      </c>
      <c r="B13" s="15">
        <v>7150.7586806079998</v>
      </c>
      <c r="C13" s="15">
        <v>7174.8900819009996</v>
      </c>
      <c r="D13" s="15">
        <v>7179.8088454210001</v>
      </c>
      <c r="E13" s="15">
        <v>7179.8088454210001</v>
      </c>
      <c r="F13" s="15">
        <v>7179.8088454210001</v>
      </c>
      <c r="G13" s="15">
        <v>7971.4942488070001</v>
      </c>
      <c r="H13" s="15">
        <v>8058.9755946519999</v>
      </c>
      <c r="I13" s="15">
        <v>7765.4690109310004</v>
      </c>
      <c r="J13" s="15">
        <v>9217.169767112</v>
      </c>
      <c r="K13" s="15">
        <v>9195.4600822190005</v>
      </c>
      <c r="L13" s="15">
        <v>9261.5489801389995</v>
      </c>
      <c r="M13" s="15">
        <v>9252.2443837230003</v>
      </c>
      <c r="N13" s="12">
        <f t="shared" si="0"/>
        <v>96587.437366354992</v>
      </c>
    </row>
    <row r="14" spans="1:17" ht="15" x14ac:dyDescent="0.3">
      <c r="A14" s="7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1250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2">
        <f t="shared" si="0"/>
        <v>1250</v>
      </c>
    </row>
    <row r="15" spans="1:17" ht="15" x14ac:dyDescent="0.3">
      <c r="A15" s="7" t="s">
        <v>29</v>
      </c>
      <c r="B15" s="15">
        <v>9246.9452465390004</v>
      </c>
      <c r="C15" s="15">
        <v>11498.108768286</v>
      </c>
      <c r="D15" s="15">
        <v>12229.398319075</v>
      </c>
      <c r="E15" s="15">
        <v>8844.9416290820009</v>
      </c>
      <c r="F15" s="15">
        <v>8433.5928334799992</v>
      </c>
      <c r="G15" s="15">
        <v>7771.1347048959997</v>
      </c>
      <c r="H15" s="15">
        <v>7417.0474390720001</v>
      </c>
      <c r="I15" s="15">
        <v>6044.7522571680001</v>
      </c>
      <c r="J15" s="15">
        <v>5885.2576866019999</v>
      </c>
      <c r="K15" s="15">
        <v>4788.1537209669996</v>
      </c>
      <c r="L15" s="15">
        <v>5276.2280283359996</v>
      </c>
      <c r="M15" s="15">
        <v>5816.4087900490003</v>
      </c>
      <c r="N15" s="12">
        <f t="shared" si="0"/>
        <v>93251.969423552</v>
      </c>
    </row>
    <row r="16" spans="1:17" ht="15" x14ac:dyDescent="0.3">
      <c r="A16" s="7" t="s">
        <v>30</v>
      </c>
      <c r="B16" s="15">
        <v>6359.8</v>
      </c>
      <c r="C16" s="15">
        <v>664.8</v>
      </c>
      <c r="D16" s="15">
        <v>2350.8000000000002</v>
      </c>
      <c r="E16" s="15">
        <v>138.80000000000001</v>
      </c>
      <c r="F16" s="15">
        <v>1183.8</v>
      </c>
      <c r="G16" s="15">
        <v>611.52800000000002</v>
      </c>
      <c r="H16" s="15">
        <v>431.52800000000002</v>
      </c>
      <c r="I16" s="15">
        <v>766.52800000000002</v>
      </c>
      <c r="J16" s="15">
        <v>1698</v>
      </c>
      <c r="K16" s="15">
        <v>970</v>
      </c>
      <c r="L16" s="15">
        <v>967</v>
      </c>
      <c r="M16" s="15">
        <v>1089</v>
      </c>
      <c r="N16" s="12">
        <f t="shared" si="0"/>
        <v>17231.584000000003</v>
      </c>
    </row>
    <row r="17" spans="1:14" ht="15" x14ac:dyDescent="0.3">
      <c r="A17" s="7" t="s">
        <v>31</v>
      </c>
      <c r="B17" s="15">
        <v>1465</v>
      </c>
      <c r="C17" s="15">
        <v>600</v>
      </c>
      <c r="D17" s="15">
        <v>2807</v>
      </c>
      <c r="E17" s="15">
        <v>600</v>
      </c>
      <c r="F17" s="15">
        <v>1240</v>
      </c>
      <c r="G17" s="15">
        <v>1240</v>
      </c>
      <c r="H17" s="15">
        <v>1240</v>
      </c>
      <c r="I17" s="15">
        <v>1240</v>
      </c>
      <c r="J17" s="15">
        <v>0</v>
      </c>
      <c r="K17" s="15">
        <v>0</v>
      </c>
      <c r="L17" s="15">
        <v>0</v>
      </c>
      <c r="M17" s="15">
        <v>0</v>
      </c>
      <c r="N17" s="12">
        <f t="shared" si="0"/>
        <v>10432</v>
      </c>
    </row>
    <row r="18" spans="1:14" ht="15" x14ac:dyDescent="0.3">
      <c r="A18" s="7" t="s">
        <v>32</v>
      </c>
      <c r="B18" s="15">
        <v>292</v>
      </c>
      <c r="C18" s="15">
        <v>1492</v>
      </c>
      <c r="D18" s="15">
        <v>892</v>
      </c>
      <c r="E18" s="15">
        <v>1492</v>
      </c>
      <c r="F18" s="15">
        <v>292</v>
      </c>
      <c r="G18" s="15">
        <v>992</v>
      </c>
      <c r="H18" s="15">
        <v>292</v>
      </c>
      <c r="I18" s="15">
        <v>292</v>
      </c>
      <c r="J18" s="15">
        <v>259.17325483600001</v>
      </c>
      <c r="K18" s="15">
        <v>259.17325483600001</v>
      </c>
      <c r="L18" s="15">
        <v>259.17325483600001</v>
      </c>
      <c r="M18" s="15">
        <v>259.17325483600001</v>
      </c>
      <c r="N18" s="12">
        <f t="shared" si="0"/>
        <v>7072.6930193439985</v>
      </c>
    </row>
    <row r="19" spans="1:14" ht="15" x14ac:dyDescent="0.3">
      <c r="A19" s="7" t="s">
        <v>33</v>
      </c>
      <c r="B19" s="15">
        <v>3011</v>
      </c>
      <c r="C19" s="15">
        <v>3023</v>
      </c>
      <c r="D19" s="15">
        <v>3008</v>
      </c>
      <c r="E19" s="15">
        <v>2954</v>
      </c>
      <c r="F19" s="15">
        <v>2933</v>
      </c>
      <c r="G19" s="15">
        <v>2918</v>
      </c>
      <c r="H19" s="15">
        <v>2875</v>
      </c>
      <c r="I19" s="15">
        <v>2723</v>
      </c>
      <c r="J19" s="15">
        <v>2844</v>
      </c>
      <c r="K19" s="15">
        <v>2891</v>
      </c>
      <c r="L19" s="15">
        <v>3012</v>
      </c>
      <c r="M19" s="15">
        <v>3077</v>
      </c>
      <c r="N19" s="12">
        <f t="shared" si="0"/>
        <v>35269</v>
      </c>
    </row>
    <row r="20" spans="1:14" ht="15" x14ac:dyDescent="0.3">
      <c r="A20" s="7" t="s">
        <v>34</v>
      </c>
      <c r="B20" s="15">
        <v>3228</v>
      </c>
      <c r="C20" s="15">
        <v>2876</v>
      </c>
      <c r="D20" s="15">
        <v>4322</v>
      </c>
      <c r="E20" s="15">
        <v>3444</v>
      </c>
      <c r="F20" s="15">
        <v>2375</v>
      </c>
      <c r="G20" s="15">
        <v>3729</v>
      </c>
      <c r="H20" s="15">
        <v>2535</v>
      </c>
      <c r="I20" s="15">
        <v>2535</v>
      </c>
      <c r="J20" s="15">
        <v>3153</v>
      </c>
      <c r="K20" s="15">
        <v>1783</v>
      </c>
      <c r="L20" s="15">
        <v>1486</v>
      </c>
      <c r="M20" s="15">
        <v>2826</v>
      </c>
      <c r="N20" s="12">
        <f t="shared" si="0"/>
        <v>34292</v>
      </c>
    </row>
    <row r="21" spans="1:14" ht="15" x14ac:dyDescent="0.3">
      <c r="A21" s="7" t="s">
        <v>35</v>
      </c>
      <c r="B21" s="15">
        <v>4095</v>
      </c>
      <c r="C21" s="15">
        <v>4095</v>
      </c>
      <c r="D21" s="15">
        <v>4095</v>
      </c>
      <c r="E21" s="15">
        <v>4095</v>
      </c>
      <c r="F21" s="15">
        <v>4095</v>
      </c>
      <c r="G21" s="15">
        <v>4095</v>
      </c>
      <c r="H21" s="15">
        <v>4095</v>
      </c>
      <c r="I21" s="15">
        <v>6257</v>
      </c>
      <c r="J21" s="15">
        <v>6257</v>
      </c>
      <c r="K21" s="15">
        <v>6257</v>
      </c>
      <c r="L21" s="15">
        <v>6257</v>
      </c>
      <c r="M21" s="15">
        <v>6257</v>
      </c>
      <c r="N21" s="12">
        <f t="shared" si="0"/>
        <v>59950</v>
      </c>
    </row>
    <row r="22" spans="1:14" ht="15" x14ac:dyDescent="0.3">
      <c r="A22" s="7" t="s">
        <v>36</v>
      </c>
      <c r="B22" s="15">
        <v>1592</v>
      </c>
      <c r="C22" s="15">
        <v>1062</v>
      </c>
      <c r="D22" s="15">
        <v>531</v>
      </c>
      <c r="E22" s="15">
        <v>2122</v>
      </c>
      <c r="F22" s="15">
        <v>2122</v>
      </c>
      <c r="G22" s="15">
        <v>2410</v>
      </c>
      <c r="H22" s="15">
        <v>531</v>
      </c>
      <c r="I22" s="15">
        <v>531</v>
      </c>
      <c r="J22" s="15">
        <v>1607</v>
      </c>
      <c r="K22" s="15">
        <v>1640</v>
      </c>
      <c r="L22" s="15">
        <v>547</v>
      </c>
      <c r="M22" s="15">
        <v>2186</v>
      </c>
      <c r="N22" s="12">
        <f t="shared" si="0"/>
        <v>16881</v>
      </c>
    </row>
    <row r="23" spans="1:14" ht="15" x14ac:dyDescent="0.3">
      <c r="A23" s="7" t="s">
        <v>37</v>
      </c>
      <c r="B23" s="15">
        <v>54427.423404082998</v>
      </c>
      <c r="C23" s="15">
        <v>56524.087240569002</v>
      </c>
      <c r="D23" s="15">
        <v>56887.050998649</v>
      </c>
      <c r="E23" s="15">
        <v>56887.050998649</v>
      </c>
      <c r="F23" s="15">
        <v>56887.050998649</v>
      </c>
      <c r="G23" s="15">
        <v>55120.354214963001</v>
      </c>
      <c r="H23" s="15">
        <v>57250.014756728997</v>
      </c>
      <c r="I23" s="15">
        <v>59379.675298495</v>
      </c>
      <c r="J23" s="15">
        <v>60720.935253039002</v>
      </c>
      <c r="K23" s="15">
        <v>58727.132991999999</v>
      </c>
      <c r="L23" s="15">
        <v>64926.685966828001</v>
      </c>
      <c r="M23" s="15">
        <v>62284.942464990003</v>
      </c>
      <c r="N23" s="12">
        <f t="shared" si="0"/>
        <v>700022.40458764299</v>
      </c>
    </row>
    <row r="24" spans="1:14" ht="15" x14ac:dyDescent="0.3">
      <c r="A24" s="7" t="s">
        <v>38</v>
      </c>
      <c r="B24" s="16">
        <v>-4096.2757971540004</v>
      </c>
      <c r="C24" s="16">
        <v>-4726.2736711609996</v>
      </c>
      <c r="D24" s="16">
        <v>-4726.2736711609996</v>
      </c>
      <c r="E24" s="16">
        <v>-4726.2736711609996</v>
      </c>
      <c r="F24" s="16">
        <v>-3542.574734158</v>
      </c>
      <c r="G24" s="16">
        <v>-3542.574734158</v>
      </c>
      <c r="H24" s="16">
        <v>-3542.574734158</v>
      </c>
      <c r="I24" s="16">
        <v>-3542.574734158</v>
      </c>
      <c r="J24" s="16">
        <v>-3542.574734158</v>
      </c>
      <c r="K24" s="16">
        <v>-3542.574734158</v>
      </c>
      <c r="L24" s="16">
        <v>-3693.047334887</v>
      </c>
      <c r="M24" s="16">
        <v>-3693.047334887</v>
      </c>
      <c r="N24" s="12">
        <f t="shared" si="0"/>
        <v>-46916.639885358993</v>
      </c>
    </row>
    <row r="25" spans="1:14" ht="15" x14ac:dyDescent="0.3">
      <c r="A25" s="7" t="s">
        <v>39</v>
      </c>
      <c r="B25" s="17">
        <v>12455.037382013999</v>
      </c>
      <c r="C25" s="17">
        <v>19973.866100191</v>
      </c>
      <c r="D25" s="17">
        <v>22142.803600191</v>
      </c>
      <c r="E25" s="17">
        <v>17670.657766857999</v>
      </c>
      <c r="F25" s="17">
        <v>18928.657766857999</v>
      </c>
      <c r="G25" s="17">
        <v>33429.324433524998</v>
      </c>
      <c r="H25" s="17">
        <v>32021.928600191</v>
      </c>
      <c r="I25" s="17">
        <v>28448.928600191</v>
      </c>
      <c r="J25" s="17">
        <v>11406.416666667001</v>
      </c>
      <c r="K25" s="17">
        <v>11451.416666667001</v>
      </c>
      <c r="L25" s="17">
        <v>11406.416666667001</v>
      </c>
      <c r="M25" s="17">
        <v>14125.416666667001</v>
      </c>
      <c r="N25" s="18">
        <f t="shared" si="0"/>
        <v>233460.87091668701</v>
      </c>
    </row>
    <row r="26" spans="1:14" ht="15" x14ac:dyDescent="0.3">
      <c r="A26" s="7" t="s">
        <v>64</v>
      </c>
      <c r="B26" s="15">
        <v>146721.85461200401</v>
      </c>
      <c r="C26" s="15">
        <v>151979.50828240099</v>
      </c>
      <c r="D26" s="15">
        <v>158360.238315692</v>
      </c>
      <c r="E26" s="15">
        <v>147516.635792366</v>
      </c>
      <c r="F26" s="15">
        <v>146853.98593376801</v>
      </c>
      <c r="G26" s="15">
        <v>163855.42926203401</v>
      </c>
      <c r="H26" s="15">
        <v>160076.190340906</v>
      </c>
      <c r="I26" s="15">
        <v>164564.17940746501</v>
      </c>
      <c r="J26" s="15">
        <v>147808.96822604199</v>
      </c>
      <c r="K26" s="15">
        <v>144023.95867761801</v>
      </c>
      <c r="L26" s="15">
        <v>149224.86475903599</v>
      </c>
      <c r="M26" s="15">
        <v>156971.49451251901</v>
      </c>
      <c r="N26" s="12">
        <f t="shared" si="0"/>
        <v>1837957.3081218514</v>
      </c>
    </row>
    <row r="27" spans="1:14" ht="15" x14ac:dyDescent="0.3">
      <c r="A27" s="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2"/>
    </row>
    <row r="28" spans="1:14" ht="15" x14ac:dyDescent="0.3">
      <c r="A28" s="7" t="s">
        <v>40</v>
      </c>
      <c r="B28" s="15">
        <v>31121.076512832999</v>
      </c>
      <c r="C28" s="15">
        <v>31362.763821686</v>
      </c>
      <c r="D28" s="15">
        <v>31544.736151640998</v>
      </c>
      <c r="E28" s="15">
        <v>31726.708481596001</v>
      </c>
      <c r="F28" s="15">
        <v>31908.680811550999</v>
      </c>
      <c r="G28" s="15">
        <v>31962.955563985</v>
      </c>
      <c r="H28" s="15">
        <v>32017.230316419998</v>
      </c>
      <c r="I28" s="15">
        <v>32071.505068854</v>
      </c>
      <c r="J28" s="15">
        <v>32107.590820616999</v>
      </c>
      <c r="K28" s="15">
        <v>32143.676572380002</v>
      </c>
      <c r="L28" s="15">
        <v>32179.762324143001</v>
      </c>
      <c r="M28" s="15">
        <v>32215.848075906</v>
      </c>
      <c r="N28" s="12">
        <f t="shared" si="0"/>
        <v>382362.53452161199</v>
      </c>
    </row>
    <row r="29" spans="1:14" ht="15" x14ac:dyDescent="0.3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1:14" ht="15" x14ac:dyDescent="0.3">
      <c r="A30" s="7" t="s">
        <v>41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15" x14ac:dyDescent="0.3">
      <c r="A31" s="7" t="s">
        <v>42</v>
      </c>
      <c r="B31" s="15">
        <v>4091.1614349629999</v>
      </c>
      <c r="C31" s="15">
        <v>4251.1621015279998</v>
      </c>
      <c r="D31" s="15">
        <v>4278.9288290209997</v>
      </c>
      <c r="E31" s="15">
        <v>4278.9288290209997</v>
      </c>
      <c r="F31" s="15">
        <v>4278.9288290209997</v>
      </c>
      <c r="G31" s="15">
        <v>4144.1706419949996</v>
      </c>
      <c r="H31" s="15">
        <v>4306.6955565139997</v>
      </c>
      <c r="I31" s="15">
        <v>4469.2204710329997</v>
      </c>
      <c r="J31" s="15">
        <v>4637.1619148899999</v>
      </c>
      <c r="K31" s="15">
        <v>4485.0165005859999</v>
      </c>
      <c r="L31" s="15">
        <v>4958.140927165</v>
      </c>
      <c r="M31" s="15">
        <v>4756.5687776450004</v>
      </c>
      <c r="N31" s="12">
        <f t="shared" si="0"/>
        <v>52936.084813381982</v>
      </c>
    </row>
    <row r="32" spans="1:14" ht="15" x14ac:dyDescent="0.3">
      <c r="A32" s="7" t="s">
        <v>43</v>
      </c>
      <c r="B32" s="15">
        <v>0.442150284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1005.425672082</v>
      </c>
      <c r="K32" s="15">
        <v>414.26855917099999</v>
      </c>
      <c r="L32" s="15">
        <v>198.52072142700001</v>
      </c>
      <c r="M32" s="15">
        <v>72.310060833999998</v>
      </c>
      <c r="N32" s="12">
        <f t="shared" si="0"/>
        <v>1690.967163798</v>
      </c>
    </row>
    <row r="33" spans="1:15" ht="15" x14ac:dyDescent="0.3">
      <c r="A33" s="7" t="s">
        <v>44</v>
      </c>
      <c r="B33" s="17">
        <v>6852.3937476000001</v>
      </c>
      <c r="C33" s="17">
        <v>6899.8101382240002</v>
      </c>
      <c r="D33" s="17">
        <v>6902.7242898510003</v>
      </c>
      <c r="E33" s="17">
        <v>6883.7046226780003</v>
      </c>
      <c r="F33" s="17">
        <v>6850.8838831559997</v>
      </c>
      <c r="G33" s="17">
        <v>6828.3526541789997</v>
      </c>
      <c r="H33" s="17">
        <v>6844.4475144030002</v>
      </c>
      <c r="I33" s="17">
        <v>6846.3636826760003</v>
      </c>
      <c r="J33" s="17">
        <v>6877.8324512959998</v>
      </c>
      <c r="K33" s="17">
        <v>6851.3127751490001</v>
      </c>
      <c r="L33" s="17">
        <v>6869.2786164939998</v>
      </c>
      <c r="M33" s="17">
        <v>6887.5648233519996</v>
      </c>
      <c r="N33" s="18">
        <f t="shared" si="0"/>
        <v>82394.669199058015</v>
      </c>
    </row>
    <row r="34" spans="1:15" ht="15" x14ac:dyDescent="0.3">
      <c r="A34" s="7" t="s">
        <v>65</v>
      </c>
      <c r="B34" s="15">
        <v>10943.997332847001</v>
      </c>
      <c r="C34" s="15">
        <v>11150.972239752</v>
      </c>
      <c r="D34" s="15">
        <v>11181.653118872</v>
      </c>
      <c r="E34" s="15">
        <v>11162.633451698999</v>
      </c>
      <c r="F34" s="15">
        <v>11129.812712176999</v>
      </c>
      <c r="G34" s="15">
        <v>10972.523296175001</v>
      </c>
      <c r="H34" s="15">
        <v>11151.143070917</v>
      </c>
      <c r="I34" s="15">
        <v>11315.584153709</v>
      </c>
      <c r="J34" s="15">
        <v>12520.420038267999</v>
      </c>
      <c r="K34" s="15">
        <v>11750.597834905</v>
      </c>
      <c r="L34" s="15">
        <v>12025.940265085999</v>
      </c>
      <c r="M34" s="15">
        <v>11716.443661830999</v>
      </c>
      <c r="N34" s="12">
        <f t="shared" si="0"/>
        <v>137021.72117623797</v>
      </c>
    </row>
    <row r="35" spans="1:15" ht="15" x14ac:dyDescent="0.3">
      <c r="A35" s="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1:15" ht="15" x14ac:dyDescent="0.3">
      <c r="A36" s="7" t="s">
        <v>45</v>
      </c>
      <c r="B36" s="17">
        <v>49712.966801406001</v>
      </c>
      <c r="C36" s="17">
        <v>49712.966801406001</v>
      </c>
      <c r="D36" s="17">
        <v>49712.966801406001</v>
      </c>
      <c r="E36" s="17">
        <v>49712.966801406001</v>
      </c>
      <c r="F36" s="17">
        <v>49712.966801406001</v>
      </c>
      <c r="G36" s="17">
        <v>49712.966801406001</v>
      </c>
      <c r="H36" s="17">
        <v>49712.966801406001</v>
      </c>
      <c r="I36" s="17">
        <v>49712.966801406001</v>
      </c>
      <c r="J36" s="17">
        <v>54754.716856336003</v>
      </c>
      <c r="K36" s="17">
        <v>54754.716856336003</v>
      </c>
      <c r="L36" s="17">
        <v>54754.716856336003</v>
      </c>
      <c r="M36" s="17">
        <v>54754.716856336003</v>
      </c>
      <c r="N36" s="18">
        <f t="shared" si="0"/>
        <v>616722.60183659196</v>
      </c>
    </row>
    <row r="37" spans="1:15" ht="15" x14ac:dyDescent="0.3">
      <c r="A37" s="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1:15" ht="15" x14ac:dyDescent="0.3">
      <c r="A38" s="7" t="s">
        <v>63</v>
      </c>
      <c r="B38" s="15">
        <v>238499.89525908901</v>
      </c>
      <c r="C38" s="15">
        <v>244206.211145245</v>
      </c>
      <c r="D38" s="15">
        <v>250799.59438761001</v>
      </c>
      <c r="E38" s="15">
        <v>240118.94452706599</v>
      </c>
      <c r="F38" s="15">
        <v>239605.44625890101</v>
      </c>
      <c r="G38" s="15">
        <v>256503.87492359901</v>
      </c>
      <c r="H38" s="15">
        <v>252957.53052964801</v>
      </c>
      <c r="I38" s="15">
        <v>257664.23543143299</v>
      </c>
      <c r="J38" s="15">
        <v>247191.69594126299</v>
      </c>
      <c r="K38" s="15">
        <v>242672.94994123999</v>
      </c>
      <c r="L38" s="15">
        <v>248185.28420460201</v>
      </c>
      <c r="M38" s="15">
        <v>255658.50310659199</v>
      </c>
      <c r="N38" s="12">
        <f t="shared" si="0"/>
        <v>2974064.1656562882</v>
      </c>
    </row>
    <row r="39" spans="1:15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5" ht="15" x14ac:dyDescent="0.3">
      <c r="A40" s="7" t="s">
        <v>46</v>
      </c>
      <c r="B40" s="20">
        <v>-4583.4528157410004</v>
      </c>
      <c r="C40" s="17">
        <v>-4583.4528157410004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8">
        <f t="shared" si="0"/>
        <v>-9166.9056314820009</v>
      </c>
    </row>
    <row r="41" spans="1:15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5.75" thickBot="1" x14ac:dyDescent="0.35">
      <c r="A42" s="7" t="s">
        <v>62</v>
      </c>
      <c r="B42" s="32">
        <v>75750.669487801002</v>
      </c>
      <c r="C42" s="32">
        <v>102558.98799301501</v>
      </c>
      <c r="D42" s="32">
        <v>95683.778684563993</v>
      </c>
      <c r="E42" s="32">
        <v>91113.237955981996</v>
      </c>
      <c r="F42" s="32">
        <v>68985.029910918005</v>
      </c>
      <c r="G42" s="32">
        <v>36577.617658337003</v>
      </c>
      <c r="H42" s="32">
        <v>52838.923651172001</v>
      </c>
      <c r="I42" s="32">
        <v>46701.149685523997</v>
      </c>
      <c r="J42" s="32">
        <v>16924.490107308</v>
      </c>
      <c r="K42" s="32">
        <v>442.58600324100001</v>
      </c>
      <c r="L42" s="32">
        <v>9204.7283577449998</v>
      </c>
      <c r="M42" s="32">
        <v>13400.486785777</v>
      </c>
      <c r="N42" s="33">
        <f t="shared" si="0"/>
        <v>610181.68628138409</v>
      </c>
      <c r="O42" s="10"/>
    </row>
    <row r="43" spans="1:15" ht="14.25" thickTop="1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5" x14ac:dyDescent="0.3">
      <c r="A44" s="7" t="s">
        <v>71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5" ht="15" x14ac:dyDescent="0.3">
      <c r="A45" s="39" t="s">
        <v>54</v>
      </c>
      <c r="B45" s="31">
        <v>10783.394164588444</v>
      </c>
      <c r="C45" s="31">
        <v>10783.394164588444</v>
      </c>
      <c r="D45" s="31">
        <v>0</v>
      </c>
      <c r="E45" s="31">
        <v>122709.20000000001</v>
      </c>
      <c r="F45" s="31">
        <v>70000</v>
      </c>
      <c r="G45" s="31">
        <v>72000</v>
      </c>
      <c r="H45" s="31">
        <v>0</v>
      </c>
      <c r="I45" s="31">
        <v>0</v>
      </c>
      <c r="J45" s="31">
        <v>19779.18083559594</v>
      </c>
      <c r="K45" s="31">
        <v>19779.18083559594</v>
      </c>
      <c r="L45" s="31">
        <v>19779.18083559594</v>
      </c>
      <c r="M45" s="31">
        <v>19779.18083559594</v>
      </c>
      <c r="N45" s="31">
        <f>SUM(B45:M45)</f>
        <v>365392.71167156065</v>
      </c>
    </row>
    <row r="46" spans="1:15" ht="15" x14ac:dyDescent="0.3">
      <c r="A46" s="39" t="s">
        <v>67</v>
      </c>
      <c r="B46" s="12">
        <v>3602.7315178538065</v>
      </c>
      <c r="C46" s="12">
        <v>3602.7315178538065</v>
      </c>
      <c r="D46" s="12">
        <v>3542.5747341578949</v>
      </c>
      <c r="E46" s="12">
        <v>5660.5747341578899</v>
      </c>
      <c r="F46" s="12">
        <v>3542.5747341578949</v>
      </c>
      <c r="G46" s="12">
        <v>2616.5747341578899</v>
      </c>
      <c r="H46" s="12">
        <v>3542.5747341578949</v>
      </c>
      <c r="I46" s="12">
        <v>3542.5747341578949</v>
      </c>
      <c r="J46" s="12">
        <v>3693.047334887257</v>
      </c>
      <c r="K46" s="12">
        <v>3693.047334887257</v>
      </c>
      <c r="L46" s="12">
        <v>3693.047334887257</v>
      </c>
      <c r="M46" s="12">
        <v>3693.047334887257</v>
      </c>
      <c r="N46" s="12">
        <f>SUM(B46:M46)</f>
        <v>44425.100780203989</v>
      </c>
    </row>
    <row r="47" spans="1: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ht="15" x14ac:dyDescent="0.3">
      <c r="A48" s="39"/>
      <c r="B48" s="40"/>
      <c r="C48" s="40"/>
      <c r="D48" s="40"/>
      <c r="E48" s="40"/>
      <c r="F48" s="40"/>
      <c r="G48" s="40"/>
      <c r="H48" s="40"/>
      <c r="I48" s="41"/>
      <c r="J48" s="41"/>
      <c r="K48" s="41"/>
      <c r="L48" s="41"/>
      <c r="M48" s="41"/>
      <c r="N48" s="42"/>
    </row>
    <row r="49" spans="1:14" ht="15.75" thickBot="1" x14ac:dyDescent="0.35">
      <c r="A49" s="39" t="s">
        <v>69</v>
      </c>
      <c r="B49" s="27">
        <f>SUM(B45:B47)</f>
        <v>14386.125682442251</v>
      </c>
      <c r="C49" s="27">
        <f>SUM(C45:C47)</f>
        <v>14386.125682442251</v>
      </c>
      <c r="D49" s="27">
        <f>SUM(D45:D47)</f>
        <v>3542.5747341578949</v>
      </c>
      <c r="E49" s="27">
        <f>SUM(E45:E47)</f>
        <v>128369.77473415789</v>
      </c>
      <c r="F49" s="27">
        <f>SUM(F45:F47)</f>
        <v>73542.574734157897</v>
      </c>
      <c r="G49" s="27">
        <f>SUM(G45:G47)</f>
        <v>74616.574734157883</v>
      </c>
      <c r="H49" s="27">
        <f>SUM(H45:H47)</f>
        <v>3542.5747341578949</v>
      </c>
      <c r="I49" s="27">
        <f>SUM(I45:I47)</f>
        <v>3542.5747341578949</v>
      </c>
      <c r="J49" s="27">
        <f>SUM(J45:J47)</f>
        <v>23472.228170483198</v>
      </c>
      <c r="K49" s="27">
        <f>SUM(K45:K47)</f>
        <v>23472.228170483198</v>
      </c>
      <c r="L49" s="27">
        <f>SUM(L45:L47)</f>
        <v>23472.228170483198</v>
      </c>
      <c r="M49" s="27">
        <f>SUM(M45:M47)</f>
        <v>23472.228170483198</v>
      </c>
      <c r="N49" s="27">
        <f>SUM(N45:N47)</f>
        <v>409817.81245176465</v>
      </c>
    </row>
    <row r="50" spans="1:14" ht="14.25" thickTop="1" x14ac:dyDescent="0.25"/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10CE-3DEB-4B61-BABB-36E7D2FA1FB3}">
  <sheetPr>
    <pageSetUpPr fitToPage="1"/>
  </sheetPr>
  <dimension ref="A1:Q50"/>
  <sheetViews>
    <sheetView zoomScaleNormal="100" workbookViewId="0">
      <selection activeCell="W23" sqref="W23"/>
    </sheetView>
  </sheetViews>
  <sheetFormatPr defaultColWidth="8.7109375" defaultRowHeight="13.5" x14ac:dyDescent="0.25"/>
  <cols>
    <col min="1" max="1" width="39.28515625" style="11" customWidth="1"/>
    <col min="2" max="4" width="12" style="11" bestFit="1" customWidth="1"/>
    <col min="5" max="13" width="12.140625" style="11" bestFit="1" customWidth="1"/>
    <col min="14" max="14" width="15.42578125" style="11" customWidth="1"/>
    <col min="15" max="16384" width="8.7109375" style="11"/>
  </cols>
  <sheetData>
    <row r="1" spans="1:17" ht="16.5" x14ac:dyDescent="0.3">
      <c r="A1" s="1" t="str">
        <f>'[1]Linked TB'!A1</f>
        <v>Water Service Corporation of Kentucky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4" t="s">
        <v>59</v>
      </c>
      <c r="P1" s="45" t="s">
        <v>75</v>
      </c>
      <c r="Q1" s="2"/>
    </row>
    <row r="2" spans="1:17" ht="16.5" x14ac:dyDescent="0.3">
      <c r="A2" s="1" t="str">
        <f>'[1]Linked TB'!A2</f>
        <v>Case No. 2022-00147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2"/>
      <c r="Q2" s="2" t="s">
        <v>76</v>
      </c>
    </row>
    <row r="3" spans="1:17" ht="15" x14ac:dyDescent="0.3">
      <c r="A3" s="13" t="s">
        <v>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7" ht="45" x14ac:dyDescent="0.3">
      <c r="A5" s="3" t="s">
        <v>0</v>
      </c>
      <c r="B5" s="4" t="s">
        <v>51</v>
      </c>
      <c r="C5" s="5" t="s">
        <v>52</v>
      </c>
      <c r="D5" s="5" t="s">
        <v>53</v>
      </c>
      <c r="E5" s="5" t="s">
        <v>1</v>
      </c>
      <c r="F5" s="5" t="s">
        <v>2</v>
      </c>
      <c r="G5" s="5" t="s">
        <v>3</v>
      </c>
      <c r="H5" s="5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6" t="s">
        <v>66</v>
      </c>
    </row>
    <row r="6" spans="1:17" ht="15" x14ac:dyDescent="0.3">
      <c r="A6" s="7" t="s">
        <v>22</v>
      </c>
      <c r="B6" s="28">
        <v>293081.49258193601</v>
      </c>
      <c r="C6" s="28">
        <v>305796.45418082102</v>
      </c>
      <c r="D6" s="28">
        <v>304365.38511695701</v>
      </c>
      <c r="E6" s="28">
        <v>264116.18604857102</v>
      </c>
      <c r="F6" s="28">
        <v>243115.535944481</v>
      </c>
      <c r="G6" s="28">
        <v>257390.01256234699</v>
      </c>
      <c r="H6" s="28">
        <v>269058.98989236902</v>
      </c>
      <c r="I6" s="28">
        <v>273781.22236788401</v>
      </c>
      <c r="J6" s="28">
        <v>303176.11693083902</v>
      </c>
      <c r="K6" s="28">
        <v>309586.47232156602</v>
      </c>
      <c r="L6" s="28">
        <v>295969.95006931701</v>
      </c>
      <c r="M6" s="28">
        <v>270134.27531274903</v>
      </c>
      <c r="N6" s="29">
        <f>SUM(B6:M6)</f>
        <v>3389572.093329838</v>
      </c>
    </row>
    <row r="7" spans="1:17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7" ht="15" x14ac:dyDescent="0.3">
      <c r="A8" s="7" t="s">
        <v>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7" ht="15" x14ac:dyDescent="0.3">
      <c r="A9" s="7" t="s">
        <v>24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7" ht="15" x14ac:dyDescent="0.3">
      <c r="A10" s="7" t="s">
        <v>61</v>
      </c>
      <c r="B10" s="21">
        <v>20931</v>
      </c>
      <c r="C10" s="21">
        <v>19098</v>
      </c>
      <c r="D10" s="21">
        <v>22887</v>
      </c>
      <c r="E10" s="21">
        <v>21252</v>
      </c>
      <c r="F10" s="21">
        <v>23023</v>
      </c>
      <c r="G10" s="21">
        <v>22274</v>
      </c>
      <c r="H10" s="21">
        <v>22603</v>
      </c>
      <c r="I10" s="21">
        <v>20487</v>
      </c>
      <c r="J10" s="21">
        <v>20442</v>
      </c>
      <c r="K10" s="21">
        <v>21426</v>
      </c>
      <c r="L10" s="21">
        <v>21409</v>
      </c>
      <c r="M10" s="21">
        <v>19335</v>
      </c>
      <c r="N10" s="22">
        <f>SUM(B10:M10)</f>
        <v>255167</v>
      </c>
    </row>
    <row r="11" spans="1:17" ht="15" x14ac:dyDescent="0.3">
      <c r="A11" s="7" t="s">
        <v>25</v>
      </c>
      <c r="B11" s="21">
        <v>7518</v>
      </c>
      <c r="C11" s="21">
        <v>8759</v>
      </c>
      <c r="D11" s="21">
        <v>10074</v>
      </c>
      <c r="E11" s="21">
        <v>6473</v>
      </c>
      <c r="F11" s="21">
        <v>6141</v>
      </c>
      <c r="G11" s="21">
        <v>6374</v>
      </c>
      <c r="H11" s="21">
        <v>10203</v>
      </c>
      <c r="I11" s="21">
        <v>12402</v>
      </c>
      <c r="J11" s="21">
        <v>7649</v>
      </c>
      <c r="K11" s="21">
        <v>8075</v>
      </c>
      <c r="L11" s="21">
        <v>12583</v>
      </c>
      <c r="M11" s="21">
        <v>9392</v>
      </c>
      <c r="N11" s="22">
        <f t="shared" ref="N11:N38" si="0">SUM(B11:M11)</f>
        <v>105643</v>
      </c>
    </row>
    <row r="12" spans="1:17" ht="15" x14ac:dyDescent="0.3">
      <c r="A12" s="7" t="s">
        <v>26</v>
      </c>
      <c r="B12" s="21">
        <v>17411.168394001001</v>
      </c>
      <c r="C12" s="21">
        <v>19014.270684419</v>
      </c>
      <c r="D12" s="21">
        <v>19162.400974837001</v>
      </c>
      <c r="E12" s="21">
        <v>20578.590331944</v>
      </c>
      <c r="F12" s="21">
        <v>20440.196695087001</v>
      </c>
      <c r="G12" s="21">
        <v>20870.859197117999</v>
      </c>
      <c r="H12" s="21">
        <v>20685.356287140999</v>
      </c>
      <c r="I12" s="21">
        <v>20833.115718736</v>
      </c>
      <c r="J12" s="21">
        <v>20833.115718736</v>
      </c>
      <c r="K12" s="21">
        <v>20685.356287140999</v>
      </c>
      <c r="L12" s="21">
        <v>20980.875150330001</v>
      </c>
      <c r="M12" s="21">
        <v>20833.115718736</v>
      </c>
      <c r="N12" s="22">
        <f t="shared" si="0"/>
        <v>242328.421158226</v>
      </c>
    </row>
    <row r="13" spans="1:17" ht="15" x14ac:dyDescent="0.3">
      <c r="A13" s="7" t="s">
        <v>27</v>
      </c>
      <c r="B13" s="21">
        <v>7971.4942488070001</v>
      </c>
      <c r="C13" s="21">
        <v>8058.9755946519999</v>
      </c>
      <c r="D13" s="21">
        <v>7765.4690109310004</v>
      </c>
      <c r="E13" s="21">
        <v>9217.169767112</v>
      </c>
      <c r="F13" s="21">
        <v>9195.4600822190005</v>
      </c>
      <c r="G13" s="21">
        <v>9261.5489801389995</v>
      </c>
      <c r="H13" s="21">
        <v>9252.2443837230003</v>
      </c>
      <c r="I13" s="21">
        <v>9274.9349053419992</v>
      </c>
      <c r="J13" s="21">
        <v>9274.9349053419992</v>
      </c>
      <c r="K13" s="21">
        <v>9252.2443837230003</v>
      </c>
      <c r="L13" s="21">
        <v>9297.6254269620003</v>
      </c>
      <c r="M13" s="21">
        <v>9274.9349053419992</v>
      </c>
      <c r="N13" s="22">
        <f t="shared" si="0"/>
        <v>107097.036594294</v>
      </c>
    </row>
    <row r="14" spans="1:17" ht="15" x14ac:dyDescent="0.3">
      <c r="A14" s="7" t="s">
        <v>28</v>
      </c>
      <c r="B14" s="21">
        <v>1250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2">
        <f t="shared" si="0"/>
        <v>1250</v>
      </c>
    </row>
    <row r="15" spans="1:17" ht="15" x14ac:dyDescent="0.3">
      <c r="A15" s="7" t="s">
        <v>29</v>
      </c>
      <c r="B15" s="21">
        <v>7771.1347048959997</v>
      </c>
      <c r="C15" s="21">
        <v>7417.0474390720001</v>
      </c>
      <c r="D15" s="21">
        <v>6044.7522571680001</v>
      </c>
      <c r="E15" s="21">
        <v>5885.2576866019999</v>
      </c>
      <c r="F15" s="21">
        <v>4788.1537209669996</v>
      </c>
      <c r="G15" s="21">
        <v>5276.2280283359996</v>
      </c>
      <c r="H15" s="21">
        <v>5816.4087900490003</v>
      </c>
      <c r="I15" s="21">
        <v>6221.2144081500001</v>
      </c>
      <c r="J15" s="21">
        <v>11492.523264984</v>
      </c>
      <c r="K15" s="21">
        <v>9148.6264328680008</v>
      </c>
      <c r="L15" s="21">
        <v>5776.5656471290004</v>
      </c>
      <c r="M15" s="21">
        <v>5353.968031114</v>
      </c>
      <c r="N15" s="22">
        <f t="shared" si="0"/>
        <v>80991.880411334991</v>
      </c>
    </row>
    <row r="16" spans="1:17" ht="15" x14ac:dyDescent="0.3">
      <c r="A16" s="7" t="s">
        <v>30</v>
      </c>
      <c r="B16" s="21">
        <v>611.52800000000002</v>
      </c>
      <c r="C16" s="21">
        <v>431.52800000000002</v>
      </c>
      <c r="D16" s="21">
        <v>766.52800000000002</v>
      </c>
      <c r="E16" s="21">
        <v>1698</v>
      </c>
      <c r="F16" s="21">
        <v>970</v>
      </c>
      <c r="G16" s="21">
        <v>967</v>
      </c>
      <c r="H16" s="21">
        <v>1089</v>
      </c>
      <c r="I16" s="21">
        <v>7356</v>
      </c>
      <c r="J16" s="21">
        <v>1495</v>
      </c>
      <c r="K16" s="21">
        <v>3183</v>
      </c>
      <c r="L16" s="21">
        <v>1140</v>
      </c>
      <c r="M16" s="21">
        <v>2195</v>
      </c>
      <c r="N16" s="22">
        <f t="shared" si="0"/>
        <v>21902.583999999999</v>
      </c>
    </row>
    <row r="17" spans="1:14" ht="15" x14ac:dyDescent="0.3">
      <c r="A17" s="7" t="s">
        <v>31</v>
      </c>
      <c r="B17" s="21">
        <v>1240</v>
      </c>
      <c r="C17" s="21">
        <v>1240</v>
      </c>
      <c r="D17" s="21">
        <v>1240</v>
      </c>
      <c r="E17" s="21">
        <v>0</v>
      </c>
      <c r="F17" s="21">
        <v>0</v>
      </c>
      <c r="G17" s="21">
        <v>0</v>
      </c>
      <c r="H17" s="21">
        <v>0</v>
      </c>
      <c r="I17" s="21">
        <v>891</v>
      </c>
      <c r="J17" s="21">
        <v>0</v>
      </c>
      <c r="K17" s="21">
        <v>2255</v>
      </c>
      <c r="L17" s="21">
        <v>0</v>
      </c>
      <c r="M17" s="21">
        <v>659</v>
      </c>
      <c r="N17" s="22">
        <f t="shared" si="0"/>
        <v>7525</v>
      </c>
    </row>
    <row r="18" spans="1:14" ht="15" x14ac:dyDescent="0.3">
      <c r="A18" s="7" t="s">
        <v>32</v>
      </c>
      <c r="B18" s="21">
        <v>992</v>
      </c>
      <c r="C18" s="21">
        <v>292</v>
      </c>
      <c r="D18" s="21">
        <v>292</v>
      </c>
      <c r="E18" s="21">
        <v>259.17325483600001</v>
      </c>
      <c r="F18" s="21">
        <v>259.17325483600001</v>
      </c>
      <c r="G18" s="21">
        <v>259.17325483600001</v>
      </c>
      <c r="H18" s="21">
        <v>259.17325483600001</v>
      </c>
      <c r="I18" s="21">
        <v>259.17325483600001</v>
      </c>
      <c r="J18" s="21">
        <v>778.93776282600004</v>
      </c>
      <c r="K18" s="21">
        <v>259.17325483600001</v>
      </c>
      <c r="L18" s="21">
        <v>1298.702270816</v>
      </c>
      <c r="M18" s="21">
        <v>259.17325483600001</v>
      </c>
      <c r="N18" s="22">
        <f t="shared" si="0"/>
        <v>5467.8528174940002</v>
      </c>
    </row>
    <row r="19" spans="1:14" ht="15" x14ac:dyDescent="0.3">
      <c r="A19" s="7" t="s">
        <v>33</v>
      </c>
      <c r="B19" s="21">
        <v>2918</v>
      </c>
      <c r="C19" s="21">
        <v>2875</v>
      </c>
      <c r="D19" s="21">
        <v>2723</v>
      </c>
      <c r="E19" s="21">
        <v>2844</v>
      </c>
      <c r="F19" s="21">
        <v>2891</v>
      </c>
      <c r="G19" s="21">
        <v>3012</v>
      </c>
      <c r="H19" s="21">
        <v>3077</v>
      </c>
      <c r="I19" s="21">
        <v>3046</v>
      </c>
      <c r="J19" s="21">
        <v>3067</v>
      </c>
      <c r="K19" s="21">
        <v>3074</v>
      </c>
      <c r="L19" s="21">
        <v>3009</v>
      </c>
      <c r="M19" s="21">
        <v>2977</v>
      </c>
      <c r="N19" s="22">
        <f t="shared" si="0"/>
        <v>35513</v>
      </c>
    </row>
    <row r="20" spans="1:14" ht="15" x14ac:dyDescent="0.3">
      <c r="A20" s="7" t="s">
        <v>34</v>
      </c>
      <c r="B20" s="21">
        <v>3729</v>
      </c>
      <c r="C20" s="21">
        <v>2535</v>
      </c>
      <c r="D20" s="21">
        <v>2535</v>
      </c>
      <c r="E20" s="21">
        <v>3153</v>
      </c>
      <c r="F20" s="21">
        <v>1783</v>
      </c>
      <c r="G20" s="21">
        <v>1486</v>
      </c>
      <c r="H20" s="21">
        <v>2826</v>
      </c>
      <c r="I20" s="21">
        <v>2126</v>
      </c>
      <c r="J20" s="21">
        <v>2986</v>
      </c>
      <c r="K20" s="21">
        <v>5678</v>
      </c>
      <c r="L20" s="21">
        <v>2171</v>
      </c>
      <c r="M20" s="21">
        <v>1976</v>
      </c>
      <c r="N20" s="22">
        <f t="shared" si="0"/>
        <v>32984</v>
      </c>
    </row>
    <row r="21" spans="1:14" ht="15" x14ac:dyDescent="0.3">
      <c r="A21" s="7" t="s">
        <v>35</v>
      </c>
      <c r="B21" s="21">
        <v>4095</v>
      </c>
      <c r="C21" s="21">
        <v>4095</v>
      </c>
      <c r="D21" s="21">
        <v>6257</v>
      </c>
      <c r="E21" s="21">
        <v>6257</v>
      </c>
      <c r="F21" s="21">
        <v>6257</v>
      </c>
      <c r="G21" s="21">
        <v>6257</v>
      </c>
      <c r="H21" s="21">
        <v>6257</v>
      </c>
      <c r="I21" s="21">
        <v>6257</v>
      </c>
      <c r="J21" s="21">
        <v>6257</v>
      </c>
      <c r="K21" s="21">
        <v>6257</v>
      </c>
      <c r="L21" s="21">
        <v>6257</v>
      </c>
      <c r="M21" s="21">
        <v>6257</v>
      </c>
      <c r="N21" s="22">
        <f t="shared" si="0"/>
        <v>70760</v>
      </c>
    </row>
    <row r="22" spans="1:14" ht="15" x14ac:dyDescent="0.3">
      <c r="A22" s="7" t="s">
        <v>36</v>
      </c>
      <c r="B22" s="21">
        <v>2410</v>
      </c>
      <c r="C22" s="21">
        <v>531</v>
      </c>
      <c r="D22" s="21">
        <v>531</v>
      </c>
      <c r="E22" s="21">
        <v>1607</v>
      </c>
      <c r="F22" s="21">
        <v>1640</v>
      </c>
      <c r="G22" s="21">
        <v>547</v>
      </c>
      <c r="H22" s="21">
        <v>2186</v>
      </c>
      <c r="I22" s="21">
        <v>1640</v>
      </c>
      <c r="J22" s="21">
        <v>1093</v>
      </c>
      <c r="K22" s="21">
        <v>547</v>
      </c>
      <c r="L22" s="21">
        <v>2186</v>
      </c>
      <c r="M22" s="21">
        <v>2186</v>
      </c>
      <c r="N22" s="22">
        <f t="shared" si="0"/>
        <v>17104</v>
      </c>
    </row>
    <row r="23" spans="1:14" ht="15" x14ac:dyDescent="0.3">
      <c r="A23" s="7" t="s">
        <v>37</v>
      </c>
      <c r="B23" s="21">
        <v>55120.354214963001</v>
      </c>
      <c r="C23" s="21">
        <v>57250.014756728997</v>
      </c>
      <c r="D23" s="21">
        <v>59379.675298495</v>
      </c>
      <c r="E23" s="21">
        <v>60720.935253039002</v>
      </c>
      <c r="F23" s="21">
        <v>58727.132991999999</v>
      </c>
      <c r="G23" s="21">
        <v>64926.685966828001</v>
      </c>
      <c r="H23" s="21">
        <v>62284.942464990003</v>
      </c>
      <c r="I23" s="21">
        <v>64413.455653014003</v>
      </c>
      <c r="J23" s="21">
        <v>64413.455653014003</v>
      </c>
      <c r="K23" s="21">
        <v>62284.942464990003</v>
      </c>
      <c r="L23" s="21">
        <v>66541.968841038004</v>
      </c>
      <c r="M23" s="21">
        <v>64413.455653014003</v>
      </c>
      <c r="N23" s="22">
        <f t="shared" si="0"/>
        <v>740477.01921211404</v>
      </c>
    </row>
    <row r="24" spans="1:14" ht="15" x14ac:dyDescent="0.3">
      <c r="A24" s="7" t="s">
        <v>38</v>
      </c>
      <c r="B24" s="23">
        <v>-3542.574734158</v>
      </c>
      <c r="C24" s="23">
        <v>-3542.574734158</v>
      </c>
      <c r="D24" s="23">
        <v>-3542.574734158</v>
      </c>
      <c r="E24" s="23">
        <v>-3542.574734158</v>
      </c>
      <c r="F24" s="23">
        <v>-3542.574734158</v>
      </c>
      <c r="G24" s="23">
        <v>-3693.047334887</v>
      </c>
      <c r="H24" s="23">
        <v>-3693.047334887</v>
      </c>
      <c r="I24" s="23">
        <v>-3693.047334887</v>
      </c>
      <c r="J24" s="23">
        <v>-3693.047334887</v>
      </c>
      <c r="K24" s="23">
        <v>-3693.047334887</v>
      </c>
      <c r="L24" s="23">
        <v>-3693.047334887</v>
      </c>
      <c r="M24" s="23">
        <v>-3693.047334887</v>
      </c>
      <c r="N24" s="22">
        <f t="shared" si="0"/>
        <v>-43564.205014998995</v>
      </c>
    </row>
    <row r="25" spans="1:14" ht="15" x14ac:dyDescent="0.3">
      <c r="A25" s="7" t="s">
        <v>39</v>
      </c>
      <c r="B25" s="24">
        <v>33429.324433524998</v>
      </c>
      <c r="C25" s="24">
        <v>32021.928600191</v>
      </c>
      <c r="D25" s="24">
        <v>28448.928600191</v>
      </c>
      <c r="E25" s="24">
        <v>11406.416666667001</v>
      </c>
      <c r="F25" s="24">
        <v>11451.416666667001</v>
      </c>
      <c r="G25" s="24">
        <v>11406.416666667001</v>
      </c>
      <c r="H25" s="24">
        <v>14125.416666667001</v>
      </c>
      <c r="I25" s="24">
        <v>12125.416666667001</v>
      </c>
      <c r="J25" s="24">
        <v>13711.416666667001</v>
      </c>
      <c r="K25" s="24">
        <v>15541.416666667001</v>
      </c>
      <c r="L25" s="24">
        <v>10600.416666667001</v>
      </c>
      <c r="M25" s="24">
        <v>11809.416666667001</v>
      </c>
      <c r="N25" s="25">
        <f t="shared" si="0"/>
        <v>206077.93163391005</v>
      </c>
    </row>
    <row r="26" spans="1:14" ht="15" x14ac:dyDescent="0.3">
      <c r="A26" s="7" t="s">
        <v>64</v>
      </c>
      <c r="B26" s="21">
        <v>163855.42926203401</v>
      </c>
      <c r="C26" s="21">
        <v>160076.190340906</v>
      </c>
      <c r="D26" s="21">
        <v>164564.17940746501</v>
      </c>
      <c r="E26" s="21">
        <v>147808.96822604199</v>
      </c>
      <c r="F26" s="21">
        <v>144023.95867761801</v>
      </c>
      <c r="G26" s="21">
        <v>149224.86475903599</v>
      </c>
      <c r="H26" s="21">
        <v>156971.49451251901</v>
      </c>
      <c r="I26" s="21">
        <v>163639.26327185699</v>
      </c>
      <c r="J26" s="21">
        <v>159800.33663668099</v>
      </c>
      <c r="K26" s="21">
        <v>163973.71215533701</v>
      </c>
      <c r="L26" s="21">
        <v>159558.10666805401</v>
      </c>
      <c r="M26" s="21">
        <v>153228.01689482099</v>
      </c>
      <c r="N26" s="22">
        <f t="shared" si="0"/>
        <v>1886724.5208123703</v>
      </c>
    </row>
    <row r="27" spans="1:14" ht="15" x14ac:dyDescent="0.3">
      <c r="A27" s="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15" x14ac:dyDescent="0.3">
      <c r="A28" s="7" t="s">
        <v>40</v>
      </c>
      <c r="B28" s="21">
        <v>31962.955563985</v>
      </c>
      <c r="C28" s="21">
        <v>32017.230316419998</v>
      </c>
      <c r="D28" s="21">
        <v>32071.505068854</v>
      </c>
      <c r="E28" s="21">
        <v>32107.590820616999</v>
      </c>
      <c r="F28" s="21">
        <v>32143.676572380002</v>
      </c>
      <c r="G28" s="21">
        <v>32179.762324143001</v>
      </c>
      <c r="H28" s="21">
        <v>32215.848075906</v>
      </c>
      <c r="I28" s="21">
        <v>32251.933827669</v>
      </c>
      <c r="J28" s="21">
        <v>32288.019579431999</v>
      </c>
      <c r="K28" s="21">
        <v>32324.105331195002</v>
      </c>
      <c r="L28" s="21">
        <v>32360.191082958001</v>
      </c>
      <c r="M28" s="21">
        <v>32396.276834721</v>
      </c>
      <c r="N28" s="22">
        <f t="shared" si="0"/>
        <v>386319.09539827995</v>
      </c>
    </row>
    <row r="29" spans="1:14" ht="15" x14ac:dyDescent="0.3">
      <c r="A29" s="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ht="15" x14ac:dyDescent="0.3">
      <c r="A30" s="7" t="s">
        <v>41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15" x14ac:dyDescent="0.3">
      <c r="A31" s="7" t="s">
        <v>42</v>
      </c>
      <c r="B31" s="21">
        <v>4144.1706419949996</v>
      </c>
      <c r="C31" s="21">
        <v>4306.6955565139997</v>
      </c>
      <c r="D31" s="21">
        <v>4469.2204710329997</v>
      </c>
      <c r="E31" s="21">
        <v>4637.1619148899999</v>
      </c>
      <c r="F31" s="21">
        <v>4485.0165005859999</v>
      </c>
      <c r="G31" s="21">
        <v>4958.140927165</v>
      </c>
      <c r="H31" s="21">
        <v>4756.5687776450004</v>
      </c>
      <c r="I31" s="21">
        <v>4919.0081641039997</v>
      </c>
      <c r="J31" s="21">
        <v>4919.0081641039997</v>
      </c>
      <c r="K31" s="21">
        <v>4386.524124044</v>
      </c>
      <c r="L31" s="21">
        <v>4511.4615143339997</v>
      </c>
      <c r="M31" s="21">
        <v>4349.0221278749996</v>
      </c>
      <c r="N31" s="22">
        <f t="shared" si="0"/>
        <v>54841.998884289002</v>
      </c>
    </row>
    <row r="32" spans="1:14" ht="15" x14ac:dyDescent="0.3">
      <c r="A32" s="7" t="s">
        <v>43</v>
      </c>
      <c r="B32" s="21">
        <v>0</v>
      </c>
      <c r="C32" s="21">
        <v>0</v>
      </c>
      <c r="D32" s="21">
        <v>0</v>
      </c>
      <c r="E32" s="21">
        <v>1005.425672082</v>
      </c>
      <c r="F32" s="21">
        <v>414.26855917099999</v>
      </c>
      <c r="G32" s="21">
        <v>198.52072142700001</v>
      </c>
      <c r="H32" s="21">
        <v>72.310060833999998</v>
      </c>
      <c r="I32" s="21">
        <v>1.1749864860000001</v>
      </c>
      <c r="J32" s="21">
        <v>0</v>
      </c>
      <c r="K32" s="21">
        <v>0</v>
      </c>
      <c r="L32" s="21">
        <v>0</v>
      </c>
      <c r="M32" s="21">
        <v>0</v>
      </c>
      <c r="N32" s="22">
        <f t="shared" si="0"/>
        <v>1691.7</v>
      </c>
    </row>
    <row r="33" spans="1:14" ht="15" x14ac:dyDescent="0.3">
      <c r="A33" s="7" t="s">
        <v>44</v>
      </c>
      <c r="B33" s="24">
        <v>6828.3526541789997</v>
      </c>
      <c r="C33" s="24">
        <v>6844.4475144030002</v>
      </c>
      <c r="D33" s="24">
        <v>6846.3636826760003</v>
      </c>
      <c r="E33" s="24">
        <v>6877.8324512959998</v>
      </c>
      <c r="F33" s="24">
        <v>6851.3127751490001</v>
      </c>
      <c r="G33" s="24">
        <v>6869.2786164939998</v>
      </c>
      <c r="H33" s="24">
        <v>6887.5648233519996</v>
      </c>
      <c r="I33" s="24">
        <v>6891.3670776919998</v>
      </c>
      <c r="J33" s="24">
        <v>6938.7834683159999</v>
      </c>
      <c r="K33" s="24">
        <v>6941.6976199430001</v>
      </c>
      <c r="L33" s="24">
        <v>6922.67795277</v>
      </c>
      <c r="M33" s="24">
        <v>6889.8572132480003</v>
      </c>
      <c r="N33" s="25">
        <f t="shared" si="0"/>
        <v>82589.535849517997</v>
      </c>
    </row>
    <row r="34" spans="1:14" ht="15" x14ac:dyDescent="0.3">
      <c r="A34" s="7" t="s">
        <v>65</v>
      </c>
      <c r="B34" s="21">
        <v>10972.523296175001</v>
      </c>
      <c r="C34" s="21">
        <v>11151.143070917</v>
      </c>
      <c r="D34" s="21">
        <v>11315.584153709</v>
      </c>
      <c r="E34" s="21">
        <v>12520.420038267999</v>
      </c>
      <c r="F34" s="21">
        <v>11750.597834905</v>
      </c>
      <c r="G34" s="21">
        <v>12025.940265085999</v>
      </c>
      <c r="H34" s="21">
        <v>11716.443661830999</v>
      </c>
      <c r="I34" s="21">
        <v>11811.550228282</v>
      </c>
      <c r="J34" s="21">
        <v>11857.79163242</v>
      </c>
      <c r="K34" s="21">
        <v>11328.221743987</v>
      </c>
      <c r="L34" s="21">
        <v>11434.139467104</v>
      </c>
      <c r="M34" s="21">
        <v>11238.879341123</v>
      </c>
      <c r="N34" s="22">
        <f t="shared" si="0"/>
        <v>139123.23473380701</v>
      </c>
    </row>
    <row r="35" spans="1:14" ht="15" x14ac:dyDescent="0.3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ht="15" x14ac:dyDescent="0.3">
      <c r="A36" s="7" t="s">
        <v>45</v>
      </c>
      <c r="B36" s="24">
        <v>49712.966801406001</v>
      </c>
      <c r="C36" s="24">
        <v>49712.966801406001</v>
      </c>
      <c r="D36" s="24">
        <v>49712.966801406001</v>
      </c>
      <c r="E36" s="24">
        <v>54754.716856336003</v>
      </c>
      <c r="F36" s="24">
        <v>54754.716856336003</v>
      </c>
      <c r="G36" s="24">
        <v>54754.716856336003</v>
      </c>
      <c r="H36" s="24">
        <v>54754.716856336003</v>
      </c>
      <c r="I36" s="24">
        <v>54754.716856336003</v>
      </c>
      <c r="J36" s="24">
        <v>54754.716856336003</v>
      </c>
      <c r="K36" s="24">
        <v>54754.716856336003</v>
      </c>
      <c r="L36" s="24">
        <v>54754.716856336003</v>
      </c>
      <c r="M36" s="24">
        <v>54754.716856336003</v>
      </c>
      <c r="N36" s="25">
        <f t="shared" si="0"/>
        <v>641931.3521112419</v>
      </c>
    </row>
    <row r="37" spans="1:14" ht="15" x14ac:dyDescent="0.3">
      <c r="A37" s="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ht="15" x14ac:dyDescent="0.3">
      <c r="A38" s="7" t="s">
        <v>63</v>
      </c>
      <c r="B38" s="21">
        <v>256503.87492359901</v>
      </c>
      <c r="C38" s="21">
        <v>252957.53052964801</v>
      </c>
      <c r="D38" s="21">
        <v>257664.23543143299</v>
      </c>
      <c r="E38" s="21">
        <v>247191.69594126299</v>
      </c>
      <c r="F38" s="21">
        <v>242672.94994123999</v>
      </c>
      <c r="G38" s="21">
        <v>248185.28420460201</v>
      </c>
      <c r="H38" s="21">
        <v>255658.50310659199</v>
      </c>
      <c r="I38" s="21">
        <v>262457.46418414399</v>
      </c>
      <c r="J38" s="21">
        <v>258700.86470486899</v>
      </c>
      <c r="K38" s="21">
        <v>262380.75608685502</v>
      </c>
      <c r="L38" s="21">
        <v>258107.154074452</v>
      </c>
      <c r="M38" s="21">
        <v>251617.889927001</v>
      </c>
      <c r="N38" s="22">
        <f t="shared" si="0"/>
        <v>3054098.203055698</v>
      </c>
    </row>
    <row r="39" spans="1:14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15" x14ac:dyDescent="0.3">
      <c r="A40" s="7" t="s">
        <v>46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5"/>
    </row>
    <row r="41" spans="1:14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thickBot="1" x14ac:dyDescent="0.35">
      <c r="A42" s="7" t="s">
        <v>62</v>
      </c>
      <c r="B42" s="26">
        <v>36577.617658337003</v>
      </c>
      <c r="C42" s="26">
        <v>52838.923651172001</v>
      </c>
      <c r="D42" s="26">
        <v>46701.149685523997</v>
      </c>
      <c r="E42" s="26">
        <v>16924.490107308</v>
      </c>
      <c r="F42" s="26">
        <v>442.58600324100001</v>
      </c>
      <c r="G42" s="26">
        <v>9204.7283577449998</v>
      </c>
      <c r="H42" s="26">
        <v>13400.486785777</v>
      </c>
      <c r="I42" s="26">
        <v>11323.758183739999</v>
      </c>
      <c r="J42" s="26">
        <v>44475.252225969998</v>
      </c>
      <c r="K42" s="26">
        <v>47205.716234712003</v>
      </c>
      <c r="L42" s="26">
        <v>37862.795994865999</v>
      </c>
      <c r="M42" s="26">
        <v>18516.385385747999</v>
      </c>
      <c r="N42" s="27">
        <f t="shared" ref="N42" si="1">SUM(B42:M42)</f>
        <v>335473.89027414005</v>
      </c>
    </row>
    <row r="43" spans="1:14" ht="14.25" thickTop="1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5" x14ac:dyDescent="0.3">
      <c r="A44" s="7" t="s">
        <v>71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5" x14ac:dyDescent="0.3">
      <c r="A45" s="39" t="s">
        <v>54</v>
      </c>
      <c r="B45" s="29">
        <v>72000</v>
      </c>
      <c r="C45" s="29">
        <v>0</v>
      </c>
      <c r="D45" s="29">
        <v>0</v>
      </c>
      <c r="E45" s="29">
        <v>19779.18083559594</v>
      </c>
      <c r="F45" s="29">
        <v>19779.18083559594</v>
      </c>
      <c r="G45" s="29">
        <v>19779.18083559594</v>
      </c>
      <c r="H45" s="29">
        <v>19779.18083559594</v>
      </c>
      <c r="I45" s="29">
        <v>19779.18083559594</v>
      </c>
      <c r="J45" s="29">
        <v>19779.18083559594</v>
      </c>
      <c r="K45" s="29">
        <v>19779.18083559594</v>
      </c>
      <c r="L45" s="29">
        <v>19779.18083559594</v>
      </c>
      <c r="M45" s="29">
        <v>19779.18083559594</v>
      </c>
      <c r="N45" s="29">
        <f t="shared" ref="N45:N46" si="2">SUM(B45:M45)</f>
        <v>250012.62752036343</v>
      </c>
    </row>
    <row r="46" spans="1:14" ht="15" x14ac:dyDescent="0.3">
      <c r="A46" s="39" t="s">
        <v>67</v>
      </c>
      <c r="B46" s="22">
        <v>2616.5747341578899</v>
      </c>
      <c r="C46" s="22">
        <v>3542.5747341578949</v>
      </c>
      <c r="D46" s="22">
        <v>3542.5747341578949</v>
      </c>
      <c r="E46" s="22">
        <v>3693.047334887257</v>
      </c>
      <c r="F46" s="22">
        <v>3693.047334887257</v>
      </c>
      <c r="G46" s="22">
        <v>3693.047334887257</v>
      </c>
      <c r="H46" s="22">
        <v>3693.047334887257</v>
      </c>
      <c r="I46" s="22">
        <v>3693.047334887257</v>
      </c>
      <c r="J46" s="22">
        <v>3693.047334887257</v>
      </c>
      <c r="K46" s="22">
        <v>3693.047334887257</v>
      </c>
      <c r="L46" s="22">
        <v>3693.047334887257</v>
      </c>
      <c r="M46" s="22">
        <v>3693.047334887257</v>
      </c>
      <c r="N46" s="22">
        <f t="shared" si="2"/>
        <v>42939.150216458991</v>
      </c>
    </row>
    <row r="48" spans="1:14" ht="15" x14ac:dyDescent="0.3">
      <c r="A48" s="39"/>
      <c r="B48" s="40"/>
      <c r="C48" s="40"/>
      <c r="D48" s="40"/>
      <c r="E48" s="40"/>
      <c r="F48" s="40"/>
      <c r="G48" s="40"/>
      <c r="H48" s="40"/>
      <c r="I48" s="41"/>
      <c r="J48" s="41"/>
      <c r="K48" s="41"/>
      <c r="L48" s="41"/>
      <c r="M48" s="41"/>
      <c r="N48" s="42"/>
    </row>
    <row r="49" spans="1:14" ht="15.75" thickBot="1" x14ac:dyDescent="0.35">
      <c r="A49" s="39" t="s">
        <v>69</v>
      </c>
      <c r="B49" s="27">
        <f>SUM(B44:B47)</f>
        <v>74616.574734157883</v>
      </c>
      <c r="C49" s="27">
        <f t="shared" ref="C49:N49" si="3">SUM(C44:C47)</f>
        <v>3542.5747341578949</v>
      </c>
      <c r="D49" s="27">
        <f t="shared" si="3"/>
        <v>3542.5747341578949</v>
      </c>
      <c r="E49" s="27">
        <f t="shared" si="3"/>
        <v>23472.228170483198</v>
      </c>
      <c r="F49" s="27">
        <f t="shared" si="3"/>
        <v>23472.228170483198</v>
      </c>
      <c r="G49" s="27">
        <f t="shared" si="3"/>
        <v>23472.228170483198</v>
      </c>
      <c r="H49" s="27">
        <f t="shared" si="3"/>
        <v>23472.228170483198</v>
      </c>
      <c r="I49" s="27">
        <f t="shared" si="3"/>
        <v>23472.228170483198</v>
      </c>
      <c r="J49" s="27">
        <f t="shared" si="3"/>
        <v>23472.228170483198</v>
      </c>
      <c r="K49" s="27">
        <f t="shared" si="3"/>
        <v>23472.228170483198</v>
      </c>
      <c r="L49" s="27">
        <f t="shared" si="3"/>
        <v>23472.228170483198</v>
      </c>
      <c r="M49" s="27">
        <f t="shared" si="3"/>
        <v>23472.228170483198</v>
      </c>
      <c r="N49" s="27">
        <f t="shared" si="3"/>
        <v>292951.77773682243</v>
      </c>
    </row>
    <row r="50" spans="1:14" ht="14.25" thickTop="1" x14ac:dyDescent="0.25"/>
  </sheetData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CA73-73D6-4619-99E2-4A2BC75BD402}">
  <sheetPr>
    <pageSetUpPr fitToPage="1"/>
  </sheetPr>
  <dimension ref="A1:AB52"/>
  <sheetViews>
    <sheetView view="pageBreakPreview" zoomScale="60" zoomScaleNormal="100" workbookViewId="0">
      <selection activeCell="W23" sqref="W23"/>
    </sheetView>
  </sheetViews>
  <sheetFormatPr defaultColWidth="8.7109375" defaultRowHeight="15" customHeight="1" x14ac:dyDescent="0.3"/>
  <cols>
    <col min="1" max="1" width="38.5703125" style="2" customWidth="1"/>
    <col min="2" max="13" width="11" style="2" bestFit="1" customWidth="1"/>
    <col min="14" max="14" width="14.7109375" style="2" customWidth="1"/>
    <col min="15" max="15" width="8.7109375" style="2"/>
    <col min="16" max="27" width="9.5703125" style="2" bestFit="1" customWidth="1"/>
    <col min="28" max="28" width="11" style="2" bestFit="1" customWidth="1"/>
    <col min="29" max="16384" width="8.7109375" style="2"/>
  </cols>
  <sheetData>
    <row r="1" spans="1:28" ht="15" customHeight="1" x14ac:dyDescent="0.3">
      <c r="A1" s="1" t="str">
        <f>'[1]Linked TB'!A1</f>
        <v>Water Service Corporation of Kentucky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4" t="s">
        <v>59</v>
      </c>
      <c r="P1" s="45" t="s">
        <v>75</v>
      </c>
    </row>
    <row r="2" spans="1:28" ht="15" customHeight="1" x14ac:dyDescent="0.3">
      <c r="A2" s="1" t="str">
        <f>'[1]Linked TB'!A2</f>
        <v>Case No. 2022-00147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Q2" s="2" t="s">
        <v>76</v>
      </c>
    </row>
    <row r="3" spans="1:28" ht="15" customHeight="1" x14ac:dyDescent="0.3">
      <c r="A3" s="13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28" ht="45" x14ac:dyDescent="0.3">
      <c r="A5" s="3" t="s">
        <v>0</v>
      </c>
      <c r="B5" s="4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6" t="s">
        <v>70</v>
      </c>
      <c r="P5" s="46"/>
    </row>
    <row r="6" spans="1:28" ht="15" customHeight="1" x14ac:dyDescent="0.3">
      <c r="A6" s="7" t="s">
        <v>22</v>
      </c>
      <c r="B6" s="28">
        <f>+P7*$N$6</f>
        <v>265083.61865102407</v>
      </c>
      <c r="C6" s="28">
        <f t="shared" ref="C6:M6" si="0">+Q7*$N$6</f>
        <v>246243.18942053372</v>
      </c>
      <c r="D6" s="28">
        <f t="shared" si="0"/>
        <v>259049.32947754164</v>
      </c>
      <c r="E6" s="28">
        <f t="shared" si="0"/>
        <v>269517.98356628721</v>
      </c>
      <c r="F6" s="28">
        <f t="shared" si="0"/>
        <v>273754.46607153764</v>
      </c>
      <c r="G6" s="28">
        <f t="shared" si="0"/>
        <v>300125.67020122497</v>
      </c>
      <c r="H6" s="28">
        <f t="shared" si="0"/>
        <v>305876.62774219003</v>
      </c>
      <c r="I6" s="28">
        <f t="shared" si="0"/>
        <v>293660.76191959187</v>
      </c>
      <c r="J6" s="28">
        <f t="shared" si="0"/>
        <v>270482.66031509411</v>
      </c>
      <c r="K6" s="28">
        <f t="shared" si="0"/>
        <v>258412.95763625464</v>
      </c>
      <c r="L6" s="28">
        <f t="shared" si="0"/>
        <v>268060.8494562009</v>
      </c>
      <c r="M6" s="28">
        <f t="shared" si="0"/>
        <v>268216.00725495961</v>
      </c>
      <c r="N6" s="29">
        <v>3278484.1217124402</v>
      </c>
      <c r="P6" s="47" t="s">
        <v>74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t="15" customHeight="1" x14ac:dyDescent="0.3">
      <c r="A7" s="1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P7" s="43">
        <v>8.0855544455882181E-2</v>
      </c>
      <c r="Q7" s="43">
        <v>7.5108855275441838E-2</v>
      </c>
      <c r="R7" s="43">
        <v>7.9014971511356058E-2</v>
      </c>
      <c r="S7" s="43">
        <v>8.22081100778706E-2</v>
      </c>
      <c r="T7" s="43">
        <v>8.350031780192009E-2</v>
      </c>
      <c r="U7" s="43">
        <v>9.1544036530047695E-2</v>
      </c>
      <c r="V7" s="43">
        <v>9.3298187938888805E-2</v>
      </c>
      <c r="W7" s="43">
        <v>8.957211656898463E-2</v>
      </c>
      <c r="X7" s="43">
        <v>8.2502354830321326E-2</v>
      </c>
      <c r="Y7" s="43">
        <v>7.8820865998667278E-2</v>
      </c>
      <c r="Z7" s="43">
        <v>8.1763656465777088E-2</v>
      </c>
      <c r="AA7" s="43">
        <v>8.1810982544842453E-2</v>
      </c>
    </row>
    <row r="8" spans="1:28" ht="15" customHeight="1" x14ac:dyDescent="0.3">
      <c r="A8" s="7" t="s">
        <v>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28" ht="15" customHeight="1" x14ac:dyDescent="0.3">
      <c r="A9" s="7" t="s">
        <v>24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8" ht="15" customHeight="1" x14ac:dyDescent="0.3">
      <c r="A10" s="7" t="s">
        <v>61</v>
      </c>
      <c r="B10" s="21">
        <v>25748</v>
      </c>
      <c r="C10" s="21">
        <v>25403</v>
      </c>
      <c r="D10" s="21">
        <v>21775.172841317999</v>
      </c>
      <c r="E10" s="21">
        <v>22351.644120020999</v>
      </c>
      <c r="F10" s="21">
        <v>20069.188027290998</v>
      </c>
      <c r="G10" s="21">
        <v>20174.762306507</v>
      </c>
      <c r="H10" s="21">
        <v>21408.246643679999</v>
      </c>
      <c r="I10" s="21">
        <v>21254.659305993999</v>
      </c>
      <c r="J10" s="21">
        <v>19226.310468783999</v>
      </c>
      <c r="K10" s="21">
        <v>22294.045044384002</v>
      </c>
      <c r="L10" s="21">
        <v>20232.605604871002</v>
      </c>
      <c r="M10" s="21">
        <v>23452.365637151001</v>
      </c>
      <c r="N10" s="22">
        <v>263390</v>
      </c>
    </row>
    <row r="11" spans="1:28" ht="15" customHeight="1" x14ac:dyDescent="0.3">
      <c r="A11" s="7" t="s">
        <v>25</v>
      </c>
      <c r="B11" s="21">
        <v>6473</v>
      </c>
      <c r="C11" s="21">
        <v>6141</v>
      </c>
      <c r="D11" s="21">
        <v>6374</v>
      </c>
      <c r="E11" s="21">
        <v>10203</v>
      </c>
      <c r="F11" s="21">
        <v>12402</v>
      </c>
      <c r="G11" s="21">
        <v>7649</v>
      </c>
      <c r="H11" s="21">
        <v>8075</v>
      </c>
      <c r="I11" s="21">
        <v>12583</v>
      </c>
      <c r="J11" s="21">
        <v>9392</v>
      </c>
      <c r="K11" s="21">
        <v>8792</v>
      </c>
      <c r="L11" s="21">
        <v>8252</v>
      </c>
      <c r="M11" s="21">
        <v>11604</v>
      </c>
      <c r="N11" s="22">
        <v>107940</v>
      </c>
    </row>
    <row r="12" spans="1:28" ht="15" customHeight="1" x14ac:dyDescent="0.3">
      <c r="A12" s="7" t="s">
        <v>26</v>
      </c>
      <c r="B12" s="21">
        <v>22134.969544336</v>
      </c>
      <c r="C12" s="21">
        <v>21839.511063514001</v>
      </c>
      <c r="D12" s="21">
        <v>22282.789358298</v>
      </c>
      <c r="E12" s="21">
        <v>21961.328113708001</v>
      </c>
      <c r="F12" s="21">
        <v>22417.600675027999</v>
      </c>
      <c r="G12" s="21">
        <v>22265.509821255</v>
      </c>
      <c r="H12" s="21">
        <v>22113.418967481</v>
      </c>
      <c r="I12" s="21">
        <v>22417.600675027999</v>
      </c>
      <c r="J12" s="21">
        <v>22113.418967481</v>
      </c>
      <c r="K12" s="21">
        <v>22265.509821255</v>
      </c>
      <c r="L12" s="21">
        <v>22265.509821255</v>
      </c>
      <c r="M12" s="21">
        <v>22113.418967481</v>
      </c>
      <c r="N12" s="22">
        <v>266190.58579612098</v>
      </c>
    </row>
    <row r="13" spans="1:28" ht="15" customHeight="1" x14ac:dyDescent="0.3">
      <c r="A13" s="7" t="s">
        <v>27</v>
      </c>
      <c r="B13" s="21">
        <v>9854.7508287199998</v>
      </c>
      <c r="C13" s="21">
        <v>9807.6890061020003</v>
      </c>
      <c r="D13" s="21">
        <v>9878.2817400290005</v>
      </c>
      <c r="E13" s="21">
        <v>9845.5498700440003</v>
      </c>
      <c r="F13" s="21">
        <v>9918.2603859880001</v>
      </c>
      <c r="G13" s="21">
        <v>9894.0235473400007</v>
      </c>
      <c r="H13" s="21">
        <v>9869.7867086919996</v>
      </c>
      <c r="I13" s="21">
        <v>9918.2603859880001</v>
      </c>
      <c r="J13" s="21">
        <v>9869.7867086919996</v>
      </c>
      <c r="K13" s="21">
        <v>10399.165172737999</v>
      </c>
      <c r="L13" s="21">
        <v>10441.579595093001</v>
      </c>
      <c r="M13" s="21">
        <v>10428.827627466</v>
      </c>
      <c r="N13" s="22">
        <v>120125.96157689</v>
      </c>
    </row>
    <row r="14" spans="1:28" ht="15" customHeight="1" x14ac:dyDescent="0.3">
      <c r="A14" s="7" t="s">
        <v>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1250</v>
      </c>
      <c r="L14" s="21">
        <v>0</v>
      </c>
      <c r="M14" s="21">
        <v>0</v>
      </c>
      <c r="N14" s="22">
        <v>1250</v>
      </c>
    </row>
    <row r="15" spans="1:28" ht="15" customHeight="1" x14ac:dyDescent="0.3">
      <c r="A15" s="7" t="s">
        <v>29</v>
      </c>
      <c r="B15" s="21">
        <v>6043.2102151950003</v>
      </c>
      <c r="C15" s="21">
        <v>4599.65478282</v>
      </c>
      <c r="D15" s="21">
        <v>5424.473686845</v>
      </c>
      <c r="E15" s="21">
        <v>5925.3504924090003</v>
      </c>
      <c r="F15" s="21">
        <v>6431.0565179020005</v>
      </c>
      <c r="G15" s="21">
        <v>8275.1950072710006</v>
      </c>
      <c r="H15" s="21">
        <v>10066.877947928</v>
      </c>
      <c r="I15" s="21">
        <v>5278.3373515949997</v>
      </c>
      <c r="J15" s="21">
        <v>5507.3424695519998</v>
      </c>
      <c r="K15" s="21">
        <v>4499.8612636950002</v>
      </c>
      <c r="L15" s="21">
        <v>4489.789184278</v>
      </c>
      <c r="M15" s="21">
        <v>5490.9137680140002</v>
      </c>
      <c r="N15" s="22">
        <v>72032.062687505997</v>
      </c>
    </row>
    <row r="16" spans="1:28" ht="15" customHeight="1" x14ac:dyDescent="0.3">
      <c r="A16" s="7" t="s">
        <v>30</v>
      </c>
      <c r="B16" s="21">
        <v>1735</v>
      </c>
      <c r="C16" s="21">
        <v>970</v>
      </c>
      <c r="D16" s="21">
        <v>990</v>
      </c>
      <c r="E16" s="21">
        <v>1085</v>
      </c>
      <c r="F16" s="21">
        <v>6783</v>
      </c>
      <c r="G16" s="21">
        <v>1475</v>
      </c>
      <c r="H16" s="21">
        <v>2667</v>
      </c>
      <c r="I16" s="21">
        <v>838</v>
      </c>
      <c r="J16" s="21">
        <v>1558</v>
      </c>
      <c r="K16" s="21">
        <v>1558</v>
      </c>
      <c r="L16" s="21">
        <v>1373</v>
      </c>
      <c r="M16" s="21">
        <v>1713</v>
      </c>
      <c r="N16" s="22">
        <v>22745</v>
      </c>
    </row>
    <row r="17" spans="1:14" ht="15" customHeight="1" x14ac:dyDescent="0.3">
      <c r="A17" s="7" t="s">
        <v>31</v>
      </c>
      <c r="B17" s="21">
        <v>0</v>
      </c>
      <c r="C17" s="21">
        <v>0</v>
      </c>
      <c r="D17" s="21">
        <v>0</v>
      </c>
      <c r="E17" s="21">
        <v>0</v>
      </c>
      <c r="F17" s="21">
        <v>918</v>
      </c>
      <c r="G17" s="21">
        <v>0</v>
      </c>
      <c r="H17" s="21">
        <v>2305</v>
      </c>
      <c r="I17" s="21">
        <v>0</v>
      </c>
      <c r="J17" s="21">
        <v>679</v>
      </c>
      <c r="K17" s="21">
        <v>679</v>
      </c>
      <c r="L17" s="21">
        <v>679</v>
      </c>
      <c r="M17" s="21">
        <v>679</v>
      </c>
      <c r="N17" s="22">
        <v>5939</v>
      </c>
    </row>
    <row r="18" spans="1:14" ht="15" customHeight="1" x14ac:dyDescent="0.3">
      <c r="A18" s="7" t="s">
        <v>32</v>
      </c>
      <c r="B18" s="21">
        <v>291</v>
      </c>
      <c r="C18" s="21">
        <v>291</v>
      </c>
      <c r="D18" s="21">
        <v>291</v>
      </c>
      <c r="E18" s="21">
        <v>291</v>
      </c>
      <c r="F18" s="21">
        <v>291</v>
      </c>
      <c r="G18" s="21">
        <v>591</v>
      </c>
      <c r="H18" s="21">
        <v>591</v>
      </c>
      <c r="I18" s="21">
        <v>291</v>
      </c>
      <c r="J18" s="21">
        <v>291</v>
      </c>
      <c r="K18" s="21">
        <v>391</v>
      </c>
      <c r="L18" s="21">
        <v>291</v>
      </c>
      <c r="M18" s="21">
        <v>291</v>
      </c>
      <c r="N18" s="22">
        <v>4192</v>
      </c>
    </row>
    <row r="19" spans="1:14" ht="15" customHeight="1" x14ac:dyDescent="0.3">
      <c r="A19" s="7" t="s">
        <v>33</v>
      </c>
      <c r="B19" s="21">
        <v>2934</v>
      </c>
      <c r="C19" s="21">
        <v>2954</v>
      </c>
      <c r="D19" s="21">
        <v>3103</v>
      </c>
      <c r="E19" s="21">
        <v>3164</v>
      </c>
      <c r="F19" s="21">
        <v>3084</v>
      </c>
      <c r="G19" s="21">
        <v>3113</v>
      </c>
      <c r="H19" s="21">
        <v>3144</v>
      </c>
      <c r="I19" s="21">
        <v>3067</v>
      </c>
      <c r="J19" s="21">
        <v>3025</v>
      </c>
      <c r="K19" s="21">
        <v>3024</v>
      </c>
      <c r="L19" s="21">
        <v>2949</v>
      </c>
      <c r="M19" s="21">
        <v>2962</v>
      </c>
      <c r="N19" s="22">
        <v>36523</v>
      </c>
    </row>
    <row r="20" spans="1:14" ht="15" customHeight="1" x14ac:dyDescent="0.3">
      <c r="A20" s="7" t="s">
        <v>34</v>
      </c>
      <c r="B20" s="21">
        <v>3153</v>
      </c>
      <c r="C20" s="21">
        <v>1768</v>
      </c>
      <c r="D20" s="21">
        <v>1495</v>
      </c>
      <c r="E20" s="21">
        <v>2660</v>
      </c>
      <c r="F20" s="21">
        <v>1960</v>
      </c>
      <c r="G20" s="21">
        <v>1810</v>
      </c>
      <c r="H20" s="21">
        <v>3885</v>
      </c>
      <c r="I20" s="21">
        <v>2005</v>
      </c>
      <c r="J20" s="21">
        <v>1810</v>
      </c>
      <c r="K20" s="21">
        <v>2625</v>
      </c>
      <c r="L20" s="21">
        <v>1635</v>
      </c>
      <c r="M20" s="21">
        <v>1635</v>
      </c>
      <c r="N20" s="22">
        <v>26441</v>
      </c>
    </row>
    <row r="21" spans="1:14" ht="15" customHeight="1" x14ac:dyDescent="0.3">
      <c r="A21" s="7" t="s">
        <v>35</v>
      </c>
      <c r="B21" s="21">
        <v>6257</v>
      </c>
      <c r="C21" s="21">
        <v>6257</v>
      </c>
      <c r="D21" s="21">
        <v>6257</v>
      </c>
      <c r="E21" s="21">
        <v>6257</v>
      </c>
      <c r="F21" s="21">
        <v>6257</v>
      </c>
      <c r="G21" s="21">
        <v>6257</v>
      </c>
      <c r="H21" s="21">
        <v>6257</v>
      </c>
      <c r="I21" s="21">
        <v>6257</v>
      </c>
      <c r="J21" s="21">
        <v>6257</v>
      </c>
      <c r="K21" s="21">
        <v>6257</v>
      </c>
      <c r="L21" s="21">
        <v>6257</v>
      </c>
      <c r="M21" s="21">
        <v>6257</v>
      </c>
      <c r="N21" s="22">
        <v>75084</v>
      </c>
    </row>
    <row r="22" spans="1:14" ht="15" customHeight="1" x14ac:dyDescent="0.3">
      <c r="A22" s="7" t="s">
        <v>36</v>
      </c>
      <c r="B22" s="21">
        <v>2251</v>
      </c>
      <c r="C22" s="21">
        <v>1689</v>
      </c>
      <c r="D22" s="21">
        <v>563</v>
      </c>
      <c r="E22" s="21">
        <v>2251</v>
      </c>
      <c r="F22" s="21">
        <v>1689</v>
      </c>
      <c r="G22" s="21">
        <v>1126</v>
      </c>
      <c r="H22" s="21">
        <v>563</v>
      </c>
      <c r="I22" s="21">
        <v>1751</v>
      </c>
      <c r="J22" s="21">
        <v>2556</v>
      </c>
      <c r="K22" s="21">
        <v>2556</v>
      </c>
      <c r="L22" s="21">
        <v>563</v>
      </c>
      <c r="M22" s="21">
        <v>563</v>
      </c>
      <c r="N22" s="22">
        <v>18121</v>
      </c>
    </row>
    <row r="23" spans="1:14" ht="15" customHeight="1" x14ac:dyDescent="0.3">
      <c r="A23" s="7" t="s">
        <v>37</v>
      </c>
      <c r="B23" s="21">
        <v>70914.365653014</v>
      </c>
      <c r="C23" s="21">
        <v>66657.339276965999</v>
      </c>
      <c r="D23" s="21">
        <v>73042.878841037993</v>
      </c>
      <c r="E23" s="21">
        <v>68462.032155274006</v>
      </c>
      <c r="F23" s="21">
        <v>75039.137906268996</v>
      </c>
      <c r="G23" s="21">
        <v>72846.769322603999</v>
      </c>
      <c r="H23" s="21">
        <v>70654.400738939003</v>
      </c>
      <c r="I23" s="21">
        <v>75039.137906268996</v>
      </c>
      <c r="J23" s="21">
        <v>70654.400738939003</v>
      </c>
      <c r="K23" s="21">
        <v>72846.769322603999</v>
      </c>
      <c r="L23" s="21">
        <v>72846.769322603999</v>
      </c>
      <c r="M23" s="21">
        <v>70654.400738939003</v>
      </c>
      <c r="N23" s="22">
        <v>859658.40192345995</v>
      </c>
    </row>
    <row r="24" spans="1:14" ht="15" customHeight="1" x14ac:dyDescent="0.3">
      <c r="A24" s="7" t="s">
        <v>38</v>
      </c>
      <c r="B24" s="23">
        <v>-3750</v>
      </c>
      <c r="C24" s="23">
        <v>-3750</v>
      </c>
      <c r="D24" s="23">
        <v>-3750</v>
      </c>
      <c r="E24" s="23">
        <v>-3750</v>
      </c>
      <c r="F24" s="23">
        <v>-3750</v>
      </c>
      <c r="G24" s="23">
        <v>-3750</v>
      </c>
      <c r="H24" s="23">
        <v>-3750</v>
      </c>
      <c r="I24" s="23">
        <v>-3750</v>
      </c>
      <c r="J24" s="23">
        <v>-3750</v>
      </c>
      <c r="K24" s="23">
        <v>-3750</v>
      </c>
      <c r="L24" s="23">
        <v>-3750</v>
      </c>
      <c r="M24" s="23">
        <v>-3750</v>
      </c>
      <c r="N24" s="22">
        <v>-45000</v>
      </c>
    </row>
    <row r="25" spans="1:14" ht="15" customHeight="1" x14ac:dyDescent="0.3">
      <c r="A25" s="7" t="s">
        <v>39</v>
      </c>
      <c r="B25" s="24">
        <v>12117.860927911999</v>
      </c>
      <c r="C25" s="24">
        <v>12163.860927911999</v>
      </c>
      <c r="D25" s="24">
        <v>18317.860927911999</v>
      </c>
      <c r="E25" s="24">
        <v>14811.860927911999</v>
      </c>
      <c r="F25" s="24">
        <v>12836.860927911999</v>
      </c>
      <c r="G25" s="24">
        <v>14593.310835766</v>
      </c>
      <c r="H25" s="24">
        <v>16448.310835765998</v>
      </c>
      <c r="I25" s="24">
        <v>10610.403706712999</v>
      </c>
      <c r="J25" s="24">
        <v>11844.403706712999</v>
      </c>
      <c r="K25" s="24">
        <v>19546.398339476</v>
      </c>
      <c r="L25" s="24">
        <v>18046.398339476</v>
      </c>
      <c r="M25" s="24">
        <v>16587.136263195</v>
      </c>
      <c r="N25" s="25">
        <v>177924.66666666701</v>
      </c>
    </row>
    <row r="26" spans="1:14" ht="15" customHeight="1" x14ac:dyDescent="0.3">
      <c r="A26" s="7" t="s">
        <v>64</v>
      </c>
      <c r="B26" s="21">
        <v>166157.157169176</v>
      </c>
      <c r="C26" s="21">
        <v>156791.05505731399</v>
      </c>
      <c r="D26" s="21">
        <v>166044.45739544</v>
      </c>
      <c r="E26" s="21">
        <v>165518.76567936799</v>
      </c>
      <c r="F26" s="21">
        <v>176346.10444038999</v>
      </c>
      <c r="G26" s="21">
        <v>166320.57084074299</v>
      </c>
      <c r="H26" s="21">
        <v>174298.04184248601</v>
      </c>
      <c r="I26" s="21">
        <v>167560.39933158699</v>
      </c>
      <c r="J26" s="21">
        <v>161033.66306016201</v>
      </c>
      <c r="K26" s="21">
        <v>175233.748964153</v>
      </c>
      <c r="L26" s="21">
        <v>166571.65186757801</v>
      </c>
      <c r="M26" s="21">
        <v>170681.06300224701</v>
      </c>
      <c r="N26" s="22">
        <v>2012556.678650643</v>
      </c>
    </row>
    <row r="27" spans="1:14" ht="15" customHeight="1" x14ac:dyDescent="0.3">
      <c r="A27" s="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15" customHeight="1" x14ac:dyDescent="0.3">
      <c r="A28" s="7" t="s">
        <v>40</v>
      </c>
      <c r="B28" s="21">
        <v>34010.038476512003</v>
      </c>
      <c r="C28" s="21">
        <v>34057.209529681</v>
      </c>
      <c r="D28" s="21">
        <v>34104.380582851001</v>
      </c>
      <c r="E28" s="21">
        <v>34151.551636019998</v>
      </c>
      <c r="F28" s="21">
        <v>34198.722689189999</v>
      </c>
      <c r="G28" s="21">
        <v>34245.893742359003</v>
      </c>
      <c r="H28" s="21">
        <v>34293.064795528</v>
      </c>
      <c r="I28" s="21">
        <v>34340.235848698001</v>
      </c>
      <c r="J28" s="21">
        <v>34387.406901866998</v>
      </c>
      <c r="K28" s="21">
        <v>34434.577955036999</v>
      </c>
      <c r="L28" s="21">
        <v>34481.749008206003</v>
      </c>
      <c r="M28" s="21">
        <v>34528.920061375</v>
      </c>
      <c r="N28" s="22">
        <v>411233.751227325</v>
      </c>
    </row>
    <row r="29" spans="1:14" ht="15" customHeight="1" x14ac:dyDescent="0.3">
      <c r="A29" s="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ht="15" customHeight="1" x14ac:dyDescent="0.3">
      <c r="A30" s="7" t="s">
        <v>41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15" customHeight="1" x14ac:dyDescent="0.3">
      <c r="A31" s="7" t="s">
        <v>42</v>
      </c>
      <c r="B31" s="21">
        <v>4919.0081641039997</v>
      </c>
      <c r="C31" s="21">
        <v>4594.1293911860002</v>
      </c>
      <c r="D31" s="21">
        <v>5081.4475505629998</v>
      </c>
      <c r="E31" s="21">
        <v>4731.953272922</v>
      </c>
      <c r="F31" s="21">
        <v>5233.8909770800001</v>
      </c>
      <c r="G31" s="21">
        <v>5066.5784090269999</v>
      </c>
      <c r="H31" s="21">
        <v>4572.4228630260004</v>
      </c>
      <c r="I31" s="21">
        <v>4646.8053597640001</v>
      </c>
      <c r="J31" s="21">
        <v>4312.1802236590001</v>
      </c>
      <c r="K31" s="21">
        <v>4479.4927917120003</v>
      </c>
      <c r="L31" s="21">
        <v>4479.4927917120003</v>
      </c>
      <c r="M31" s="21">
        <v>4312.1802236590001</v>
      </c>
      <c r="N31" s="22">
        <v>56429.582018412999</v>
      </c>
    </row>
    <row r="32" spans="1:14" ht="15" customHeight="1" x14ac:dyDescent="0.3">
      <c r="A32" s="7" t="s">
        <v>43</v>
      </c>
      <c r="B32" s="21">
        <v>1044.69658979</v>
      </c>
      <c r="C32" s="21">
        <v>407.47367746800001</v>
      </c>
      <c r="D32" s="21">
        <v>179.83201527099999</v>
      </c>
      <c r="E32" s="21">
        <v>59.697717470000001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2">
        <v>1691.7</v>
      </c>
    </row>
    <row r="33" spans="1:14" ht="15" customHeight="1" x14ac:dyDescent="0.3">
      <c r="A33" s="7" t="s">
        <v>44</v>
      </c>
      <c r="B33" s="24">
        <v>7057.6517524869996</v>
      </c>
      <c r="C33" s="24">
        <v>7030.336486055</v>
      </c>
      <c r="D33" s="24">
        <v>7048.8413026409999</v>
      </c>
      <c r="E33" s="24">
        <v>7067.6760957050001</v>
      </c>
      <c r="F33" s="24">
        <v>7071.5924176750004</v>
      </c>
      <c r="G33" s="24">
        <v>7120.431300018</v>
      </c>
      <c r="H33" s="24">
        <v>7123.4328761930001</v>
      </c>
      <c r="I33" s="24">
        <v>7103.8426190050004</v>
      </c>
      <c r="J33" s="24">
        <v>7070.037257297</v>
      </c>
      <c r="K33" s="24">
        <v>7046.8300914519996</v>
      </c>
      <c r="L33" s="24">
        <v>7063.4077974820002</v>
      </c>
      <c r="M33" s="24">
        <v>7065.381450803</v>
      </c>
      <c r="N33" s="25">
        <v>84869.461446813002</v>
      </c>
    </row>
    <row r="34" spans="1:14" ht="15" customHeight="1" x14ac:dyDescent="0.3">
      <c r="A34" s="7" t="s">
        <v>65</v>
      </c>
      <c r="B34" s="21">
        <v>13021.356506381</v>
      </c>
      <c r="C34" s="21">
        <v>12031.939554709999</v>
      </c>
      <c r="D34" s="21">
        <v>12310.120868475</v>
      </c>
      <c r="E34" s="21">
        <v>11859.327086097001</v>
      </c>
      <c r="F34" s="21">
        <v>12305.483394755</v>
      </c>
      <c r="G34" s="21">
        <v>12187.009709045</v>
      </c>
      <c r="H34" s="21">
        <v>11695.855739219</v>
      </c>
      <c r="I34" s="21">
        <v>11750.647978769</v>
      </c>
      <c r="J34" s="21">
        <v>11382.217480956</v>
      </c>
      <c r="K34" s="21">
        <v>11526.322883163</v>
      </c>
      <c r="L34" s="21">
        <v>11542.900589192999</v>
      </c>
      <c r="M34" s="21">
        <v>11377.561674462</v>
      </c>
      <c r="N34" s="22">
        <v>142990.743465226</v>
      </c>
    </row>
    <row r="35" spans="1:14" ht="15" customHeight="1" x14ac:dyDescent="0.3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ht="15" customHeight="1" x14ac:dyDescent="0.3">
      <c r="A36" s="7" t="s">
        <v>45</v>
      </c>
      <c r="B36" s="24">
        <v>56113.938748653003</v>
      </c>
      <c r="C36" s="24">
        <v>56113.938748653003</v>
      </c>
      <c r="D36" s="24">
        <v>56113.938748653003</v>
      </c>
      <c r="E36" s="24">
        <v>56113.938748653003</v>
      </c>
      <c r="F36" s="24">
        <v>56113.938748653003</v>
      </c>
      <c r="G36" s="24">
        <v>56113.938748653003</v>
      </c>
      <c r="H36" s="24">
        <v>56113.938748653003</v>
      </c>
      <c r="I36" s="24">
        <v>56113.938748653003</v>
      </c>
      <c r="J36" s="24">
        <v>56113.938748653003</v>
      </c>
      <c r="K36" s="24">
        <v>56113.938748653003</v>
      </c>
      <c r="L36" s="24">
        <v>56113.938748653003</v>
      </c>
      <c r="M36" s="24">
        <v>56113.938748653003</v>
      </c>
      <c r="N36" s="25">
        <v>673367.264983834</v>
      </c>
    </row>
    <row r="37" spans="1:14" ht="15" customHeight="1" x14ac:dyDescent="0.3">
      <c r="A37" s="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ht="15" customHeight="1" x14ac:dyDescent="0.3">
      <c r="A38" s="7" t="s">
        <v>63</v>
      </c>
      <c r="B38" s="21">
        <v>269302.49090072198</v>
      </c>
      <c r="C38" s="21">
        <v>258994.14289035901</v>
      </c>
      <c r="D38" s="21">
        <v>268572.89759541902</v>
      </c>
      <c r="E38" s="21">
        <v>267643.58315013797</v>
      </c>
      <c r="F38" s="21">
        <v>278964.24927298701</v>
      </c>
      <c r="G38" s="21">
        <v>268867.41304079897</v>
      </c>
      <c r="H38" s="21">
        <v>276400.901125887</v>
      </c>
      <c r="I38" s="21">
        <v>269765.22190770699</v>
      </c>
      <c r="J38" s="21">
        <v>262917.22619163798</v>
      </c>
      <c r="K38" s="21">
        <v>277308.58855100599</v>
      </c>
      <c r="L38" s="21">
        <v>268710.24021363002</v>
      </c>
      <c r="M38" s="21">
        <v>272701.48348673701</v>
      </c>
      <c r="N38" s="22">
        <v>3240148.438327028</v>
      </c>
    </row>
    <row r="39" spans="1:14" ht="15" customHeight="1" x14ac:dyDescent="0.3">
      <c r="A39" s="1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15" customHeight="1" x14ac:dyDescent="0.3">
      <c r="A40" s="7" t="s">
        <v>46</v>
      </c>
      <c r="B40" s="24">
        <v>-120.972222222</v>
      </c>
      <c r="C40" s="24">
        <v>-120.972222222</v>
      </c>
      <c r="D40" s="24">
        <v>-120.972222222</v>
      </c>
      <c r="E40" s="24">
        <v>-2237.9861111109999</v>
      </c>
      <c r="F40" s="24">
        <v>-2237.9861111109999</v>
      </c>
      <c r="G40" s="24">
        <v>-2237.9861111109999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5">
        <v>-7076.875</v>
      </c>
    </row>
    <row r="41" spans="1:14" ht="15" customHeight="1" x14ac:dyDescent="0.3">
      <c r="A41" s="1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" customHeight="1" thickBot="1" x14ac:dyDescent="0.35">
      <c r="A42" s="7" t="s">
        <v>62</v>
      </c>
      <c r="B42" s="26">
        <f>+B6-B38-B40</f>
        <v>-4097.9000274759173</v>
      </c>
      <c r="C42" s="26">
        <f t="shared" ref="C42:N42" si="1">+C6-C38-C40</f>
        <v>-12629.981247603297</v>
      </c>
      <c r="D42" s="26">
        <f t="shared" si="1"/>
        <v>-9402.5958956553804</v>
      </c>
      <c r="E42" s="26">
        <f t="shared" si="1"/>
        <v>4112.3865272602343</v>
      </c>
      <c r="F42" s="26">
        <f t="shared" si="1"/>
        <v>-2971.7970903383762</v>
      </c>
      <c r="G42" s="26">
        <f t="shared" si="1"/>
        <v>33496.243271537001</v>
      </c>
      <c r="H42" s="26">
        <f t="shared" si="1"/>
        <v>29475.726616303029</v>
      </c>
      <c r="I42" s="26">
        <f t="shared" si="1"/>
        <v>23895.540011884877</v>
      </c>
      <c r="J42" s="26">
        <f t="shared" si="1"/>
        <v>7565.4341234561289</v>
      </c>
      <c r="K42" s="26">
        <f t="shared" si="1"/>
        <v>-18895.630914751353</v>
      </c>
      <c r="L42" s="26">
        <f t="shared" si="1"/>
        <v>-649.39075742912246</v>
      </c>
      <c r="M42" s="26">
        <f t="shared" si="1"/>
        <v>-4485.4762317774002</v>
      </c>
      <c r="N42" s="26">
        <f t="shared" si="1"/>
        <v>45412.558385412209</v>
      </c>
    </row>
    <row r="43" spans="1:14" ht="15" customHeight="1" thickTop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s="9" customFormat="1" ht="15" customHeight="1" x14ac:dyDescent="0.3">
      <c r="A44" s="7" t="s">
        <v>71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s="9" customFormat="1" ht="15" customHeight="1" x14ac:dyDescent="0.3">
      <c r="A45" s="39" t="s">
        <v>54</v>
      </c>
      <c r="B45" s="29">
        <v>18438.01416892925</v>
      </c>
      <c r="C45" s="29">
        <v>18438.01416892925</v>
      </c>
      <c r="D45" s="29">
        <v>18438.01416892925</v>
      </c>
      <c r="E45" s="29">
        <v>18438.01416892925</v>
      </c>
      <c r="F45" s="29">
        <v>18438.01416892925</v>
      </c>
      <c r="G45" s="29">
        <v>18438.01416892925</v>
      </c>
      <c r="H45" s="29">
        <v>18438.01416892925</v>
      </c>
      <c r="I45" s="29">
        <v>18438.01416892925</v>
      </c>
      <c r="J45" s="29">
        <v>18438.01416892925</v>
      </c>
      <c r="K45" s="29">
        <v>18438.01416892925</v>
      </c>
      <c r="L45" s="29">
        <v>18438.01416892925</v>
      </c>
      <c r="M45" s="29">
        <v>18438.01416892925</v>
      </c>
      <c r="N45" s="29">
        <f>SUM(B45:M45)</f>
        <v>221256.17002715101</v>
      </c>
    </row>
    <row r="46" spans="1:14" s="9" customFormat="1" ht="15" customHeight="1" x14ac:dyDescent="0.3">
      <c r="A46" s="39" t="s">
        <v>67</v>
      </c>
      <c r="B46" s="22">
        <v>11517.666666666666</v>
      </c>
      <c r="C46" s="22">
        <v>11517.666666666666</v>
      </c>
      <c r="D46" s="22">
        <v>11517.666666666666</v>
      </c>
      <c r="E46" s="22">
        <v>11517.666666666666</v>
      </c>
      <c r="F46" s="22">
        <v>11517.666666666666</v>
      </c>
      <c r="G46" s="22">
        <v>11517.666666666666</v>
      </c>
      <c r="H46" s="22">
        <v>11517.666666666666</v>
      </c>
      <c r="I46" s="22">
        <v>11517.666666666666</v>
      </c>
      <c r="J46" s="22">
        <v>11517.666666666666</v>
      </c>
      <c r="K46" s="22">
        <v>11517.666666666666</v>
      </c>
      <c r="L46" s="22">
        <v>11517.666666666666</v>
      </c>
      <c r="M46" s="22">
        <v>11517.666666666666</v>
      </c>
      <c r="N46" s="35">
        <f t="shared" ref="N46:N48" si="2">SUM(B46:M46)</f>
        <v>138212.00000000003</v>
      </c>
    </row>
    <row r="47" spans="1:14" s="9" customFormat="1" ht="15" customHeight="1" x14ac:dyDescent="0.3">
      <c r="A47" s="39" t="s">
        <v>56</v>
      </c>
      <c r="B47" s="22"/>
      <c r="C47" s="22"/>
      <c r="D47" s="22"/>
      <c r="E47" s="22">
        <v>116666.66666666667</v>
      </c>
      <c r="F47" s="22">
        <v>116666.66666666667</v>
      </c>
      <c r="G47" s="22">
        <v>116666.66666666667</v>
      </c>
      <c r="H47" s="22"/>
      <c r="I47" s="11"/>
      <c r="J47" s="11"/>
      <c r="K47" s="11"/>
      <c r="L47" s="11"/>
      <c r="M47" s="11"/>
      <c r="N47" s="35">
        <f t="shared" si="2"/>
        <v>350000</v>
      </c>
    </row>
    <row r="48" spans="1:14" s="9" customFormat="1" ht="15" customHeight="1" x14ac:dyDescent="0.3">
      <c r="A48" s="39" t="s">
        <v>55</v>
      </c>
      <c r="B48" s="36">
        <v>17129.233333333341</v>
      </c>
      <c r="C48" s="36">
        <v>17129.233333333341</v>
      </c>
      <c r="D48" s="36">
        <v>17129.233333333341</v>
      </c>
      <c r="E48" s="36">
        <v>189494.51111111106</v>
      </c>
      <c r="F48" s="36">
        <v>189494.51111111106</v>
      </c>
      <c r="G48" s="36">
        <v>189494.51111111106</v>
      </c>
      <c r="H48" s="36">
        <v>17129</v>
      </c>
      <c r="I48" s="37"/>
      <c r="J48" s="37"/>
      <c r="K48" s="37"/>
      <c r="L48" s="37"/>
      <c r="M48" s="37"/>
      <c r="N48" s="38">
        <f t="shared" si="2"/>
        <v>637000.23333333316</v>
      </c>
    </row>
    <row r="49" spans="1:14" s="9" customFormat="1" ht="15" customHeight="1" x14ac:dyDescent="0.3">
      <c r="A49" s="39"/>
      <c r="B49" s="40"/>
      <c r="C49" s="40"/>
      <c r="D49" s="40"/>
      <c r="E49" s="40"/>
      <c r="F49" s="40"/>
      <c r="G49" s="40"/>
      <c r="H49" s="40"/>
      <c r="I49" s="41"/>
      <c r="J49" s="41"/>
      <c r="K49" s="41"/>
      <c r="L49" s="41"/>
      <c r="M49" s="41"/>
      <c r="N49" s="42"/>
    </row>
    <row r="50" spans="1:14" s="9" customFormat="1" ht="15" customHeight="1" thickBot="1" x14ac:dyDescent="0.35">
      <c r="A50" s="39" t="s">
        <v>69</v>
      </c>
      <c r="B50" s="27">
        <f>SUM(B45:B48)</f>
        <v>47084.914168929259</v>
      </c>
      <c r="C50" s="27">
        <f t="shared" ref="C50:N50" si="3">SUM(C45:C48)</f>
        <v>47084.914168929259</v>
      </c>
      <c r="D50" s="27">
        <f t="shared" si="3"/>
        <v>47084.914168929259</v>
      </c>
      <c r="E50" s="27">
        <f t="shared" si="3"/>
        <v>336116.85861337365</v>
      </c>
      <c r="F50" s="27">
        <f t="shared" si="3"/>
        <v>336116.85861337365</v>
      </c>
      <c r="G50" s="27">
        <f t="shared" si="3"/>
        <v>336116.85861337365</v>
      </c>
      <c r="H50" s="27">
        <f t="shared" si="3"/>
        <v>47084.680835595915</v>
      </c>
      <c r="I50" s="27">
        <f t="shared" si="3"/>
        <v>29955.680835595915</v>
      </c>
      <c r="J50" s="27">
        <f t="shared" si="3"/>
        <v>29955.680835595915</v>
      </c>
      <c r="K50" s="27">
        <f t="shared" si="3"/>
        <v>29955.680835595915</v>
      </c>
      <c r="L50" s="27">
        <f t="shared" si="3"/>
        <v>29955.680835595915</v>
      </c>
      <c r="M50" s="27">
        <f t="shared" si="3"/>
        <v>29955.680835595915</v>
      </c>
      <c r="N50" s="27">
        <f t="shared" si="3"/>
        <v>1346468.4033604842</v>
      </c>
    </row>
    <row r="51" spans="1:14" ht="15" customHeight="1" thickTop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15" customHeight="1" x14ac:dyDescent="0.3">
      <c r="A52" s="44" t="s">
        <v>72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</sheetData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1C8EC7-7670-4355-99C3-D38AEF7C11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56FF6-57C4-4E15-BAAF-73E167373486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E6C22056-D75F-4FCC-989C-893183157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12 Month Prior to filing</vt:lpstr>
      <vt:lpstr>Base Period</vt:lpstr>
      <vt:lpstr>Forecast Period</vt:lpstr>
      <vt:lpstr>'12 Month Prior to filing'!Print_Area</vt:lpstr>
      <vt:lpstr>'Base Period'!Print_Area</vt:lpstr>
      <vt:lpstr>'Forecast Period'!Print_Area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Destefano</cp:lastModifiedBy>
  <cp:lastPrinted>2022-05-27T12:34:37Z</cp:lastPrinted>
  <dcterms:created xsi:type="dcterms:W3CDTF">2022-04-12T18:28:39Z</dcterms:created>
  <dcterms:modified xsi:type="dcterms:W3CDTF">2022-05-27T12:34:43Z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