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335" documentId="8_{6019E55B-A328-40C6-B67A-B6677898283D}" xr6:coauthVersionLast="47" xr6:coauthVersionMax="47" xr10:uidLastSave="{634230DA-2202-487C-B636-C78F11785135}"/>
  <bookViews>
    <workbookView xWindow="-110" yWindow="-110" windowWidth="19420" windowHeight="10420" activeTab="1" xr2:uid="{8BE6E2EF-9351-4536-B1D7-C1F9F94D10C3}"/>
  </bookViews>
  <sheets>
    <sheet name="G" sheetId="1" r:id="rId1"/>
    <sheet name="H" sheetId="2" r:id="rId2"/>
    <sheet name="I1" sheetId="3" r:id="rId3"/>
    <sheet name="I2" sheetId="4" r:id="rId4"/>
  </sheets>
  <definedNames>
    <definedName name="_xlnm.Print_Area" localSheetId="3">'I2'!$A$1:$F$21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F16" i="4"/>
  <c r="E15" i="4"/>
  <c r="D15" i="4"/>
  <c r="F11" i="4"/>
  <c r="F12" i="4"/>
  <c r="F13" i="4"/>
  <c r="F14" i="4"/>
  <c r="F15" i="4"/>
  <c r="F10" i="4"/>
  <c r="C15" i="4"/>
  <c r="B15" i="4"/>
  <c r="E11" i="4"/>
  <c r="E12" i="4"/>
  <c r="E13" i="4"/>
  <c r="E14" i="4"/>
  <c r="E10" i="4"/>
  <c r="D11" i="4"/>
  <c r="D12" i="4"/>
  <c r="D13" i="4"/>
  <c r="D14" i="4"/>
  <c r="D10" i="4"/>
  <c r="C10" i="4"/>
  <c r="C11" i="4"/>
  <c r="C12" i="4"/>
  <c r="C13" i="4"/>
  <c r="C14" i="4"/>
  <c r="B11" i="4"/>
  <c r="B12" i="4"/>
  <c r="B13" i="4"/>
  <c r="B14" i="4"/>
  <c r="B10" i="4"/>
  <c r="F13" i="3" l="1"/>
  <c r="G13" i="3"/>
  <c r="M11" i="3" l="1"/>
  <c r="N11" i="3"/>
  <c r="M12" i="3"/>
  <c r="N12" i="3"/>
  <c r="M13" i="3"/>
  <c r="N13" i="3"/>
  <c r="N10" i="3"/>
  <c r="M10" i="3"/>
  <c r="I10" i="3"/>
  <c r="I11" i="3"/>
  <c r="I12" i="3"/>
  <c r="I13" i="3"/>
  <c r="H10" i="3"/>
  <c r="E10" i="3"/>
  <c r="F10" i="3" s="1"/>
  <c r="E11" i="3"/>
  <c r="G11" i="3" s="1"/>
  <c r="E12" i="3"/>
  <c r="J12" i="3" s="1"/>
  <c r="E13" i="3"/>
  <c r="J13" i="3" s="1"/>
  <c r="J11" i="3" l="1"/>
  <c r="G12" i="3"/>
  <c r="F12" i="3"/>
  <c r="J10" i="3"/>
  <c r="G10" i="3"/>
  <c r="F11" i="3"/>
  <c r="J9" i="3" l="1"/>
  <c r="I9" i="3"/>
  <c r="H9" i="3"/>
  <c r="G9" i="3"/>
  <c r="F9" i="3"/>
  <c r="E9" i="3"/>
  <c r="F51" i="1" l="1"/>
  <c r="E51" i="1"/>
  <c r="F34" i="1"/>
  <c r="E34" i="1"/>
  <c r="E14" i="1"/>
  <c r="E13" i="1"/>
  <c r="G13" i="1" s="1"/>
  <c r="F10" i="2" s="1"/>
  <c r="F17" i="1"/>
  <c r="H17" i="1"/>
  <c r="G10" i="2" l="1"/>
  <c r="I10" i="2"/>
  <c r="G14" i="1"/>
  <c r="E17" i="1"/>
  <c r="G17" i="1" l="1"/>
  <c r="F11" i="2"/>
  <c r="I11" i="2" l="1"/>
  <c r="G11" i="2"/>
</calcChain>
</file>

<file path=xl/sharedStrings.xml><?xml version="1.0" encoding="utf-8"?>
<sst xmlns="http://schemas.openxmlformats.org/spreadsheetml/2006/main" count="194" uniqueCount="76">
  <si>
    <t>Schedule G</t>
  </si>
  <si>
    <t>Water Service Corporation of Kentucky</t>
  </si>
  <si>
    <t>Case No. 2022-00147</t>
  </si>
  <si>
    <t>Construction Projects</t>
  </si>
  <si>
    <t>Line No.</t>
  </si>
  <si>
    <t xml:space="preserve"> (A)</t>
  </si>
  <si>
    <t xml:space="preserve">Project No. </t>
  </si>
  <si>
    <t>(B)</t>
  </si>
  <si>
    <t xml:space="preserve">Description of Project </t>
  </si>
  <si>
    <t>(C)</t>
  </si>
  <si>
    <t>Accumulated Costs</t>
  </si>
  <si>
    <t xml:space="preserve">Estimated Physical Percent Complete </t>
  </si>
  <si>
    <t xml:space="preserve">Construction Amount </t>
  </si>
  <si>
    <t>(D)</t>
  </si>
  <si>
    <t xml:space="preserve">AFUDC Capitalized </t>
  </si>
  <si>
    <t>(E)</t>
  </si>
  <si>
    <t xml:space="preserve">Indirect Costs Other </t>
  </si>
  <si>
    <t>(F)*</t>
  </si>
  <si>
    <t>Total Cost</t>
  </si>
  <si>
    <t>(G = D + E + F)</t>
  </si>
  <si>
    <t>Total</t>
  </si>
  <si>
    <t>*Explain the nature of all other indirect costs in footnotes.</t>
  </si>
  <si>
    <t>Schedule H</t>
  </si>
  <si>
    <r>
      <t>Construction Work in Progress – Percent Complete*</t>
    </r>
    <r>
      <rPr>
        <sz val="11"/>
        <color theme="1"/>
        <rFont val="Arial"/>
        <family val="2"/>
      </rPr>
      <t xml:space="preserve"> </t>
    </r>
  </si>
  <si>
    <t>Date Construction Work Began</t>
  </si>
  <si>
    <t xml:space="preserve">Estimated Project Completion Date </t>
  </si>
  <si>
    <t xml:space="preserve">Percent of Elapsed Time </t>
  </si>
  <si>
    <t xml:space="preserve">Original Budget Estimate </t>
  </si>
  <si>
    <t>(F)</t>
  </si>
  <si>
    <t xml:space="preserve">Most Recent Budget Estimate </t>
  </si>
  <si>
    <t>(G)</t>
  </si>
  <si>
    <t>Total Project Expenditures</t>
  </si>
  <si>
    <t>(H)</t>
  </si>
  <si>
    <t xml:space="preserve">Percent of Total Expenditures </t>
  </si>
  <si>
    <t>(I) = (G/H)</t>
  </si>
  <si>
    <t>* Should be based on expenditures including AFUDC.</t>
  </si>
  <si>
    <t>Schedule I1</t>
  </si>
  <si>
    <t>Project No.</t>
  </si>
  <si>
    <t>Project Title/Description</t>
  </si>
  <si>
    <t>Annual Actual Cost</t>
  </si>
  <si>
    <t>Annual Original Budget</t>
  </si>
  <si>
    <t>Variance in Dollars</t>
  </si>
  <si>
    <t>Variance as Percent</t>
  </si>
  <si>
    <t>Percent of Budget</t>
  </si>
  <si>
    <t>Total Actual Project Cost</t>
  </si>
  <si>
    <t>Total Budget Project Cost</t>
  </si>
  <si>
    <t>Date Original Budget Start</t>
  </si>
  <si>
    <t>Date Original Budget End</t>
  </si>
  <si>
    <t>Date Actual Start</t>
  </si>
  <si>
    <t>Date Actual End</t>
  </si>
  <si>
    <t>Schedule I2</t>
  </si>
  <si>
    <t>Calculation of Capital Construction Project Slippage Factor</t>
  </si>
  <si>
    <t>Source: Schedule I1 – Construction Projects</t>
  </si>
  <si>
    <t>Year</t>
  </si>
  <si>
    <t xml:space="preserve">Slippage Factor </t>
  </si>
  <si>
    <t>Totals</t>
  </si>
  <si>
    <t>5 Year Average Slippage Factor (Mathematic Average of the Yearly Slippage Factors / 5 years)</t>
  </si>
  <si>
    <t>The Annual Actual Cost, Annual Original Budget, Variance in Dollars, and Variance as Percent are to be taken from Schedule I1.  Total all projects for a given year.</t>
  </si>
  <si>
    <t>The Slippage Factor is calculated by dividing the Annual Actual Cost by the Annual Original Budget.  Calculate a Slippage Factor for each year and the Totals line.  Carry Slippage Factor percentages to 3 decimal places.</t>
  </si>
  <si>
    <r>
      <t>As of</t>
    </r>
    <r>
      <rPr>
        <u/>
        <sz val="12"/>
        <color theme="1"/>
        <rFont val="Arial"/>
        <family val="2"/>
      </rPr>
      <t xml:space="preserve"> Forecast period annual 2023</t>
    </r>
  </si>
  <si>
    <t>None Assigned</t>
  </si>
  <si>
    <t>AMI project</t>
  </si>
  <si>
    <t xml:space="preserve">Clinton Main </t>
  </si>
  <si>
    <r>
      <t>As of</t>
    </r>
    <r>
      <rPr>
        <u/>
        <sz val="12"/>
        <color theme="1"/>
        <rFont val="Arial"/>
        <family val="2"/>
      </rPr>
      <t xml:space="preserve"> Base period Sept 2022</t>
    </r>
  </si>
  <si>
    <r>
      <t>As of</t>
    </r>
    <r>
      <rPr>
        <u/>
        <sz val="12"/>
        <color theme="1"/>
        <rFont val="Arial"/>
        <family val="2"/>
      </rPr>
      <t xml:space="preserve"> period Sept 2021</t>
    </r>
  </si>
  <si>
    <r>
      <t>As of</t>
    </r>
    <r>
      <rPr>
        <u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Forecasted period annual 2023</t>
    </r>
  </si>
  <si>
    <r>
      <t>As of</t>
    </r>
    <r>
      <rPr>
        <u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Base period ending Sept 2022 CWIP as of May 31 ,2022</t>
    </r>
  </si>
  <si>
    <r>
      <t>As of</t>
    </r>
    <r>
      <rPr>
        <u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period ending Sept 2021 </t>
    </r>
  </si>
  <si>
    <t>For 5 Years Ended December 31, _______2021______</t>
  </si>
  <si>
    <t>GL projects 2021</t>
  </si>
  <si>
    <t>GL projects 2020</t>
  </si>
  <si>
    <t>GL projects 2019</t>
  </si>
  <si>
    <t>GL projects 2018</t>
  </si>
  <si>
    <t>GL projects 2017</t>
  </si>
  <si>
    <t xml:space="preserve">Not Applicable 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</si>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</sst>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##"/>
    <numFmt numFmtId="167" formatCode="mm/yy"/>
    <numFmt numFmtId="168" formatCode="_([$€-2]* #,##0.00_);_([$€-2]* \(#,##0.00\);_([$€-2]* &quot;-&quot;??_)"/>
    <numFmt numFmtId="169" formatCode="0.000"/>
  </numFmts>
  <fonts count="3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Bookman Old Style"/>
      <family val="1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name val="Bookman"/>
      <family val="1"/>
    </font>
    <font>
      <sz val="10"/>
      <name val="Genev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5" borderId="24" applyNumberFormat="0" applyAlignment="0" applyProtection="0"/>
    <xf numFmtId="0" fontId="16" fillId="6" borderId="25" applyNumberFormat="0" applyAlignment="0" applyProtection="0"/>
    <xf numFmtId="0" fontId="17" fillId="6" borderId="24" applyNumberFormat="0" applyAlignment="0" applyProtection="0"/>
    <xf numFmtId="0" fontId="18" fillId="0" borderId="26" applyNumberFormat="0" applyFill="0" applyAlignment="0" applyProtection="0"/>
    <xf numFmtId="0" fontId="19" fillId="7" borderId="27" applyNumberFormat="0" applyAlignment="0" applyProtection="0"/>
    <xf numFmtId="0" fontId="20" fillId="0" borderId="0" applyNumberFormat="0" applyFill="0" applyBorder="0" applyAlignment="0" applyProtection="0"/>
    <xf numFmtId="0" fontId="7" fillId="8" borderId="2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166" fontId="32" fillId="0" borderId="0" applyFont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2" fillId="0" borderId="0"/>
    <xf numFmtId="167" fontId="27" fillId="0" borderId="0" applyFont="0" applyAlignment="0"/>
    <xf numFmtId="168" fontId="29" fillId="0" borderId="0" applyFont="0" applyFill="0" applyBorder="0" applyAlignment="0" applyProtection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left" vertical="center" wrapText="1"/>
    </xf>
    <xf numFmtId="44" fontId="2" fillId="0" borderId="0" xfId="0" applyNumberFormat="1" applyFont="1" applyAlignment="1">
      <alignment horizontal="left" vertical="center" wrapText="1"/>
    </xf>
    <xf numFmtId="9" fontId="5" fillId="0" borderId="30" xfId="2" applyFont="1" applyBorder="1" applyAlignment="1">
      <alignment vertical="center" wrapText="1"/>
    </xf>
    <xf numFmtId="0" fontId="0" fillId="0" borderId="30" xfId="0" applyBorder="1"/>
    <xf numFmtId="43" fontId="6" fillId="0" borderId="16" xfId="0" applyNumberFormat="1" applyFont="1" applyBorder="1" applyAlignment="1">
      <alignment horizontal="left" vertical="center" wrapText="1"/>
    </xf>
    <xf numFmtId="169" fontId="6" fillId="0" borderId="11" xfId="0" applyNumberFormat="1" applyFont="1" applyBorder="1" applyAlignment="1">
      <alignment horizontal="left" vertical="center" wrapText="1"/>
    </xf>
    <xf numFmtId="43" fontId="5" fillId="0" borderId="30" xfId="1" applyFont="1" applyBorder="1" applyAlignment="1">
      <alignment vertical="center" wrapText="1"/>
    </xf>
    <xf numFmtId="164" fontId="5" fillId="0" borderId="30" xfId="1" applyNumberFormat="1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left" vertical="center" wrapText="1"/>
    </xf>
    <xf numFmtId="9" fontId="6" fillId="0" borderId="16" xfId="2" applyFont="1" applyBorder="1" applyAlignment="1">
      <alignment horizontal="left" vertical="center" wrapText="1"/>
    </xf>
    <xf numFmtId="14" fontId="5" fillId="0" borderId="30" xfId="0" applyNumberFormat="1" applyFont="1" applyBorder="1" applyAlignment="1">
      <alignment vertical="center" wrapText="1"/>
    </xf>
    <xf numFmtId="164" fontId="0" fillId="0" borderId="30" xfId="0" applyNumberFormat="1" applyBorder="1"/>
    <xf numFmtId="164" fontId="0" fillId="0" borderId="30" xfId="0" applyNumberFormat="1" applyFont="1" applyBorder="1"/>
    <xf numFmtId="164" fontId="2" fillId="0" borderId="30" xfId="1" applyNumberFormat="1" applyFont="1" applyBorder="1" applyAlignment="1">
      <alignment vertical="center" wrapText="1"/>
    </xf>
    <xf numFmtId="164" fontId="2" fillId="0" borderId="30" xfId="1" applyNumberFormat="1" applyFont="1" applyBorder="1" applyAlignment="1">
      <alignment horizontal="left" vertical="center" wrapText="1"/>
    </xf>
    <xf numFmtId="9" fontId="2" fillId="0" borderId="30" xfId="2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vertical="center" wrapText="1"/>
    </xf>
    <xf numFmtId="9" fontId="2" fillId="0" borderId="30" xfId="2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30" xfId="1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30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0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74" xr:uid="{024AF2A3-7173-4887-BE07-BE96F376CBF8}"/>
    <cellStyle name="60% - Accent1 3" xfId="66" xr:uid="{4E638124-6873-4560-BC13-C517142915BD}"/>
    <cellStyle name="60% - Accent1 4" xfId="38" xr:uid="{4FF023C5-B400-4C1D-99FA-3BABC2A65A47}"/>
    <cellStyle name="60% - Accent2 2" xfId="75" xr:uid="{CE5BC434-C9FC-45C2-8900-D0C1EAC42991}"/>
    <cellStyle name="60% - Accent2 3" xfId="67" xr:uid="{4086C83E-CE4B-4EB6-96AD-F1814F45A3D1}"/>
    <cellStyle name="60% - Accent2 4" xfId="39" xr:uid="{676330FD-3598-4F94-9B5F-9790334F3B05}"/>
    <cellStyle name="60% - Accent3 2" xfId="76" xr:uid="{69A3C0FA-03EF-423A-959F-909E1E1A75E5}"/>
    <cellStyle name="60% - Accent3 3" xfId="68" xr:uid="{39636ACF-D424-4BFC-903A-72CEBA931C6C}"/>
    <cellStyle name="60% - Accent3 4" xfId="40" xr:uid="{1AE8D4A3-562E-4843-AE70-FB7E0F5FABD5}"/>
    <cellStyle name="60% - Accent4 2" xfId="77" xr:uid="{943D84A9-F5AA-407B-9029-BBB01FE72CB1}"/>
    <cellStyle name="60% - Accent4 3" xfId="69" xr:uid="{8ADB3E82-69A8-49DC-BD2B-F28A53B7027A}"/>
    <cellStyle name="60% - Accent4 4" xfId="41" xr:uid="{D496C1E3-7D07-41BB-85BA-2309EF6CB9AE}"/>
    <cellStyle name="60% - Accent5 2" xfId="78" xr:uid="{B4984A49-C44C-4576-A300-26E2FD1365FE}"/>
    <cellStyle name="60% - Accent5 3" xfId="70" xr:uid="{A3E82912-324E-4901-AF6F-2445D2DC5EA6}"/>
    <cellStyle name="60% - Accent5 4" xfId="42" xr:uid="{9184DF71-C20C-471C-9B83-2B416C9DE190}"/>
    <cellStyle name="60% - Accent6 2" xfId="79" xr:uid="{9037E7A2-1E5E-451A-95EF-C5396B9573B2}"/>
    <cellStyle name="60% - Accent6 3" xfId="71" xr:uid="{F5C7B056-FF6E-4A77-A7E0-489EE1DE0A80}"/>
    <cellStyle name="60% - Accent6 4" xfId="43" xr:uid="{6925903A-72D1-49C0-90BA-8920B1A73CB4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 #" xfId="44" xr:uid="{273ED99A-C326-44A3-AF99-CCAEC0267218}"/>
    <cellStyle name="Comma" xfId="1" builtinId="3"/>
    <cellStyle name="Comma 2" xfId="46" xr:uid="{5B577243-8BDC-453C-A85B-102D813F5C54}"/>
    <cellStyle name="Comma 3" xfId="45" xr:uid="{1C958E4E-3FBB-4FCC-81E3-BDB2E32B0746}"/>
    <cellStyle name="Comma 8" xfId="47" xr:uid="{E45C7305-F195-4838-9A12-C280B8309C10}"/>
    <cellStyle name="Date" xfId="48" xr:uid="{70C4A4FD-C5DD-43EB-A9D7-DD83AF394EC5}"/>
    <cellStyle name="Date-Regulatory" xfId="49" xr:uid="{50010B0B-6205-4AAB-BFD4-6842202D0302}"/>
    <cellStyle name="Euro" xfId="50" xr:uid="{AD25C23F-23CC-4D98-8A71-2B0FBC739725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73" xr:uid="{5EA9031E-15DF-40C4-BE54-BAFB3216966D}"/>
    <cellStyle name="Neutral 3" xfId="65" xr:uid="{202A671B-D6DF-4BBC-9C16-120F2F282698}"/>
    <cellStyle name="Neutral 4" xfId="37" xr:uid="{D16C1BFF-F11E-4F7A-BF25-AD2E9D5BE586}"/>
    <cellStyle name="Normal" xfId="0" builtinId="0"/>
    <cellStyle name="Normal 2" xfId="51" xr:uid="{F02DADA7-FD0E-438C-95DA-4BCB5C256752}"/>
    <cellStyle name="Normal 2 2" xfId="52" xr:uid="{FA7F4C4A-76E0-4259-B266-E1A7C9AA1A18}"/>
    <cellStyle name="Normal 2 3" xfId="53" xr:uid="{3EFCF29A-CE18-414B-82D1-9264B6761F67}"/>
    <cellStyle name="Normal 2 4" xfId="54" xr:uid="{68B8A643-9661-4FB5-96B2-BE9002A0E320}"/>
    <cellStyle name="Normal 2 5" xfId="55" xr:uid="{4B164523-8C45-4D6C-9344-D0999062B801}"/>
    <cellStyle name="Normal 2 6" xfId="56" xr:uid="{ECE751CD-FCD9-4172-AAE3-90C5D9462282}"/>
    <cellStyle name="Normal 2 7" xfId="57" xr:uid="{02136347-2511-4D9D-B1F6-5FB98F75A5CC}"/>
    <cellStyle name="Normal 2 8" xfId="58" xr:uid="{1D6B0BE0-FCED-4644-81E1-852D911682D2}"/>
    <cellStyle name="Normal 3" xfId="59" xr:uid="{B6DDCBBD-1B48-4986-8784-68FF52E87A43}"/>
    <cellStyle name="Normal 4" xfId="60" xr:uid="{6FD6EE4F-E917-401F-B6BA-378C76D892DE}"/>
    <cellStyle name="Normal 6" xfId="61" xr:uid="{5EBC4839-1D12-457B-AB98-CD224B753CE9}"/>
    <cellStyle name="Normal 7" xfId="62" xr:uid="{4243E7C3-35FB-43D7-85B4-C3B87EBBA209}"/>
    <cellStyle name="Normal 8" xfId="63" xr:uid="{CB95D2F2-2903-4898-8BFC-207F8686D58B}"/>
    <cellStyle name="Note" xfId="15" builtinId="10" customBuiltin="1"/>
    <cellStyle name="Output" xfId="10" builtinId="21" customBuiltin="1"/>
    <cellStyle name="Percent" xfId="2" builtinId="5"/>
    <cellStyle name="Title 2" xfId="72" xr:uid="{687934F6-1E34-4036-969C-D68E004FB3BD}"/>
    <cellStyle name="Title 3" xfId="64" xr:uid="{0F2A29B4-5346-458D-B79F-CBE06BF35026}"/>
    <cellStyle name="Title 4" xfId="36" xr:uid="{966AE3D1-5379-4226-868F-8D76076492A2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B89A-2E47-4FF7-B259-831C4E6F9EE7}">
  <dimension ref="A1:H55"/>
  <sheetViews>
    <sheetView topLeftCell="A10" zoomScaleNormal="100" workbookViewId="0">
      <selection activeCell="A18" sqref="A18:H18"/>
    </sheetView>
  </sheetViews>
  <sheetFormatPr defaultRowHeight="14.5"/>
  <cols>
    <col min="1" max="1" width="8.81640625" bestFit="1" customWidth="1"/>
    <col min="2" max="2" width="12.36328125" customWidth="1"/>
    <col min="3" max="3" width="19.90625" customWidth="1"/>
    <col min="4" max="4" width="13.453125" bestFit="1" customWidth="1"/>
    <col min="5" max="5" width="10.7265625" bestFit="1" customWidth="1"/>
    <col min="6" max="6" width="8.81640625" bestFit="1" customWidth="1"/>
    <col min="7" max="7" width="13.453125" bestFit="1" customWidth="1"/>
    <col min="8" max="8" width="11.81640625" customWidth="1"/>
  </cols>
  <sheetData>
    <row r="1" spans="1:8" ht="15" thickBot="1">
      <c r="A1" s="1"/>
    </row>
    <row r="2" spans="1:8" ht="16" thickTop="1">
      <c r="A2" s="48" t="s">
        <v>0</v>
      </c>
      <c r="B2" s="49"/>
      <c r="C2" s="49"/>
      <c r="D2" s="49"/>
      <c r="E2" s="49"/>
      <c r="F2" s="49"/>
      <c r="G2" s="49"/>
      <c r="H2" s="50"/>
    </row>
    <row r="3" spans="1:8" ht="15.5" customHeight="1">
      <c r="A3" s="51" t="s">
        <v>1</v>
      </c>
      <c r="B3" s="52"/>
      <c r="C3" s="52"/>
      <c r="D3" s="52"/>
      <c r="E3" s="52"/>
      <c r="F3" s="52"/>
      <c r="G3" s="52"/>
      <c r="H3" s="53"/>
    </row>
    <row r="4" spans="1:8" ht="15.5" customHeight="1">
      <c r="A4" s="51" t="s">
        <v>2</v>
      </c>
      <c r="B4" s="52"/>
      <c r="C4" s="52"/>
      <c r="D4" s="52"/>
      <c r="E4" s="52"/>
      <c r="F4" s="52"/>
      <c r="G4" s="52"/>
      <c r="H4" s="53"/>
    </row>
    <row r="5" spans="1:8" ht="15.5">
      <c r="A5" s="51"/>
      <c r="B5" s="52"/>
      <c r="C5" s="52"/>
      <c r="D5" s="52"/>
      <c r="E5" s="52"/>
      <c r="F5" s="52"/>
      <c r="G5" s="52"/>
      <c r="H5" s="53"/>
    </row>
    <row r="6" spans="1:8" ht="15.5" customHeight="1">
      <c r="A6" s="51" t="s">
        <v>3</v>
      </c>
      <c r="B6" s="52"/>
      <c r="C6" s="52"/>
      <c r="D6" s="52"/>
      <c r="E6" s="52"/>
      <c r="F6" s="52"/>
      <c r="G6" s="52"/>
      <c r="H6" s="53"/>
    </row>
    <row r="7" spans="1:8" ht="15.5" customHeight="1">
      <c r="A7" s="51" t="s">
        <v>59</v>
      </c>
      <c r="B7" s="52"/>
      <c r="C7" s="52"/>
      <c r="D7" s="52"/>
      <c r="E7" s="52"/>
      <c r="F7" s="52"/>
      <c r="G7" s="52"/>
      <c r="H7" s="53"/>
    </row>
    <row r="8" spans="1:8" ht="16" thickBot="1">
      <c r="A8" s="54"/>
      <c r="B8" s="55"/>
      <c r="C8" s="55"/>
      <c r="D8" s="55"/>
      <c r="E8" s="55"/>
      <c r="F8" s="55"/>
      <c r="G8" s="55"/>
      <c r="H8" s="56"/>
    </row>
    <row r="9" spans="1:8" ht="28" customHeight="1" thickTop="1" thickBot="1">
      <c r="D9" s="57" t="s">
        <v>10</v>
      </c>
      <c r="E9" s="58"/>
      <c r="F9" s="58"/>
      <c r="G9" s="59"/>
      <c r="H9" s="60" t="s">
        <v>11</v>
      </c>
    </row>
    <row r="10" spans="1:8" ht="42.5" thickTop="1">
      <c r="A10" s="2" t="s">
        <v>4</v>
      </c>
      <c r="B10" s="7" t="s">
        <v>6</v>
      </c>
      <c r="C10" s="7" t="s">
        <v>8</v>
      </c>
      <c r="D10" s="5" t="s">
        <v>12</v>
      </c>
      <c r="E10" s="5" t="s">
        <v>14</v>
      </c>
      <c r="F10" s="5" t="s">
        <v>16</v>
      </c>
      <c r="G10" s="5" t="s">
        <v>18</v>
      </c>
      <c r="H10" s="61"/>
    </row>
    <row r="11" spans="1:8" ht="28">
      <c r="A11" s="3" t="s">
        <v>5</v>
      </c>
      <c r="B11" s="9" t="s">
        <v>7</v>
      </c>
      <c r="C11" s="9" t="s">
        <v>9</v>
      </c>
      <c r="D11" s="19" t="s">
        <v>13</v>
      </c>
      <c r="E11" s="19" t="s">
        <v>15</v>
      </c>
      <c r="F11" s="19" t="s">
        <v>17</v>
      </c>
      <c r="G11" s="19" t="s">
        <v>19</v>
      </c>
      <c r="H11" s="61"/>
    </row>
    <row r="12" spans="1:8">
      <c r="A12" s="39"/>
      <c r="B12" s="39"/>
      <c r="C12" s="39"/>
      <c r="D12" s="40"/>
      <c r="E12" s="40"/>
      <c r="F12" s="40"/>
      <c r="G12" s="40"/>
      <c r="H12" s="40"/>
    </row>
    <row r="13" spans="1:8" ht="28">
      <c r="A13" s="39">
        <v>2</v>
      </c>
      <c r="B13" s="39" t="s">
        <v>60</v>
      </c>
      <c r="C13" s="39" t="s">
        <v>61</v>
      </c>
      <c r="D13" s="40">
        <v>504458.19</v>
      </c>
      <c r="E13" s="40">
        <f>522816.660175026-D13</f>
        <v>18358.470175025985</v>
      </c>
      <c r="F13" s="40"/>
      <c r="G13" s="40">
        <f t="shared" ref="G13:G15" si="0">D13+E13+F13</f>
        <v>522816.66017502599</v>
      </c>
      <c r="H13" s="40">
        <v>0</v>
      </c>
    </row>
    <row r="14" spans="1:8" ht="28">
      <c r="A14" s="39">
        <v>3</v>
      </c>
      <c r="B14" s="39" t="s">
        <v>60</v>
      </c>
      <c r="C14" s="39" t="s">
        <v>62</v>
      </c>
      <c r="D14" s="40">
        <v>546550</v>
      </c>
      <c r="E14" s="40">
        <f>554340.514147552-D14</f>
        <v>7790.5141475519631</v>
      </c>
      <c r="F14" s="40"/>
      <c r="G14" s="40">
        <f t="shared" si="0"/>
        <v>554340.51414755196</v>
      </c>
      <c r="H14" s="40">
        <v>0</v>
      </c>
    </row>
    <row r="15" spans="1:8">
      <c r="A15" s="39"/>
      <c r="B15" s="39"/>
      <c r="C15" s="39"/>
      <c r="D15" s="40"/>
      <c r="E15" s="40"/>
      <c r="F15" s="40"/>
      <c r="G15" s="40"/>
      <c r="H15" s="40"/>
    </row>
    <row r="16" spans="1:8">
      <c r="A16" s="68"/>
      <c r="B16" s="68"/>
      <c r="C16" s="68"/>
      <c r="D16" s="68"/>
      <c r="E16" s="68"/>
      <c r="F16" s="68"/>
      <c r="G16" s="68"/>
      <c r="H16" s="68"/>
    </row>
    <row r="17" spans="1:8">
      <c r="A17" s="39" t="s">
        <v>20</v>
      </c>
      <c r="B17" s="39"/>
      <c r="C17" s="39"/>
      <c r="D17" s="39">
        <f>D14+D13</f>
        <v>1051008.19</v>
      </c>
      <c r="E17" s="39">
        <f>E14+E13</f>
        <v>26148.984322577948</v>
      </c>
      <c r="F17" s="39">
        <f>SUM(F12:F15)</f>
        <v>0</v>
      </c>
      <c r="G17" s="39">
        <f>G14+G13</f>
        <v>1077157.1743225779</v>
      </c>
      <c r="H17" s="39">
        <f>SUM(H12:H15)</f>
        <v>0</v>
      </c>
    </row>
    <row r="18" spans="1:8">
      <c r="A18" s="69"/>
      <c r="B18" s="70"/>
      <c r="C18" s="70"/>
      <c r="D18" s="70"/>
      <c r="E18" s="70"/>
      <c r="F18" s="70"/>
      <c r="G18" s="70"/>
      <c r="H18" s="71"/>
    </row>
    <row r="19" spans="1:8">
      <c r="A19" s="62" t="s">
        <v>21</v>
      </c>
      <c r="B19" s="63"/>
      <c r="C19" s="63"/>
      <c r="D19" s="63"/>
      <c r="E19" s="63"/>
      <c r="F19" s="63"/>
      <c r="G19" s="63"/>
      <c r="H19" s="64"/>
    </row>
    <row r="20" spans="1:8" ht="15" thickBot="1">
      <c r="A20" s="65"/>
      <c r="B20" s="66"/>
      <c r="C20" s="66"/>
      <c r="D20" s="66"/>
      <c r="E20" s="66"/>
      <c r="F20" s="66"/>
      <c r="G20" s="66"/>
      <c r="H20" s="67"/>
    </row>
    <row r="21" spans="1:8" ht="15" thickTop="1"/>
    <row r="22" spans="1:8" ht="15" thickBot="1"/>
    <row r="23" spans="1:8" ht="16" thickTop="1">
      <c r="A23" s="48" t="s">
        <v>0</v>
      </c>
      <c r="B23" s="49"/>
      <c r="C23" s="49"/>
      <c r="D23" s="49"/>
      <c r="E23" s="49"/>
      <c r="F23" s="49"/>
      <c r="G23" s="49"/>
      <c r="H23" s="50"/>
    </row>
    <row r="24" spans="1:8" ht="15.5">
      <c r="A24" s="51" t="s">
        <v>1</v>
      </c>
      <c r="B24" s="52"/>
      <c r="C24" s="52"/>
      <c r="D24" s="52"/>
      <c r="E24" s="52"/>
      <c r="F24" s="52"/>
      <c r="G24" s="52"/>
      <c r="H24" s="53"/>
    </row>
    <row r="25" spans="1:8" ht="15.5">
      <c r="A25" s="51" t="s">
        <v>2</v>
      </c>
      <c r="B25" s="52"/>
      <c r="C25" s="52"/>
      <c r="D25" s="52"/>
      <c r="E25" s="52"/>
      <c r="F25" s="52"/>
      <c r="G25" s="52"/>
      <c r="H25" s="53"/>
    </row>
    <row r="26" spans="1:8" ht="15.5">
      <c r="A26" s="51"/>
      <c r="B26" s="52"/>
      <c r="C26" s="52"/>
      <c r="D26" s="52"/>
      <c r="E26" s="52"/>
      <c r="F26" s="52"/>
      <c r="G26" s="52"/>
      <c r="H26" s="53"/>
    </row>
    <row r="27" spans="1:8" ht="15.5">
      <c r="A27" s="51" t="s">
        <v>3</v>
      </c>
      <c r="B27" s="52"/>
      <c r="C27" s="52"/>
      <c r="D27" s="52"/>
      <c r="E27" s="52"/>
      <c r="F27" s="52"/>
      <c r="G27" s="52"/>
      <c r="H27" s="53"/>
    </row>
    <row r="28" spans="1:8" ht="15.5">
      <c r="A28" s="51" t="s">
        <v>63</v>
      </c>
      <c r="B28" s="52"/>
      <c r="C28" s="52"/>
      <c r="D28" s="52"/>
      <c r="E28" s="52"/>
      <c r="F28" s="52"/>
      <c r="G28" s="52"/>
      <c r="H28" s="53"/>
    </row>
    <row r="29" spans="1:8" ht="16" thickBot="1">
      <c r="A29" s="54"/>
      <c r="B29" s="55"/>
      <c r="C29" s="55"/>
      <c r="D29" s="55"/>
      <c r="E29" s="55"/>
      <c r="F29" s="55"/>
      <c r="G29" s="55"/>
      <c r="H29" s="56"/>
    </row>
    <row r="30" spans="1:8" ht="15.5" thickTop="1" thickBot="1">
      <c r="D30" s="57" t="s">
        <v>10</v>
      </c>
      <c r="E30" s="58"/>
      <c r="F30" s="58"/>
      <c r="G30" s="59"/>
      <c r="H30" s="60" t="s">
        <v>11</v>
      </c>
    </row>
    <row r="31" spans="1:8" ht="42.5" thickTop="1">
      <c r="A31" s="11" t="s">
        <v>4</v>
      </c>
      <c r="B31" s="7" t="s">
        <v>6</v>
      </c>
      <c r="C31" s="7" t="s">
        <v>8</v>
      </c>
      <c r="D31" s="10" t="s">
        <v>12</v>
      </c>
      <c r="E31" s="10" t="s">
        <v>14</v>
      </c>
      <c r="F31" s="10" t="s">
        <v>16</v>
      </c>
      <c r="G31" s="10" t="s">
        <v>18</v>
      </c>
      <c r="H31" s="61"/>
    </row>
    <row r="32" spans="1:8" ht="28">
      <c r="A32" s="12" t="s">
        <v>5</v>
      </c>
      <c r="B32" s="9" t="s">
        <v>7</v>
      </c>
      <c r="C32" s="9" t="s">
        <v>9</v>
      </c>
      <c r="D32" s="19" t="s">
        <v>13</v>
      </c>
      <c r="E32" s="19" t="s">
        <v>15</v>
      </c>
      <c r="F32" s="19" t="s">
        <v>17</v>
      </c>
      <c r="G32" s="19" t="s">
        <v>19</v>
      </c>
      <c r="H32" s="61"/>
    </row>
    <row r="33" spans="1:8">
      <c r="A33" s="68" t="s">
        <v>75</v>
      </c>
      <c r="B33" s="68"/>
      <c r="C33" s="68"/>
      <c r="D33" s="68"/>
      <c r="E33" s="68"/>
      <c r="F33" s="68"/>
      <c r="G33" s="68"/>
      <c r="H33" s="68"/>
    </row>
    <row r="34" spans="1:8">
      <c r="A34" s="39" t="s">
        <v>20</v>
      </c>
      <c r="B34" s="39"/>
      <c r="C34" s="39"/>
      <c r="D34" s="39"/>
      <c r="E34" s="39" t="e">
        <f>SUM(#REF!)</f>
        <v>#REF!</v>
      </c>
      <c r="F34" s="39" t="e">
        <f>SUM(#REF!)</f>
        <v>#REF!</v>
      </c>
      <c r="G34" s="39"/>
      <c r="H34" s="39"/>
    </row>
    <row r="35" spans="1:8">
      <c r="A35" s="69"/>
      <c r="B35" s="70"/>
      <c r="C35" s="70"/>
      <c r="D35" s="70"/>
      <c r="E35" s="70"/>
      <c r="F35" s="70"/>
      <c r="G35" s="70"/>
      <c r="H35" s="71"/>
    </row>
    <row r="36" spans="1:8">
      <c r="A36" s="62" t="s">
        <v>21</v>
      </c>
      <c r="B36" s="63"/>
      <c r="C36" s="63"/>
      <c r="D36" s="63"/>
      <c r="E36" s="63"/>
      <c r="F36" s="63"/>
      <c r="G36" s="63"/>
      <c r="H36" s="64"/>
    </row>
    <row r="37" spans="1:8" ht="15" thickBot="1">
      <c r="A37" s="65"/>
      <c r="B37" s="66"/>
      <c r="C37" s="66"/>
      <c r="D37" s="66"/>
      <c r="E37" s="66"/>
      <c r="F37" s="66"/>
      <c r="G37" s="66"/>
      <c r="H37" s="67"/>
    </row>
    <row r="38" spans="1:8" ht="15" thickTop="1"/>
    <row r="39" spans="1:8" ht="15" thickBot="1"/>
    <row r="40" spans="1:8" ht="16" customHeight="1" thickTop="1">
      <c r="A40" s="48" t="s">
        <v>0</v>
      </c>
      <c r="B40" s="49"/>
      <c r="C40" s="49"/>
      <c r="D40" s="49"/>
      <c r="E40" s="49"/>
      <c r="F40" s="49"/>
      <c r="G40" s="49"/>
      <c r="H40" s="50"/>
    </row>
    <row r="41" spans="1:8" ht="15.5">
      <c r="A41" s="51" t="s">
        <v>1</v>
      </c>
      <c r="B41" s="52"/>
      <c r="C41" s="52"/>
      <c r="D41" s="52"/>
      <c r="E41" s="52"/>
      <c r="F41" s="52"/>
      <c r="G41" s="52"/>
      <c r="H41" s="53"/>
    </row>
    <row r="42" spans="1:8" ht="15.5">
      <c r="A42" s="51" t="s">
        <v>2</v>
      </c>
      <c r="B42" s="52"/>
      <c r="C42" s="52"/>
      <c r="D42" s="52"/>
      <c r="E42" s="52"/>
      <c r="F42" s="52"/>
      <c r="G42" s="52"/>
      <c r="H42" s="53"/>
    </row>
    <row r="43" spans="1:8" ht="15.5">
      <c r="A43" s="51"/>
      <c r="B43" s="52"/>
      <c r="C43" s="52"/>
      <c r="D43" s="52"/>
      <c r="E43" s="52"/>
      <c r="F43" s="52"/>
      <c r="G43" s="52"/>
      <c r="H43" s="53"/>
    </row>
    <row r="44" spans="1:8" ht="15.5">
      <c r="A44" s="51" t="s">
        <v>3</v>
      </c>
      <c r="B44" s="52"/>
      <c r="C44" s="52"/>
      <c r="D44" s="52"/>
      <c r="E44" s="52"/>
      <c r="F44" s="52"/>
      <c r="G44" s="52"/>
      <c r="H44" s="53"/>
    </row>
    <row r="45" spans="1:8" ht="15.5">
      <c r="A45" s="51" t="s">
        <v>64</v>
      </c>
      <c r="B45" s="52"/>
      <c r="C45" s="52"/>
      <c r="D45" s="52"/>
      <c r="E45" s="52"/>
      <c r="F45" s="52"/>
      <c r="G45" s="52"/>
      <c r="H45" s="53"/>
    </row>
    <row r="46" spans="1:8" ht="16" thickBot="1">
      <c r="A46" s="54"/>
      <c r="B46" s="55"/>
      <c r="C46" s="55"/>
      <c r="D46" s="55"/>
      <c r="E46" s="55"/>
      <c r="F46" s="55"/>
      <c r="G46" s="55"/>
      <c r="H46" s="56"/>
    </row>
    <row r="47" spans="1:8" ht="15.5" thickTop="1" thickBot="1">
      <c r="D47" s="57" t="s">
        <v>10</v>
      </c>
      <c r="E47" s="58"/>
      <c r="F47" s="58"/>
      <c r="G47" s="59"/>
      <c r="H47" s="60" t="s">
        <v>11</v>
      </c>
    </row>
    <row r="48" spans="1:8" ht="42.5" thickTop="1">
      <c r="A48" s="11" t="s">
        <v>4</v>
      </c>
      <c r="B48" s="7" t="s">
        <v>6</v>
      </c>
      <c r="C48" s="7" t="s">
        <v>8</v>
      </c>
      <c r="D48" s="10" t="s">
        <v>12</v>
      </c>
      <c r="E48" s="10" t="s">
        <v>14</v>
      </c>
      <c r="F48" s="10" t="s">
        <v>16</v>
      </c>
      <c r="G48" s="10" t="s">
        <v>18</v>
      </c>
      <c r="H48" s="61"/>
    </row>
    <row r="49" spans="1:8" ht="28">
      <c r="A49" s="12" t="s">
        <v>5</v>
      </c>
      <c r="B49" s="9" t="s">
        <v>7</v>
      </c>
      <c r="C49" s="9" t="s">
        <v>9</v>
      </c>
      <c r="D49" s="19" t="s">
        <v>13</v>
      </c>
      <c r="E49" s="19" t="s">
        <v>15</v>
      </c>
      <c r="F49" s="19" t="s">
        <v>17</v>
      </c>
      <c r="G49" s="19" t="s">
        <v>19</v>
      </c>
      <c r="H49" s="61"/>
    </row>
    <row r="50" spans="1:8">
      <c r="A50" s="68" t="s">
        <v>75</v>
      </c>
      <c r="B50" s="68"/>
      <c r="C50" s="68"/>
      <c r="D50" s="68"/>
      <c r="E50" s="68"/>
      <c r="F50" s="68"/>
      <c r="G50" s="68"/>
      <c r="H50" s="68"/>
    </row>
    <row r="51" spans="1:8">
      <c r="A51" s="39" t="s">
        <v>20</v>
      </c>
      <c r="B51" s="39"/>
      <c r="C51" s="39"/>
      <c r="D51" s="39"/>
      <c r="E51" s="39" t="e">
        <f>SUM(#REF!)</f>
        <v>#REF!</v>
      </c>
      <c r="F51" s="39" t="e">
        <f>SUM(#REF!)</f>
        <v>#REF!</v>
      </c>
      <c r="G51" s="39"/>
      <c r="H51" s="39"/>
    </row>
    <row r="52" spans="1:8">
      <c r="A52" s="69"/>
      <c r="B52" s="70"/>
      <c r="C52" s="70"/>
      <c r="D52" s="70"/>
      <c r="E52" s="70"/>
      <c r="F52" s="70"/>
      <c r="G52" s="70"/>
      <c r="H52" s="71"/>
    </row>
    <row r="53" spans="1:8">
      <c r="A53" s="62" t="s">
        <v>21</v>
      </c>
      <c r="B53" s="63"/>
      <c r="C53" s="63"/>
      <c r="D53" s="63"/>
      <c r="E53" s="63"/>
      <c r="F53" s="63"/>
      <c r="G53" s="63"/>
      <c r="H53" s="64"/>
    </row>
    <row r="54" spans="1:8" ht="15" thickBot="1">
      <c r="A54" s="65"/>
      <c r="B54" s="66"/>
      <c r="C54" s="66"/>
      <c r="D54" s="66"/>
      <c r="E54" s="66"/>
      <c r="F54" s="66"/>
      <c r="G54" s="66"/>
      <c r="H54" s="67"/>
    </row>
    <row r="55" spans="1:8" ht="15" thickTop="1"/>
  </sheetData>
  <mergeCells count="39">
    <mergeCell ref="A53:H53"/>
    <mergeCell ref="A54:H54"/>
    <mergeCell ref="A46:H46"/>
    <mergeCell ref="D47:G47"/>
    <mergeCell ref="H47:H49"/>
    <mergeCell ref="A50:H50"/>
    <mergeCell ref="A52:H52"/>
    <mergeCell ref="A41:H41"/>
    <mergeCell ref="A42:H42"/>
    <mergeCell ref="A43:H43"/>
    <mergeCell ref="A44:H44"/>
    <mergeCell ref="A45:H45"/>
    <mergeCell ref="A33:H33"/>
    <mergeCell ref="A35:H35"/>
    <mergeCell ref="A36:H36"/>
    <mergeCell ref="A37:H37"/>
    <mergeCell ref="A40:H40"/>
    <mergeCell ref="A27:H27"/>
    <mergeCell ref="A28:H28"/>
    <mergeCell ref="A29:H29"/>
    <mergeCell ref="D30:G30"/>
    <mergeCell ref="H30:H32"/>
    <mergeCell ref="A7:H7"/>
    <mergeCell ref="A23:H23"/>
    <mergeCell ref="A24:H24"/>
    <mergeCell ref="A25:H25"/>
    <mergeCell ref="A26:H26"/>
    <mergeCell ref="A8:H8"/>
    <mergeCell ref="D9:G9"/>
    <mergeCell ref="H9:H11"/>
    <mergeCell ref="A19:H19"/>
    <mergeCell ref="A20:H20"/>
    <mergeCell ref="A16:H16"/>
    <mergeCell ref="A18:H18"/>
    <mergeCell ref="A2:H2"/>
    <mergeCell ref="A3:H3"/>
    <mergeCell ref="A4:H4"/>
    <mergeCell ref="A5:H5"/>
    <mergeCell ref="A6:H6"/>
  </mergeCells>
  <pageMargins left="0.7" right="0.7" top="0.75" bottom="0.75" header="0.3" footer="0.3"/>
  <pageSetup scale="91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CB05-4FF1-4CD0-AAB4-B9C57A7F2C1A}">
  <dimension ref="A1:I54"/>
  <sheetViews>
    <sheetView tabSelected="1" topLeftCell="A4" zoomScaleNormal="100" workbookViewId="0">
      <selection activeCell="C12" sqref="C12"/>
    </sheetView>
  </sheetViews>
  <sheetFormatPr defaultRowHeight="14.5"/>
  <cols>
    <col min="3" max="3" width="13" customWidth="1"/>
    <col min="4" max="4" width="16.81640625" customWidth="1"/>
    <col min="5" max="5" width="12.26953125" bestFit="1" customWidth="1"/>
    <col min="6" max="8" width="12.90625" bestFit="1" customWidth="1"/>
    <col min="9" max="9" width="14.36328125" customWidth="1"/>
  </cols>
  <sheetData>
    <row r="1" spans="1:9" ht="15" thickTop="1">
      <c r="A1" s="78" t="s">
        <v>22</v>
      </c>
      <c r="B1" s="79"/>
      <c r="C1" s="79"/>
      <c r="D1" s="79"/>
      <c r="E1" s="79"/>
      <c r="F1" s="79"/>
      <c r="G1" s="79"/>
      <c r="H1" s="79"/>
      <c r="I1" s="80"/>
    </row>
    <row r="2" spans="1:9" ht="15.5">
      <c r="A2" s="51" t="s">
        <v>1</v>
      </c>
      <c r="B2" s="52"/>
      <c r="C2" s="52"/>
      <c r="D2" s="52"/>
      <c r="E2" s="52"/>
      <c r="F2" s="52"/>
      <c r="G2" s="52"/>
      <c r="H2" s="52"/>
      <c r="I2" s="53"/>
    </row>
    <row r="3" spans="1:9" ht="15.5">
      <c r="A3" s="51" t="s">
        <v>2</v>
      </c>
      <c r="B3" s="52"/>
      <c r="C3" s="52"/>
      <c r="D3" s="52"/>
      <c r="E3" s="52"/>
      <c r="F3" s="52"/>
      <c r="G3" s="52"/>
      <c r="H3" s="52"/>
      <c r="I3" s="53"/>
    </row>
    <row r="4" spans="1:9" ht="15.5">
      <c r="A4" s="51"/>
      <c r="B4" s="52"/>
      <c r="C4" s="52"/>
      <c r="D4" s="52"/>
      <c r="E4" s="52"/>
      <c r="F4" s="52"/>
      <c r="G4" s="52"/>
      <c r="H4" s="52"/>
      <c r="I4" s="53"/>
    </row>
    <row r="5" spans="1:9" ht="15.5">
      <c r="A5" s="51" t="s">
        <v>23</v>
      </c>
      <c r="B5" s="52"/>
      <c r="C5" s="52"/>
      <c r="D5" s="52"/>
      <c r="E5" s="52"/>
      <c r="F5" s="52"/>
      <c r="G5" s="52"/>
      <c r="H5" s="52"/>
      <c r="I5" s="53"/>
    </row>
    <row r="6" spans="1:9">
      <c r="A6" s="72" t="s">
        <v>65</v>
      </c>
      <c r="B6" s="73"/>
      <c r="C6" s="73"/>
      <c r="D6" s="73"/>
      <c r="E6" s="73"/>
      <c r="F6" s="73"/>
      <c r="G6" s="73"/>
      <c r="H6" s="73"/>
      <c r="I6" s="74"/>
    </row>
    <row r="7" spans="1:9" ht="15.5" customHeight="1" thickBot="1">
      <c r="A7" s="75"/>
      <c r="B7" s="76"/>
      <c r="C7" s="76"/>
      <c r="D7" s="76"/>
      <c r="E7" s="76"/>
      <c r="F7" s="76"/>
      <c r="G7" s="76"/>
      <c r="H7" s="76"/>
      <c r="I7" s="77"/>
    </row>
    <row r="8" spans="1:9" ht="46.5" customHeight="1" thickTop="1">
      <c r="A8" s="11" t="s">
        <v>4</v>
      </c>
      <c r="B8" s="7" t="s">
        <v>6</v>
      </c>
      <c r="C8" s="7" t="s">
        <v>24</v>
      </c>
      <c r="D8" s="8" t="s">
        <v>25</v>
      </c>
      <c r="E8" s="8" t="s">
        <v>26</v>
      </c>
      <c r="F8" s="8" t="s">
        <v>27</v>
      </c>
      <c r="G8" s="8" t="s">
        <v>29</v>
      </c>
      <c r="H8" s="8" t="s">
        <v>31</v>
      </c>
      <c r="I8" s="8" t="s">
        <v>33</v>
      </c>
    </row>
    <row r="9" spans="1:9">
      <c r="A9" s="20" t="s">
        <v>5</v>
      </c>
      <c r="B9" s="18" t="s">
        <v>7</v>
      </c>
      <c r="C9" s="18" t="s">
        <v>9</v>
      </c>
      <c r="D9" s="19" t="s">
        <v>13</v>
      </c>
      <c r="E9" s="19" t="s">
        <v>15</v>
      </c>
      <c r="F9" s="19" t="s">
        <v>28</v>
      </c>
      <c r="G9" s="19" t="s">
        <v>30</v>
      </c>
      <c r="H9" s="19" t="s">
        <v>32</v>
      </c>
      <c r="I9" s="19" t="s">
        <v>34</v>
      </c>
    </row>
    <row r="10" spans="1:9" ht="28">
      <c r="A10" s="39">
        <v>2</v>
      </c>
      <c r="B10" s="39" t="s">
        <v>61</v>
      </c>
      <c r="C10" s="42">
        <v>44927</v>
      </c>
      <c r="D10" s="43">
        <v>45290</v>
      </c>
      <c r="E10" s="44">
        <v>0</v>
      </c>
      <c r="F10" s="47">
        <f>G!G13</f>
        <v>522816.66017502599</v>
      </c>
      <c r="G10" s="47">
        <f t="shared" ref="G10:G11" si="0">F10</f>
        <v>522816.66017502599</v>
      </c>
      <c r="H10" s="47">
        <v>0</v>
      </c>
      <c r="I10" s="41">
        <f>H10/F10</f>
        <v>0</v>
      </c>
    </row>
    <row r="11" spans="1:9" ht="28">
      <c r="A11" s="39">
        <v>3</v>
      </c>
      <c r="B11" s="39" t="s">
        <v>62</v>
      </c>
      <c r="C11" s="42">
        <v>44927</v>
      </c>
      <c r="D11" s="43">
        <v>45290</v>
      </c>
      <c r="E11" s="45">
        <v>0</v>
      </c>
      <c r="F11" s="47">
        <f>G!G14</f>
        <v>554340.51414755196</v>
      </c>
      <c r="G11" s="47">
        <f t="shared" si="0"/>
        <v>554340.51414755196</v>
      </c>
      <c r="H11" s="47">
        <v>3567.98</v>
      </c>
      <c r="I11" s="41">
        <f>H11/F11</f>
        <v>6.4364409761511502E-3</v>
      </c>
    </row>
    <row r="16" spans="1:9" ht="15" thickBot="1"/>
    <row r="17" spans="1:9" ht="15" thickTop="1">
      <c r="A17" s="78" t="s">
        <v>22</v>
      </c>
      <c r="B17" s="79"/>
      <c r="C17" s="79"/>
      <c r="D17" s="79"/>
      <c r="E17" s="79"/>
      <c r="F17" s="79"/>
      <c r="G17" s="79"/>
      <c r="H17" s="79"/>
      <c r="I17" s="80"/>
    </row>
    <row r="18" spans="1:9" ht="15.5">
      <c r="A18" s="51" t="s">
        <v>1</v>
      </c>
      <c r="B18" s="52"/>
      <c r="C18" s="52"/>
      <c r="D18" s="52"/>
      <c r="E18" s="52"/>
      <c r="F18" s="52"/>
      <c r="G18" s="52"/>
      <c r="H18" s="52"/>
      <c r="I18" s="53"/>
    </row>
    <row r="19" spans="1:9" ht="15.5">
      <c r="A19" s="51" t="s">
        <v>2</v>
      </c>
      <c r="B19" s="52"/>
      <c r="C19" s="52"/>
      <c r="D19" s="52"/>
      <c r="E19" s="52"/>
      <c r="F19" s="52"/>
      <c r="G19" s="52"/>
      <c r="H19" s="52"/>
      <c r="I19" s="53"/>
    </row>
    <row r="20" spans="1:9" ht="15.5">
      <c r="A20" s="51"/>
      <c r="B20" s="52"/>
      <c r="C20" s="52"/>
      <c r="D20" s="52"/>
      <c r="E20" s="52"/>
      <c r="F20" s="52"/>
      <c r="G20" s="52"/>
      <c r="H20" s="52"/>
      <c r="I20" s="53"/>
    </row>
    <row r="21" spans="1:9" ht="15.5">
      <c r="A21" s="51" t="s">
        <v>23</v>
      </c>
      <c r="B21" s="52"/>
      <c r="C21" s="52"/>
      <c r="D21" s="52"/>
      <c r="E21" s="52"/>
      <c r="F21" s="52"/>
      <c r="G21" s="52"/>
      <c r="H21" s="52"/>
      <c r="I21" s="53"/>
    </row>
    <row r="22" spans="1:9">
      <c r="A22" s="72" t="s">
        <v>66</v>
      </c>
      <c r="B22" s="73"/>
      <c r="C22" s="73"/>
      <c r="D22" s="73"/>
      <c r="E22" s="73"/>
      <c r="F22" s="73"/>
      <c r="G22" s="73"/>
      <c r="H22" s="73"/>
      <c r="I22" s="74"/>
    </row>
    <row r="23" spans="1:9" ht="15" thickBot="1">
      <c r="A23" s="75"/>
      <c r="B23" s="76"/>
      <c r="C23" s="76"/>
      <c r="D23" s="76"/>
      <c r="E23" s="76"/>
      <c r="F23" s="76"/>
      <c r="G23" s="76"/>
      <c r="H23" s="76"/>
      <c r="I23" s="77"/>
    </row>
    <row r="24" spans="1:9" ht="42.5" thickTop="1">
      <c r="A24" s="2" t="s">
        <v>4</v>
      </c>
      <c r="B24" s="7" t="s">
        <v>6</v>
      </c>
      <c r="C24" s="7" t="s">
        <v>24</v>
      </c>
      <c r="D24" s="4" t="s">
        <v>25</v>
      </c>
      <c r="E24" s="4" t="s">
        <v>26</v>
      </c>
      <c r="F24" s="4" t="s">
        <v>27</v>
      </c>
      <c r="G24" s="4" t="s">
        <v>29</v>
      </c>
      <c r="H24" s="4" t="s">
        <v>31</v>
      </c>
      <c r="I24" s="4" t="s">
        <v>33</v>
      </c>
    </row>
    <row r="25" spans="1:9">
      <c r="A25" s="20" t="s">
        <v>5</v>
      </c>
      <c r="B25" s="18" t="s">
        <v>7</v>
      </c>
      <c r="C25" s="18" t="s">
        <v>9</v>
      </c>
      <c r="D25" s="19" t="s">
        <v>13</v>
      </c>
      <c r="E25" s="19" t="s">
        <v>15</v>
      </c>
      <c r="F25" s="19" t="s">
        <v>28</v>
      </c>
      <c r="G25" s="19" t="s">
        <v>30</v>
      </c>
      <c r="H25" s="19" t="s">
        <v>32</v>
      </c>
      <c r="I25" s="19" t="s">
        <v>34</v>
      </c>
    </row>
    <row r="26" spans="1:9">
      <c r="A26" s="21"/>
      <c r="B26" s="22"/>
      <c r="C26" s="17"/>
      <c r="D26" s="46"/>
      <c r="E26" s="46"/>
      <c r="F26" s="24"/>
      <c r="G26" s="24"/>
      <c r="H26" s="23"/>
      <c r="I26" s="13"/>
    </row>
    <row r="27" spans="1:9" ht="42.5" customHeight="1">
      <c r="A27" s="81" t="s">
        <v>74</v>
      </c>
      <c r="B27" s="82"/>
      <c r="C27" s="82"/>
      <c r="D27" s="82"/>
      <c r="E27" s="82"/>
      <c r="F27" s="82"/>
      <c r="G27" s="82"/>
      <c r="H27" s="82"/>
      <c r="I27" s="83"/>
    </row>
    <row r="28" spans="1:9">
      <c r="A28" s="69"/>
      <c r="B28" s="70"/>
      <c r="C28" s="70"/>
      <c r="D28" s="70"/>
      <c r="E28" s="70"/>
      <c r="F28" s="70"/>
      <c r="G28" s="70"/>
      <c r="H28" s="70"/>
      <c r="I28" s="71"/>
    </row>
    <row r="29" spans="1:9">
      <c r="A29" s="69"/>
      <c r="B29" s="70"/>
      <c r="C29" s="70"/>
      <c r="D29" s="70"/>
      <c r="E29" s="70"/>
      <c r="F29" s="70"/>
      <c r="G29" s="70"/>
      <c r="H29" s="70"/>
      <c r="I29" s="71"/>
    </row>
    <row r="30" spans="1:9">
      <c r="A30" s="69"/>
      <c r="B30" s="70"/>
      <c r="C30" s="70"/>
      <c r="D30" s="70"/>
      <c r="E30" s="70"/>
      <c r="F30" s="70"/>
      <c r="G30" s="70"/>
      <c r="H30" s="70"/>
      <c r="I30" s="71"/>
    </row>
    <row r="31" spans="1:9">
      <c r="A31" s="69"/>
      <c r="B31" s="70"/>
      <c r="C31" s="70"/>
      <c r="D31" s="70"/>
      <c r="E31" s="70"/>
      <c r="F31" s="70"/>
      <c r="G31" s="70"/>
      <c r="H31" s="70"/>
      <c r="I31" s="71"/>
    </row>
    <row r="32" spans="1:9">
      <c r="A32" s="69"/>
      <c r="B32" s="70"/>
      <c r="C32" s="70"/>
      <c r="D32" s="70"/>
      <c r="E32" s="70"/>
      <c r="F32" s="70"/>
      <c r="G32" s="70"/>
      <c r="H32" s="70"/>
      <c r="I32" s="71"/>
    </row>
    <row r="33" spans="1:9">
      <c r="A33" s="62" t="s">
        <v>35</v>
      </c>
      <c r="B33" s="63"/>
      <c r="C33" s="63"/>
      <c r="D33" s="63"/>
      <c r="E33" s="63"/>
      <c r="F33" s="63"/>
      <c r="G33" s="63"/>
      <c r="H33" s="63"/>
      <c r="I33" s="64"/>
    </row>
    <row r="34" spans="1:9" ht="15" thickBot="1">
      <c r="A34" s="65"/>
      <c r="B34" s="66"/>
      <c r="C34" s="66"/>
      <c r="D34" s="66"/>
      <c r="E34" s="66"/>
      <c r="F34" s="66"/>
      <c r="G34" s="66"/>
      <c r="H34" s="66"/>
      <c r="I34" s="67"/>
    </row>
    <row r="35" spans="1:9" ht="15" thickTop="1"/>
    <row r="36" spans="1:9" ht="15" thickBot="1"/>
    <row r="37" spans="1:9" ht="15" thickTop="1">
      <c r="A37" s="78" t="s">
        <v>22</v>
      </c>
      <c r="B37" s="79"/>
      <c r="C37" s="79"/>
      <c r="D37" s="79"/>
      <c r="E37" s="79"/>
      <c r="F37" s="79"/>
      <c r="G37" s="79"/>
      <c r="H37" s="79"/>
      <c r="I37" s="80"/>
    </row>
    <row r="38" spans="1:9" ht="15.5">
      <c r="A38" s="51" t="s">
        <v>1</v>
      </c>
      <c r="B38" s="52"/>
      <c r="C38" s="52"/>
      <c r="D38" s="52"/>
      <c r="E38" s="52"/>
      <c r="F38" s="52"/>
      <c r="G38" s="52"/>
      <c r="H38" s="52"/>
      <c r="I38" s="53"/>
    </row>
    <row r="39" spans="1:9" ht="15.5">
      <c r="A39" s="51" t="s">
        <v>2</v>
      </c>
      <c r="B39" s="52"/>
      <c r="C39" s="52"/>
      <c r="D39" s="52"/>
      <c r="E39" s="52"/>
      <c r="F39" s="52"/>
      <c r="G39" s="52"/>
      <c r="H39" s="52"/>
      <c r="I39" s="53"/>
    </row>
    <row r="40" spans="1:9" ht="15.5">
      <c r="A40" s="51"/>
      <c r="B40" s="52"/>
      <c r="C40" s="52"/>
      <c r="D40" s="52"/>
      <c r="E40" s="52"/>
      <c r="F40" s="52"/>
      <c r="G40" s="52"/>
      <c r="H40" s="52"/>
      <c r="I40" s="53"/>
    </row>
    <row r="41" spans="1:9" ht="15.5">
      <c r="A41" s="51" t="s">
        <v>23</v>
      </c>
      <c r="B41" s="52"/>
      <c r="C41" s="52"/>
      <c r="D41" s="52"/>
      <c r="E41" s="52"/>
      <c r="F41" s="52"/>
      <c r="G41" s="52"/>
      <c r="H41" s="52"/>
      <c r="I41" s="53"/>
    </row>
    <row r="42" spans="1:9">
      <c r="A42" s="72" t="s">
        <v>67</v>
      </c>
      <c r="B42" s="73"/>
      <c r="C42" s="73"/>
      <c r="D42" s="73"/>
      <c r="E42" s="73"/>
      <c r="F42" s="73"/>
      <c r="G42" s="73"/>
      <c r="H42" s="73"/>
      <c r="I42" s="74"/>
    </row>
    <row r="43" spans="1:9" ht="15" thickBot="1">
      <c r="A43" s="75"/>
      <c r="B43" s="76"/>
      <c r="C43" s="76"/>
      <c r="D43" s="76"/>
      <c r="E43" s="76"/>
      <c r="F43" s="76"/>
      <c r="G43" s="76"/>
      <c r="H43" s="76"/>
      <c r="I43" s="77"/>
    </row>
    <row r="44" spans="1:9" ht="42.5" thickTop="1">
      <c r="A44" s="11" t="s">
        <v>4</v>
      </c>
      <c r="B44" s="7" t="s">
        <v>6</v>
      </c>
      <c r="C44" s="7" t="s">
        <v>24</v>
      </c>
      <c r="D44" s="8" t="s">
        <v>25</v>
      </c>
      <c r="E44" s="8" t="s">
        <v>26</v>
      </c>
      <c r="F44" s="8" t="s">
        <v>27</v>
      </c>
      <c r="G44" s="8" t="s">
        <v>29</v>
      </c>
      <c r="H44" s="8" t="s">
        <v>31</v>
      </c>
      <c r="I44" s="8" t="s">
        <v>33</v>
      </c>
    </row>
    <row r="45" spans="1:9">
      <c r="A45" s="20" t="s">
        <v>5</v>
      </c>
      <c r="B45" s="18" t="s">
        <v>7</v>
      </c>
      <c r="C45" s="18" t="s">
        <v>9</v>
      </c>
      <c r="D45" s="19" t="s">
        <v>13</v>
      </c>
      <c r="E45" s="19" t="s">
        <v>15</v>
      </c>
      <c r="F45" s="19" t="s">
        <v>28</v>
      </c>
      <c r="G45" s="19" t="s">
        <v>30</v>
      </c>
      <c r="H45" s="19" t="s">
        <v>32</v>
      </c>
      <c r="I45" s="19" t="s">
        <v>34</v>
      </c>
    </row>
    <row r="46" spans="1:9">
      <c r="A46" s="21"/>
      <c r="B46" s="22"/>
      <c r="C46" s="17"/>
      <c r="D46" s="46"/>
      <c r="E46" s="46"/>
      <c r="F46" s="6"/>
      <c r="G46" s="6"/>
      <c r="H46" s="6"/>
      <c r="I46" s="13"/>
    </row>
    <row r="47" spans="1:9">
      <c r="A47" s="81" t="s">
        <v>74</v>
      </c>
      <c r="B47" s="82"/>
      <c r="C47" s="82"/>
      <c r="D47" s="82"/>
      <c r="E47" s="82"/>
      <c r="F47" s="82"/>
      <c r="G47" s="82"/>
      <c r="H47" s="82"/>
      <c r="I47" s="83"/>
    </row>
    <row r="48" spans="1:9">
      <c r="A48" s="69"/>
      <c r="B48" s="70"/>
      <c r="C48" s="70"/>
      <c r="D48" s="70"/>
      <c r="E48" s="70"/>
      <c r="F48" s="70"/>
      <c r="G48" s="70"/>
      <c r="H48" s="70"/>
      <c r="I48" s="71"/>
    </row>
    <row r="49" spans="1:9">
      <c r="A49" s="69"/>
      <c r="B49" s="70"/>
      <c r="C49" s="70"/>
      <c r="D49" s="70"/>
      <c r="E49" s="70"/>
      <c r="F49" s="70"/>
      <c r="G49" s="70"/>
      <c r="H49" s="70"/>
      <c r="I49" s="71"/>
    </row>
    <row r="50" spans="1:9">
      <c r="A50" s="69"/>
      <c r="B50" s="70"/>
      <c r="C50" s="70"/>
      <c r="D50" s="70"/>
      <c r="E50" s="70"/>
      <c r="F50" s="70"/>
      <c r="G50" s="70"/>
      <c r="H50" s="70"/>
      <c r="I50" s="71"/>
    </row>
    <row r="51" spans="1:9">
      <c r="A51" s="69"/>
      <c r="B51" s="70"/>
      <c r="C51" s="70"/>
      <c r="D51" s="70"/>
      <c r="E51" s="70"/>
      <c r="F51" s="70"/>
      <c r="G51" s="70"/>
      <c r="H51" s="70"/>
      <c r="I51" s="71"/>
    </row>
    <row r="52" spans="1:9">
      <c r="A52" s="62" t="s">
        <v>35</v>
      </c>
      <c r="B52" s="63"/>
      <c r="C52" s="63"/>
      <c r="D52" s="63"/>
      <c r="E52" s="63"/>
      <c r="F52" s="63"/>
      <c r="G52" s="63"/>
      <c r="H52" s="63"/>
      <c r="I52" s="64"/>
    </row>
    <row r="53" spans="1:9" ht="15" thickBot="1">
      <c r="A53" s="65"/>
      <c r="B53" s="66"/>
      <c r="C53" s="66"/>
      <c r="D53" s="66"/>
      <c r="E53" s="66"/>
      <c r="F53" s="66"/>
      <c r="G53" s="66"/>
      <c r="H53" s="66"/>
      <c r="I53" s="67"/>
    </row>
    <row r="54" spans="1:9" ht="15" thickTop="1"/>
  </sheetData>
  <mergeCells count="36">
    <mergeCell ref="A49:I49"/>
    <mergeCell ref="A50:I50"/>
    <mergeCell ref="A51:I51"/>
    <mergeCell ref="A52:I52"/>
    <mergeCell ref="A53:I53"/>
    <mergeCell ref="A41:I41"/>
    <mergeCell ref="A42:I42"/>
    <mergeCell ref="A43:I43"/>
    <mergeCell ref="A47:I47"/>
    <mergeCell ref="A48:I48"/>
    <mergeCell ref="A37:I37"/>
    <mergeCell ref="A38:I38"/>
    <mergeCell ref="A39:I39"/>
    <mergeCell ref="A40:I40"/>
    <mergeCell ref="A33:I33"/>
    <mergeCell ref="A1:I1"/>
    <mergeCell ref="A2:I2"/>
    <mergeCell ref="A3:I3"/>
    <mergeCell ref="A4:I4"/>
    <mergeCell ref="A5:I5"/>
    <mergeCell ref="A6:I6"/>
    <mergeCell ref="A23:I23"/>
    <mergeCell ref="A34:I34"/>
    <mergeCell ref="A28:I28"/>
    <mergeCell ref="A29:I29"/>
    <mergeCell ref="A30:I30"/>
    <mergeCell ref="A31:I31"/>
    <mergeCell ref="A32:I32"/>
    <mergeCell ref="A7:I7"/>
    <mergeCell ref="A17:I17"/>
    <mergeCell ref="A18:I18"/>
    <mergeCell ref="A19:I19"/>
    <mergeCell ref="A20:I20"/>
    <mergeCell ref="A21:I21"/>
    <mergeCell ref="A22:I22"/>
    <mergeCell ref="A27:I27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1B7B-D44F-40E5-BBE7-1A3A8F6773B4}">
  <dimension ref="A1:N13"/>
  <sheetViews>
    <sheetView topLeftCell="A4" zoomScaleNormal="100" workbookViewId="0">
      <selection activeCell="D12" sqref="D12"/>
    </sheetView>
  </sheetViews>
  <sheetFormatPr defaultRowHeight="14.5"/>
  <cols>
    <col min="3" max="4" width="10.08984375" bestFit="1" customWidth="1"/>
    <col min="5" max="5" width="9.90625" bestFit="1" customWidth="1"/>
    <col min="6" max="7" width="10.453125" bestFit="1" customWidth="1"/>
    <col min="8" max="9" width="10" bestFit="1" customWidth="1"/>
    <col min="10" max="12" width="9.08984375" bestFit="1" customWidth="1"/>
    <col min="13" max="13" width="8.81640625" bestFit="1" customWidth="1"/>
    <col min="14" max="14" width="9.08984375" bestFit="1" customWidth="1"/>
  </cols>
  <sheetData>
    <row r="1" spans="1:14" ht="16" thickTop="1">
      <c r="A1" s="48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.5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15.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5.5">
      <c r="A5" s="51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5.5">
      <c r="A6" s="51" t="s">
        <v>68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15" thickBo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46.5" thickTop="1">
      <c r="A8" s="32" t="s">
        <v>37</v>
      </c>
      <c r="B8" s="33" t="s">
        <v>38</v>
      </c>
      <c r="C8" s="33" t="s">
        <v>39</v>
      </c>
      <c r="D8" s="33" t="s">
        <v>40</v>
      </c>
      <c r="E8" s="33" t="s">
        <v>41</v>
      </c>
      <c r="F8" s="33" t="s">
        <v>42</v>
      </c>
      <c r="G8" s="33" t="s">
        <v>43</v>
      </c>
      <c r="H8" s="33" t="s">
        <v>44</v>
      </c>
      <c r="I8" s="33" t="s">
        <v>45</v>
      </c>
      <c r="J8" s="33" t="s">
        <v>41</v>
      </c>
      <c r="K8" s="33" t="s">
        <v>46</v>
      </c>
      <c r="L8" s="33" t="s">
        <v>47</v>
      </c>
      <c r="M8" s="33" t="s">
        <v>48</v>
      </c>
      <c r="N8" s="33" t="s">
        <v>49</v>
      </c>
    </row>
    <row r="9" spans="1:14" ht="34.5">
      <c r="A9" s="31" t="s">
        <v>60</v>
      </c>
      <c r="B9" s="31" t="s">
        <v>69</v>
      </c>
      <c r="C9" s="29">
        <v>253858</v>
      </c>
      <c r="D9" s="29">
        <v>239722</v>
      </c>
      <c r="E9" s="29">
        <f>C9-D9</f>
        <v>14136</v>
      </c>
      <c r="F9" s="25">
        <f>E9/C9</f>
        <v>5.5684674109147632E-2</v>
      </c>
      <c r="G9" s="25">
        <f>E9/D9</f>
        <v>5.8968304953237502E-2</v>
      </c>
      <c r="H9" s="30">
        <f>C9</f>
        <v>253858</v>
      </c>
      <c r="I9" s="30">
        <f>D9</f>
        <v>239722</v>
      </c>
      <c r="J9" s="30">
        <f>E9</f>
        <v>14136</v>
      </c>
      <c r="K9" s="36">
        <v>44197</v>
      </c>
      <c r="L9" s="36">
        <v>44561</v>
      </c>
      <c r="M9" s="36">
        <v>44197</v>
      </c>
      <c r="N9" s="36">
        <v>44561</v>
      </c>
    </row>
    <row r="10" spans="1:14" ht="34.5">
      <c r="A10" s="31" t="s">
        <v>60</v>
      </c>
      <c r="B10" s="31" t="s">
        <v>70</v>
      </c>
      <c r="C10" s="29">
        <v>307149</v>
      </c>
      <c r="D10" s="29">
        <v>352265</v>
      </c>
      <c r="E10" s="29">
        <f t="shared" ref="E10:E13" si="0">C10-D10</f>
        <v>-45116</v>
      </c>
      <c r="F10" s="25">
        <f t="shared" ref="F10:F12" si="1">E10/C10</f>
        <v>-0.14688636459828944</v>
      </c>
      <c r="G10" s="25">
        <f t="shared" ref="G10:G12" si="2">E10/D10</f>
        <v>-0.12807403517238442</v>
      </c>
      <c r="H10" s="30">
        <f>C10</f>
        <v>307149</v>
      </c>
      <c r="I10" s="30">
        <f t="shared" ref="I10:I13" si="3">D10</f>
        <v>352265</v>
      </c>
      <c r="J10" s="30">
        <f t="shared" ref="J10:J13" si="4">E10</f>
        <v>-45116</v>
      </c>
      <c r="K10" s="36">
        <v>43831</v>
      </c>
      <c r="L10" s="36">
        <v>44196</v>
      </c>
      <c r="M10" s="36">
        <f>K10</f>
        <v>43831</v>
      </c>
      <c r="N10" s="36">
        <f>L10</f>
        <v>44196</v>
      </c>
    </row>
    <row r="11" spans="1:14" ht="34.5">
      <c r="A11" s="31" t="s">
        <v>60</v>
      </c>
      <c r="B11" s="31" t="s">
        <v>71</v>
      </c>
      <c r="C11" s="38">
        <v>150701.76999999999</v>
      </c>
      <c r="D11" s="29">
        <v>101255</v>
      </c>
      <c r="E11" s="29">
        <f t="shared" si="0"/>
        <v>49446.76999999999</v>
      </c>
      <c r="F11" s="25">
        <f t="shared" si="1"/>
        <v>0.32811008125518359</v>
      </c>
      <c r="G11" s="25">
        <f t="shared" si="2"/>
        <v>0.48833904498543274</v>
      </c>
      <c r="H11" s="38">
        <v>150701.76999999999</v>
      </c>
      <c r="I11" s="30">
        <f t="shared" si="3"/>
        <v>101255</v>
      </c>
      <c r="J11" s="30">
        <f t="shared" si="4"/>
        <v>49446.76999999999</v>
      </c>
      <c r="K11" s="36">
        <v>43466</v>
      </c>
      <c r="L11" s="36">
        <v>43830</v>
      </c>
      <c r="M11" s="36">
        <f t="shared" ref="M11:M13" si="5">K11</f>
        <v>43466</v>
      </c>
      <c r="N11" s="36">
        <f t="shared" ref="N11:N13" si="6">L11</f>
        <v>43830</v>
      </c>
    </row>
    <row r="12" spans="1:14" ht="34.5">
      <c r="A12" s="31" t="s">
        <v>60</v>
      </c>
      <c r="B12" s="31" t="s">
        <v>72</v>
      </c>
      <c r="C12" s="26">
        <v>219722.86000000004</v>
      </c>
      <c r="D12" s="29">
        <v>128770.47</v>
      </c>
      <c r="E12" s="29">
        <f t="shared" si="0"/>
        <v>90952.390000000043</v>
      </c>
      <c r="F12" s="25">
        <f t="shared" si="1"/>
        <v>0.41394140782620448</v>
      </c>
      <c r="G12" s="25">
        <f t="shared" si="2"/>
        <v>0.70631403302325479</v>
      </c>
      <c r="H12" s="37">
        <v>219722.86000000004</v>
      </c>
      <c r="I12" s="30">
        <f t="shared" si="3"/>
        <v>128770.47</v>
      </c>
      <c r="J12" s="30">
        <f t="shared" si="4"/>
        <v>90952.390000000043</v>
      </c>
      <c r="K12" s="36">
        <v>43101</v>
      </c>
      <c r="L12" s="36">
        <v>43465</v>
      </c>
      <c r="M12" s="36">
        <f t="shared" si="5"/>
        <v>43101</v>
      </c>
      <c r="N12" s="36">
        <f t="shared" si="6"/>
        <v>43465</v>
      </c>
    </row>
    <row r="13" spans="1:14" ht="34.5">
      <c r="A13" s="31" t="s">
        <v>60</v>
      </c>
      <c r="B13" s="31" t="s">
        <v>73</v>
      </c>
      <c r="C13" s="29">
        <v>357654.13000000059</v>
      </c>
      <c r="D13" s="29">
        <v>243667.09905621136</v>
      </c>
      <c r="E13" s="29">
        <f t="shared" si="0"/>
        <v>113987.03094378923</v>
      </c>
      <c r="F13" s="25">
        <f t="shared" ref="F13" si="7">E13/C13</f>
        <v>0.31870743654991218</v>
      </c>
      <c r="G13" s="25">
        <f t="shared" ref="G13" si="8">E13/D13</f>
        <v>0.46779820248729459</v>
      </c>
      <c r="H13" s="31">
        <v>357654.13000000059</v>
      </c>
      <c r="I13" s="30">
        <f t="shared" si="3"/>
        <v>243667.09905621136</v>
      </c>
      <c r="J13" s="30">
        <f t="shared" si="4"/>
        <v>113987.03094378923</v>
      </c>
      <c r="K13" s="36">
        <v>42736</v>
      </c>
      <c r="L13" s="36">
        <v>43100</v>
      </c>
      <c r="M13" s="36">
        <f t="shared" si="5"/>
        <v>42736</v>
      </c>
      <c r="N13" s="36">
        <f t="shared" si="6"/>
        <v>43100</v>
      </c>
    </row>
  </sheetData>
  <mergeCells count="7">
    <mergeCell ref="A7:N7"/>
    <mergeCell ref="A1:N1"/>
    <mergeCell ref="A2:N2"/>
    <mergeCell ref="A3:N3"/>
    <mergeCell ref="A4:N4"/>
    <mergeCell ref="A5:N5"/>
    <mergeCell ref="A6:N6"/>
  </mergeCells>
  <phoneticPr fontId="24" type="noConversion"/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8421E-FE38-44C1-A4A6-05A7E0C08A64}">
  <dimension ref="A1:F20"/>
  <sheetViews>
    <sheetView view="pageBreakPreview" zoomScale="60" zoomScaleNormal="100" workbookViewId="0">
      <selection activeCell="A19" sqref="A19:F20"/>
    </sheetView>
  </sheetViews>
  <sheetFormatPr defaultRowHeight="14.5"/>
  <cols>
    <col min="2" max="3" width="12.54296875" bestFit="1" customWidth="1"/>
    <col min="4" max="4" width="11" bestFit="1" customWidth="1"/>
    <col min="5" max="5" width="11.36328125" bestFit="1" customWidth="1"/>
    <col min="6" max="6" width="19.54296875" customWidth="1"/>
  </cols>
  <sheetData>
    <row r="1" spans="1:6" ht="16" thickTop="1">
      <c r="A1" s="48" t="s">
        <v>50</v>
      </c>
      <c r="B1" s="49"/>
      <c r="C1" s="49"/>
      <c r="D1" s="49"/>
      <c r="E1" s="49"/>
      <c r="F1" s="50"/>
    </row>
    <row r="2" spans="1:6" ht="15.5" customHeight="1">
      <c r="A2" s="51" t="s">
        <v>1</v>
      </c>
      <c r="B2" s="52"/>
      <c r="C2" s="52"/>
      <c r="D2" s="52"/>
      <c r="E2" s="52"/>
      <c r="F2" s="53"/>
    </row>
    <row r="3" spans="1:6" ht="15.5" customHeight="1">
      <c r="A3" s="51" t="s">
        <v>2</v>
      </c>
      <c r="B3" s="52"/>
      <c r="C3" s="52"/>
      <c r="D3" s="52"/>
      <c r="E3" s="52"/>
      <c r="F3" s="53"/>
    </row>
    <row r="4" spans="1:6" ht="15.5">
      <c r="A4" s="51"/>
      <c r="B4" s="52"/>
      <c r="C4" s="52"/>
      <c r="D4" s="52"/>
      <c r="E4" s="52"/>
      <c r="F4" s="53"/>
    </row>
    <row r="5" spans="1:6" ht="31" customHeight="1">
      <c r="A5" s="51" t="s">
        <v>51</v>
      </c>
      <c r="B5" s="52"/>
      <c r="C5" s="52"/>
      <c r="D5" s="52"/>
      <c r="E5" s="52"/>
      <c r="F5" s="53"/>
    </row>
    <row r="6" spans="1:6" ht="15.5">
      <c r="A6" s="51"/>
      <c r="B6" s="52"/>
      <c r="C6" s="52"/>
      <c r="D6" s="52"/>
      <c r="E6" s="52"/>
      <c r="F6" s="53"/>
    </row>
    <row r="7" spans="1:6" ht="15.5" customHeight="1">
      <c r="A7" s="93" t="s">
        <v>52</v>
      </c>
      <c r="B7" s="94"/>
      <c r="C7" s="94"/>
      <c r="D7" s="94"/>
      <c r="E7" s="94"/>
      <c r="F7" s="95"/>
    </row>
    <row r="8" spans="1:6" ht="15" thickBot="1">
      <c r="A8" s="96"/>
      <c r="B8" s="97"/>
      <c r="C8" s="97"/>
      <c r="D8" s="97"/>
      <c r="E8" s="97"/>
      <c r="F8" s="98"/>
    </row>
    <row r="9" spans="1:6" ht="38.5" thickTop="1" thickBot="1">
      <c r="A9" s="14" t="s">
        <v>53</v>
      </c>
      <c r="B9" s="15" t="s">
        <v>39</v>
      </c>
      <c r="C9" s="15" t="s">
        <v>40</v>
      </c>
      <c r="D9" s="15" t="s">
        <v>41</v>
      </c>
      <c r="E9" s="15" t="s">
        <v>42</v>
      </c>
      <c r="F9" s="15" t="s">
        <v>54</v>
      </c>
    </row>
    <row r="10" spans="1:6" ht="15.5" thickTop="1" thickBot="1">
      <c r="A10" s="16">
        <v>1</v>
      </c>
      <c r="B10" s="27">
        <f>'I1'!C9</f>
        <v>253858</v>
      </c>
      <c r="C10" s="27">
        <f>'I1'!D9</f>
        <v>239722</v>
      </c>
      <c r="D10" s="27">
        <f>B10-C10</f>
        <v>14136</v>
      </c>
      <c r="E10" s="35">
        <f>D10/C10</f>
        <v>5.8968304953237502E-2</v>
      </c>
      <c r="F10" s="34">
        <f>B10/C10</f>
        <v>1.0589683049532375</v>
      </c>
    </row>
    <row r="11" spans="1:6" ht="15" thickBot="1">
      <c r="A11" s="16">
        <v>2</v>
      </c>
      <c r="B11" s="27">
        <f>'I1'!C10</f>
        <v>307149</v>
      </c>
      <c r="C11" s="27">
        <f>'I1'!D10</f>
        <v>352265</v>
      </c>
      <c r="D11" s="27">
        <f t="shared" ref="D11:D14" si="0">B11-C11</f>
        <v>-45116</v>
      </c>
      <c r="E11" s="35">
        <f t="shared" ref="E11:E15" si="1">D11/C11</f>
        <v>-0.12807403517238442</v>
      </c>
      <c r="F11" s="34">
        <f t="shared" ref="F11:F15" si="2">B11/C11</f>
        <v>0.87192596482761553</v>
      </c>
    </row>
    <row r="12" spans="1:6" ht="15" thickBot="1">
      <c r="A12" s="16">
        <v>3</v>
      </c>
      <c r="B12" s="27">
        <f>'I1'!C11</f>
        <v>150701.76999999999</v>
      </c>
      <c r="C12" s="27">
        <f>'I1'!D11</f>
        <v>101255</v>
      </c>
      <c r="D12" s="27">
        <f t="shared" si="0"/>
        <v>49446.76999999999</v>
      </c>
      <c r="E12" s="35">
        <f t="shared" si="1"/>
        <v>0.48833904498543274</v>
      </c>
      <c r="F12" s="34">
        <f t="shared" si="2"/>
        <v>1.4883390449854328</v>
      </c>
    </row>
    <row r="13" spans="1:6" ht="15" thickBot="1">
      <c r="A13" s="16">
        <v>4</v>
      </c>
      <c r="B13" s="27">
        <f>'I1'!C12</f>
        <v>219722.86000000004</v>
      </c>
      <c r="C13" s="27">
        <f>'I1'!D12</f>
        <v>128770.47</v>
      </c>
      <c r="D13" s="27">
        <f t="shared" si="0"/>
        <v>90952.390000000043</v>
      </c>
      <c r="E13" s="35">
        <f t="shared" si="1"/>
        <v>0.70631403302325479</v>
      </c>
      <c r="F13" s="34">
        <f t="shared" si="2"/>
        <v>1.7063140330232549</v>
      </c>
    </row>
    <row r="14" spans="1:6" ht="15" thickBot="1">
      <c r="A14" s="16">
        <v>5</v>
      </c>
      <c r="B14" s="27">
        <f>'I1'!C13</f>
        <v>357654.13000000059</v>
      </c>
      <c r="C14" s="27">
        <f>'I1'!D13</f>
        <v>243667.09905621136</v>
      </c>
      <c r="D14" s="27">
        <f t="shared" si="0"/>
        <v>113987.03094378923</v>
      </c>
      <c r="E14" s="35">
        <f t="shared" si="1"/>
        <v>0.46779820248729459</v>
      </c>
      <c r="F14" s="34">
        <f t="shared" si="2"/>
        <v>1.4677982024872946</v>
      </c>
    </row>
    <row r="15" spans="1:6" ht="15" thickBot="1">
      <c r="A15" s="16" t="s">
        <v>55</v>
      </c>
      <c r="B15" s="27">
        <f>SUM(B10:B14)</f>
        <v>1289085.7600000007</v>
      </c>
      <c r="C15" s="27">
        <f>SUM(C10:C14)</f>
        <v>1065679.5690562113</v>
      </c>
      <c r="D15" s="27">
        <f>SUM(D10:D14)</f>
        <v>223406.19094378926</v>
      </c>
      <c r="E15" s="35">
        <f t="shared" si="1"/>
        <v>0.20963730321079777</v>
      </c>
      <c r="F15" s="34">
        <f t="shared" si="2"/>
        <v>1.2096373032107979</v>
      </c>
    </row>
    <row r="16" spans="1:6" ht="25" customHeight="1" thickBot="1">
      <c r="A16" s="90" t="s">
        <v>56</v>
      </c>
      <c r="B16" s="91"/>
      <c r="C16" s="91"/>
      <c r="D16" s="91"/>
      <c r="E16" s="92"/>
      <c r="F16" s="28">
        <f>AVERAGE(F10:F14)</f>
        <v>1.3186691100553671</v>
      </c>
    </row>
    <row r="17" spans="1:6" ht="15" thickTop="1">
      <c r="A17" s="88" t="s">
        <v>57</v>
      </c>
      <c r="B17" s="88"/>
      <c r="C17" s="88"/>
      <c r="D17" s="88"/>
      <c r="E17" s="88"/>
      <c r="F17" s="88"/>
    </row>
    <row r="18" spans="1:6">
      <c r="A18" s="89"/>
      <c r="B18" s="89"/>
      <c r="C18" s="89"/>
      <c r="D18" s="89"/>
      <c r="E18" s="89"/>
      <c r="F18" s="89"/>
    </row>
    <row r="19" spans="1:6">
      <c r="A19" s="87" t="s">
        <v>58</v>
      </c>
      <c r="B19" s="87"/>
      <c r="C19" s="87"/>
      <c r="D19" s="87"/>
      <c r="E19" s="87"/>
      <c r="F19" s="87"/>
    </row>
    <row r="20" spans="1:6">
      <c r="A20" s="87"/>
      <c r="B20" s="87"/>
      <c r="C20" s="87"/>
      <c r="D20" s="87"/>
      <c r="E20" s="87"/>
      <c r="F20" s="87"/>
    </row>
  </sheetData>
  <mergeCells count="11">
    <mergeCell ref="A19:F20"/>
    <mergeCell ref="A17:F18"/>
    <mergeCell ref="A16:E16"/>
    <mergeCell ref="A1:F1"/>
    <mergeCell ref="A2:F2"/>
    <mergeCell ref="A3:F3"/>
    <mergeCell ref="A4:F4"/>
    <mergeCell ref="A5:F5"/>
    <mergeCell ref="A6:F6"/>
    <mergeCell ref="A7:F7"/>
    <mergeCell ref="A8:F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12BBC1-57F7-426E-A7DD-33A70CC7E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92467-0EE6-4952-8E5D-4BBA1BC0F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0B611-949F-436B-B4A7-545C0F505D54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</vt:lpstr>
      <vt:lpstr>H</vt:lpstr>
      <vt:lpstr>I1</vt:lpstr>
      <vt:lpstr>I2</vt:lpstr>
      <vt:lpstr>'I2'!Print_Area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2022-06-15T18:18:30Z</dcterms:created>
  <dcterms:modified xsi:type="dcterms:W3CDTF">2022-06-24T15:36:38Z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