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rixgroup.sharepoint.com/sites/Regulatory-Kentucky/Shared Documents/Kentucky/WSCKY 2022 Rate Case/Discovery/Staff DR Set 1/"/>
    </mc:Choice>
  </mc:AlternateContent>
  <xr:revisionPtr revIDLastSave="180" documentId="8_{7C3228A3-C4FA-455C-94CC-ACB1BAAE9B4B}" xr6:coauthVersionLast="47" xr6:coauthVersionMax="47" xr10:uidLastSave="{22ECF90E-D8F9-494C-BD84-0AF9C387E8E1}"/>
  <bookViews>
    <workbookView xWindow="-110" yWindow="-110" windowWidth="19420" windowHeight="10420" xr2:uid="{0EC30974-4425-4B05-96B1-A751B0473845}"/>
  </bookViews>
  <sheets>
    <sheet name="D1" sheetId="1" r:id="rId1"/>
    <sheet name="D2" sheetId="2" r:id="rId2"/>
    <sheet name="D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9" i="1" l="1"/>
  <c r="H21" i="3" l="1"/>
  <c r="H17" i="3"/>
  <c r="F14" i="3"/>
  <c r="H18" i="3"/>
  <c r="H14" i="3"/>
  <c r="C18" i="3"/>
  <c r="F18" i="3"/>
  <c r="C17" i="3" l="1"/>
  <c r="C14" i="3"/>
  <c r="D29" i="2"/>
  <c r="D25" i="2"/>
  <c r="D25" i="1"/>
  <c r="D14" i="2"/>
  <c r="D14" i="1"/>
  <c r="D33" i="2" l="1"/>
  <c r="D33" i="1"/>
  <c r="F21" i="3" l="1"/>
  <c r="C21" i="3" l="1"/>
</calcChain>
</file>

<file path=xl/sharedStrings.xml><?xml version="1.0" encoding="utf-8"?>
<sst xmlns="http://schemas.openxmlformats.org/spreadsheetml/2006/main" count="115" uniqueCount="63">
  <si>
    <t>Schedule D1</t>
  </si>
  <si>
    <t>Water Service Corporation of Kentucky</t>
  </si>
  <si>
    <t>Case No. 2022-00147</t>
  </si>
  <si>
    <t>Reconciliation of Book Net Income and Federal Taxable Income</t>
  </si>
  <si>
    <t>Line</t>
  </si>
  <si>
    <t>No.</t>
  </si>
  <si>
    <t>Item</t>
  </si>
  <si>
    <t>(a)</t>
  </si>
  <si>
    <t>Total Company</t>
  </si>
  <si>
    <t>(b)</t>
  </si>
  <si>
    <t>Total Company Non-Operating</t>
  </si>
  <si>
    <t>(c)</t>
  </si>
  <si>
    <t>Operating</t>
  </si>
  <si>
    <t>Kentucky Retail</t>
  </si>
  <si>
    <t>(d)</t>
  </si>
  <si>
    <t>Other Jurisdictional</t>
  </si>
  <si>
    <t>(e)</t>
  </si>
  <si>
    <t>Net income per books</t>
  </si>
  <si>
    <t>Add income taxes:</t>
  </si>
  <si>
    <t xml:space="preserve">  Federal income tax – current</t>
  </si>
  <si>
    <t xml:space="preserve">  Federal income tax – deferred depreciation</t>
  </si>
  <si>
    <t xml:space="preserve">  Federal income tax – deferred other</t>
  </si>
  <si>
    <t xml:space="preserve">  Investment tax credit adjustment</t>
  </si>
  <si>
    <t xml:space="preserve">  Federal income taxes charged to other</t>
  </si>
  <si>
    <t xml:space="preserve">    income and deductions</t>
  </si>
  <si>
    <t xml:space="preserve">  State income taxes</t>
  </si>
  <si>
    <t xml:space="preserve">  State income taxes charged to other</t>
  </si>
  <si>
    <t>Total</t>
  </si>
  <si>
    <t>Flow through items:</t>
  </si>
  <si>
    <t xml:space="preserve">    Add (itemize)</t>
  </si>
  <si>
    <t xml:space="preserve">    Deduct (itemize)</t>
  </si>
  <si>
    <t>Book taxable income</t>
  </si>
  <si>
    <t>Differences between book taxable income and taxable income per tax return:</t>
  </si>
  <si>
    <t>Taxable income per return</t>
  </si>
  <si>
    <t>Note:  (1)  Provide a calculation of the amount shown on Lines 3 through 7 above.</t>
  </si>
  <si>
    <t xml:space="preserve">           (2)  Provide workpapers supporting each calculation including the depreciation for straight-line tax and </t>
  </si>
  <si>
    <t xml:space="preserve">                 accelerated tax depreciation.</t>
  </si>
  <si>
    <t xml:space="preserve">           (3)  Provide a schedule setting forth the basis of allocation of each item of revenue or cost above.</t>
  </si>
  <si>
    <t>Schedule D2</t>
  </si>
  <si>
    <t>Reconciliation of Book Net Income and State Taxable Income</t>
  </si>
  <si>
    <t xml:space="preserve">           (3)  Provide a schedule setting forth the basis of allocation of each item of revenue or cost allocated above.</t>
  </si>
  <si>
    <t>Schedule D3</t>
  </si>
  <si>
    <t>Analysis of Other Operating Taxes</t>
  </si>
  <si>
    <t>“000 Omitted”</t>
  </si>
  <si>
    <t>Charged Expense</t>
  </si>
  <si>
    <t>Charged to Construction</t>
  </si>
  <si>
    <r>
      <t xml:space="preserve">Charged to Other Accounts </t>
    </r>
    <r>
      <rPr>
        <vertAlign val="superscript"/>
        <sz val="9"/>
        <color theme="1"/>
        <rFont val="Arial"/>
        <family val="2"/>
      </rPr>
      <t>(1)</t>
    </r>
  </si>
  <si>
    <t>Amounts Accrued</t>
  </si>
  <si>
    <t>Amount</t>
  </si>
  <si>
    <t>Paid</t>
  </si>
  <si>
    <t>(f)</t>
  </si>
  <si>
    <t>(a)  State income</t>
  </si>
  <si>
    <t>(b)  Franchise fees</t>
  </si>
  <si>
    <t>(c)  Ad valorem</t>
  </si>
  <si>
    <t>(d)  Payroll (employers portion)</t>
  </si>
  <si>
    <t>(e)  Other taxes</t>
  </si>
  <si>
    <t>Total Retail [L1(a) through L1(e)]</t>
  </si>
  <si>
    <t>Other jurisdictions</t>
  </si>
  <si>
    <t>Total per books (L2 and L3)</t>
  </si>
  <si>
    <r>
      <t>(1)</t>
    </r>
    <r>
      <rPr>
        <sz val="7"/>
        <color theme="1"/>
        <rFont val="Times New Roman"/>
        <family val="1"/>
      </rPr>
      <t xml:space="preserve">   </t>
    </r>
    <r>
      <rPr>
        <sz val="10"/>
        <color theme="1"/>
        <rFont val="Arial"/>
        <family val="2"/>
      </rPr>
      <t>Explain items in this Column.</t>
    </r>
  </si>
  <si>
    <t>12 Months Ended December 31, ____2021___</t>
  </si>
  <si>
    <r>
      <t>12 Months Ended September 2022</t>
    </r>
    <r>
      <rPr>
        <u/>
        <sz val="12"/>
        <color theme="1"/>
        <rFont val="Arial"/>
        <family val="2"/>
      </rPr>
      <t>________</t>
    </r>
  </si>
  <si>
    <t>12 Months Ended September 30, __2022______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</si>
</sst>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u/>
      <sz val="12"/>
      <color theme="1"/>
      <name val="Arial"/>
      <family val="2"/>
    </font>
    <font>
      <vertAlign val="superscript"/>
      <sz val="9"/>
      <color theme="1"/>
      <name val="Arial"/>
      <family val="2"/>
    </font>
    <font>
      <sz val="10"/>
      <color theme="1"/>
      <name val="Arial"/>
      <family val="2"/>
    </font>
    <font>
      <sz val="7"/>
      <color theme="1"/>
      <name val="Times New Roman"/>
      <family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95">
    <xf numFmtId="0" fontId="0" fillId="0" borderId="0" xfId="0"/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horizontal="justify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64" fontId="3" fillId="0" borderId="17" xfId="1" applyNumberFormat="1" applyFont="1" applyBorder="1" applyAlignment="1">
      <alignment horizontal="justify" vertical="center" wrapText="1"/>
    </xf>
    <xf numFmtId="164" fontId="3" fillId="0" borderId="17" xfId="0" applyNumberFormat="1" applyFont="1" applyBorder="1" applyAlignment="1">
      <alignment horizontal="justify" vertical="center" wrapText="1"/>
    </xf>
    <xf numFmtId="0" fontId="0" fillId="0" borderId="39" xfId="0" applyBorder="1"/>
    <xf numFmtId="164" fontId="3" fillId="0" borderId="14" xfId="1" applyNumberFormat="1" applyFont="1" applyBorder="1" applyAlignment="1">
      <alignment horizontal="justify" vertical="center" wrapText="1"/>
    </xf>
    <xf numFmtId="164" fontId="3" fillId="0" borderId="24" xfId="1" applyNumberFormat="1" applyFont="1" applyBorder="1" applyAlignment="1">
      <alignment horizontal="right" vertical="center" wrapText="1"/>
    </xf>
    <xf numFmtId="0" fontId="3" fillId="0" borderId="24" xfId="0" applyFont="1" applyBorder="1" applyAlignment="1">
      <alignment horizontal="right" vertical="center" wrapText="1"/>
    </xf>
    <xf numFmtId="1" fontId="3" fillId="0" borderId="24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164" fontId="3" fillId="0" borderId="37" xfId="0" applyNumberFormat="1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164" fontId="3" fillId="0" borderId="37" xfId="0" applyNumberFormat="1" applyFont="1" applyFill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164" fontId="3" fillId="0" borderId="38" xfId="1" applyNumberFormat="1" applyFont="1" applyFill="1" applyBorder="1" applyAlignment="1">
      <alignment vertical="center" wrapText="1"/>
    </xf>
    <xf numFmtId="164" fontId="3" fillId="0" borderId="38" xfId="0" applyNumberFormat="1" applyFont="1" applyBorder="1" applyAlignment="1">
      <alignment vertical="center" wrapText="1"/>
    </xf>
    <xf numFmtId="164" fontId="3" fillId="0" borderId="38" xfId="1" applyNumberFormat="1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64" fontId="3" fillId="0" borderId="30" xfId="1" applyNumberFormat="1" applyFont="1" applyBorder="1" applyAlignment="1">
      <alignment horizontal="justify" vertical="center" wrapText="1"/>
    </xf>
    <xf numFmtId="164" fontId="3" fillId="0" borderId="31" xfId="1" applyNumberFormat="1" applyFont="1" applyBorder="1" applyAlignment="1">
      <alignment horizontal="justify" vertical="center" wrapText="1"/>
    </xf>
    <xf numFmtId="0" fontId="3" fillId="0" borderId="30" xfId="0" applyFont="1" applyBorder="1" applyAlignment="1">
      <alignment horizontal="justify" vertical="center" wrapText="1"/>
    </xf>
    <xf numFmtId="0" fontId="3" fillId="0" borderId="31" xfId="0" applyFont="1" applyBorder="1" applyAlignment="1">
      <alignment horizontal="justify" vertical="center" wrapText="1"/>
    </xf>
    <xf numFmtId="0" fontId="3" fillId="0" borderId="32" xfId="0" applyFont="1" applyBorder="1" applyAlignment="1">
      <alignment horizontal="justify" vertical="center" wrapText="1"/>
    </xf>
    <xf numFmtId="0" fontId="3" fillId="0" borderId="33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18" xfId="0" applyFont="1" applyBorder="1" applyAlignment="1">
      <alignment horizontal="justify" vertical="center" wrapText="1"/>
    </xf>
    <xf numFmtId="0" fontId="3" fillId="0" borderId="37" xfId="0" applyFont="1" applyBorder="1" applyAlignment="1">
      <alignment horizontal="justify" vertical="center" wrapText="1"/>
    </xf>
    <xf numFmtId="0" fontId="3" fillId="0" borderId="38" xfId="0" applyFont="1" applyBorder="1" applyAlignment="1">
      <alignment horizontal="justify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16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A179E-F1FE-4E04-B5FB-1AE80A90FD51}">
  <dimension ref="A1:L38"/>
  <sheetViews>
    <sheetView tabSelected="1" topLeftCell="A19" workbookViewId="0">
      <selection activeCell="L19" sqref="L19"/>
    </sheetView>
  </sheetViews>
  <sheetFormatPr defaultRowHeight="14.5" x14ac:dyDescent="0.35"/>
  <cols>
    <col min="3" max="3" width="19.54296875" customWidth="1"/>
    <col min="4" max="5" width="10.54296875" bestFit="1" customWidth="1"/>
    <col min="6" max="6" width="8.81640625" bestFit="1" customWidth="1"/>
  </cols>
  <sheetData>
    <row r="1" spans="1:7" ht="16" thickTop="1" x14ac:dyDescent="0.35">
      <c r="A1" s="42" t="s">
        <v>0</v>
      </c>
      <c r="B1" s="43"/>
      <c r="C1" s="43"/>
      <c r="D1" s="43"/>
      <c r="E1" s="43"/>
      <c r="F1" s="43"/>
      <c r="G1" s="44"/>
    </row>
    <row r="2" spans="1:7" ht="15.65" customHeight="1" x14ac:dyDescent="0.35">
      <c r="A2" s="39" t="s">
        <v>1</v>
      </c>
      <c r="B2" s="40"/>
      <c r="C2" s="40"/>
      <c r="D2" s="40"/>
      <c r="E2" s="40"/>
      <c r="F2" s="40"/>
      <c r="G2" s="41"/>
    </row>
    <row r="3" spans="1:7" ht="15.65" customHeight="1" x14ac:dyDescent="0.35">
      <c r="A3" s="39" t="s">
        <v>2</v>
      </c>
      <c r="B3" s="40"/>
      <c r="C3" s="40"/>
      <c r="D3" s="40"/>
      <c r="E3" s="40"/>
      <c r="F3" s="40"/>
      <c r="G3" s="41"/>
    </row>
    <row r="4" spans="1:7" x14ac:dyDescent="0.35">
      <c r="A4" s="45"/>
      <c r="B4" s="46"/>
      <c r="C4" s="46"/>
      <c r="D4" s="46"/>
      <c r="E4" s="46"/>
      <c r="F4" s="46"/>
      <c r="G4" s="47"/>
    </row>
    <row r="5" spans="1:7" ht="31" customHeight="1" x14ac:dyDescent="0.35">
      <c r="A5" s="39" t="s">
        <v>3</v>
      </c>
      <c r="B5" s="40"/>
      <c r="C5" s="40"/>
      <c r="D5" s="40"/>
      <c r="E5" s="40"/>
      <c r="F5" s="40"/>
      <c r="G5" s="41"/>
    </row>
    <row r="6" spans="1:7" ht="15.65" customHeight="1" x14ac:dyDescent="0.35">
      <c r="A6" s="39" t="s">
        <v>62</v>
      </c>
      <c r="B6" s="40"/>
      <c r="C6" s="40"/>
      <c r="D6" s="40"/>
      <c r="E6" s="40"/>
      <c r="F6" s="40"/>
      <c r="G6" s="41"/>
    </row>
    <row r="7" spans="1:7" ht="15" thickBot="1" x14ac:dyDescent="0.4">
      <c r="A7" s="50"/>
      <c r="B7" s="51"/>
      <c r="C7" s="51"/>
      <c r="D7" s="51"/>
      <c r="E7" s="51"/>
      <c r="F7" s="51"/>
      <c r="G7" s="52"/>
    </row>
    <row r="8" spans="1:7" ht="15" thickTop="1" x14ac:dyDescent="0.35">
      <c r="A8" s="1"/>
      <c r="B8" s="53"/>
      <c r="C8" s="54"/>
      <c r="D8" s="4"/>
      <c r="F8" s="53" t="s">
        <v>12</v>
      </c>
      <c r="G8" s="59"/>
    </row>
    <row r="9" spans="1:7" x14ac:dyDescent="0.35">
      <c r="A9" s="2"/>
      <c r="B9" s="55"/>
      <c r="C9" s="56"/>
      <c r="D9" s="5"/>
      <c r="F9" s="55"/>
      <c r="G9" s="60"/>
    </row>
    <row r="10" spans="1:7" x14ac:dyDescent="0.35">
      <c r="A10" s="2"/>
      <c r="B10" s="55"/>
      <c r="C10" s="56"/>
      <c r="D10" s="26"/>
      <c r="E10" s="6"/>
      <c r="F10" s="55"/>
      <c r="G10" s="60"/>
    </row>
    <row r="11" spans="1:7" ht="15" thickBot="1" x14ac:dyDescent="0.4">
      <c r="A11" s="2" t="s">
        <v>4</v>
      </c>
      <c r="B11" s="55" t="s">
        <v>6</v>
      </c>
      <c r="C11" s="56"/>
      <c r="D11" s="26"/>
      <c r="E11" s="6"/>
      <c r="F11" s="61"/>
      <c r="G11" s="62"/>
    </row>
    <row r="12" spans="1:7" ht="46.5" thickTop="1" x14ac:dyDescent="0.35">
      <c r="A12" s="2" t="s">
        <v>5</v>
      </c>
      <c r="B12" s="55" t="s">
        <v>7</v>
      </c>
      <c r="C12" s="56"/>
      <c r="D12" s="5" t="s">
        <v>8</v>
      </c>
      <c r="E12" s="4" t="s">
        <v>10</v>
      </c>
      <c r="F12" s="5" t="s">
        <v>13</v>
      </c>
      <c r="G12" s="7" t="s">
        <v>15</v>
      </c>
    </row>
    <row r="13" spans="1:7" ht="15" thickBot="1" x14ac:dyDescent="0.4">
      <c r="A13" s="3"/>
      <c r="B13" s="57"/>
      <c r="C13" s="58"/>
      <c r="D13" s="5" t="s">
        <v>9</v>
      </c>
      <c r="E13" s="5" t="s">
        <v>11</v>
      </c>
      <c r="F13" s="5" t="s">
        <v>14</v>
      </c>
      <c r="G13" s="8" t="s">
        <v>16</v>
      </c>
    </row>
    <row r="14" spans="1:7" ht="15.5" thickTop="1" thickBot="1" x14ac:dyDescent="0.4">
      <c r="A14" s="63">
        <v>1</v>
      </c>
      <c r="B14" s="64"/>
      <c r="C14" s="9" t="s">
        <v>17</v>
      </c>
      <c r="D14" s="27">
        <f>6588.37568580778-169050</f>
        <v>-162461.62431419222</v>
      </c>
      <c r="E14" s="27"/>
      <c r="F14" s="27"/>
      <c r="G14" s="10"/>
    </row>
    <row r="15" spans="1:7" ht="15" thickBot="1" x14ac:dyDescent="0.4">
      <c r="A15" s="48">
        <v>2</v>
      </c>
      <c r="B15" s="49"/>
      <c r="C15" s="11" t="s">
        <v>18</v>
      </c>
      <c r="D15" s="24"/>
      <c r="E15" s="12"/>
      <c r="F15" s="12"/>
      <c r="G15" s="13"/>
    </row>
    <row r="16" spans="1:7" ht="23.5" thickBot="1" x14ac:dyDescent="0.4">
      <c r="A16" s="48">
        <v>3</v>
      </c>
      <c r="B16" s="49"/>
      <c r="C16" s="11" t="s">
        <v>19</v>
      </c>
      <c r="D16" s="24"/>
      <c r="E16" s="12"/>
      <c r="F16" s="12"/>
      <c r="G16" s="13"/>
    </row>
    <row r="17" spans="1:12" ht="23.5" thickBot="1" x14ac:dyDescent="0.4">
      <c r="A17" s="48">
        <v>4</v>
      </c>
      <c r="B17" s="49"/>
      <c r="C17" s="11" t="s">
        <v>20</v>
      </c>
      <c r="D17" s="24"/>
      <c r="E17" s="12"/>
      <c r="F17" s="12"/>
      <c r="G17" s="13"/>
    </row>
    <row r="18" spans="1:12" ht="23.5" thickBot="1" x14ac:dyDescent="0.4">
      <c r="A18" s="48">
        <v>5</v>
      </c>
      <c r="B18" s="49"/>
      <c r="C18" s="11" t="s">
        <v>21</v>
      </c>
      <c r="D18" s="24">
        <v>-43185.877705394167</v>
      </c>
      <c r="E18" s="25"/>
      <c r="F18" s="12"/>
      <c r="G18" s="13"/>
      <c r="L18" s="94"/>
    </row>
    <row r="19" spans="1:12" ht="23.5" thickBot="1" x14ac:dyDescent="0.4">
      <c r="A19" s="48">
        <v>6</v>
      </c>
      <c r="B19" s="49"/>
      <c r="C19" s="11" t="s">
        <v>22</v>
      </c>
      <c r="D19" s="24"/>
      <c r="E19" s="12"/>
      <c r="F19" s="12"/>
      <c r="G19" s="13"/>
    </row>
    <row r="20" spans="1:12" ht="23" x14ac:dyDescent="0.35">
      <c r="A20" s="65">
        <v>7</v>
      </c>
      <c r="B20" s="66"/>
      <c r="C20" s="14" t="s">
        <v>23</v>
      </c>
      <c r="D20" s="69"/>
      <c r="E20" s="71"/>
      <c r="F20" s="71"/>
      <c r="G20" s="73"/>
    </row>
    <row r="21" spans="1:12" ht="15" thickBot="1" x14ac:dyDescent="0.4">
      <c r="A21" s="67"/>
      <c r="B21" s="68"/>
      <c r="C21" s="11" t="s">
        <v>24</v>
      </c>
      <c r="D21" s="70"/>
      <c r="E21" s="72"/>
      <c r="F21" s="72"/>
      <c r="G21" s="74"/>
    </row>
    <row r="22" spans="1:12" ht="15" thickBot="1" x14ac:dyDescent="0.4">
      <c r="A22" s="48">
        <v>8</v>
      </c>
      <c r="B22" s="49"/>
      <c r="C22" s="11" t="s">
        <v>25</v>
      </c>
      <c r="D22" s="24">
        <v>0</v>
      </c>
      <c r="E22" s="12"/>
      <c r="F22" s="12"/>
      <c r="G22" s="13"/>
    </row>
    <row r="23" spans="1:12" ht="23" x14ac:dyDescent="0.35">
      <c r="A23" s="65">
        <v>9</v>
      </c>
      <c r="B23" s="66"/>
      <c r="C23" s="14" t="s">
        <v>26</v>
      </c>
      <c r="D23" s="71"/>
      <c r="E23" s="71"/>
      <c r="F23" s="71"/>
      <c r="G23" s="73"/>
    </row>
    <row r="24" spans="1:12" ht="15" thickBot="1" x14ac:dyDescent="0.4">
      <c r="A24" s="67"/>
      <c r="B24" s="68"/>
      <c r="C24" s="11" t="s">
        <v>24</v>
      </c>
      <c r="D24" s="72"/>
      <c r="E24" s="72"/>
      <c r="F24" s="72"/>
      <c r="G24" s="74"/>
    </row>
    <row r="25" spans="1:12" ht="15" thickBot="1" x14ac:dyDescent="0.4">
      <c r="A25" s="48">
        <v>10</v>
      </c>
      <c r="B25" s="49"/>
      <c r="C25" s="11" t="s">
        <v>27</v>
      </c>
      <c r="D25" s="25">
        <f>D18</f>
        <v>-43185.877705394167</v>
      </c>
      <c r="E25" s="25"/>
      <c r="F25" s="12"/>
      <c r="G25" s="13"/>
    </row>
    <row r="26" spans="1:12" ht="15" thickBot="1" x14ac:dyDescent="0.4">
      <c r="A26" s="48">
        <v>11</v>
      </c>
      <c r="B26" s="49"/>
      <c r="C26" s="11" t="s">
        <v>28</v>
      </c>
      <c r="D26" s="12"/>
      <c r="E26" s="12"/>
      <c r="F26" s="12"/>
      <c r="G26" s="13"/>
    </row>
    <row r="27" spans="1:12" ht="15" thickBot="1" x14ac:dyDescent="0.4">
      <c r="A27" s="48">
        <v>12</v>
      </c>
      <c r="B27" s="49"/>
      <c r="C27" s="11" t="s">
        <v>29</v>
      </c>
      <c r="D27" s="12"/>
      <c r="E27" s="12"/>
      <c r="F27" s="12"/>
      <c r="G27" s="13"/>
    </row>
    <row r="28" spans="1:12" ht="15" thickBot="1" x14ac:dyDescent="0.4">
      <c r="A28" s="48">
        <v>13</v>
      </c>
      <c r="B28" s="49"/>
      <c r="C28" s="11" t="s">
        <v>30</v>
      </c>
      <c r="D28" s="12"/>
      <c r="E28" s="12"/>
      <c r="F28" s="12"/>
      <c r="G28" s="13"/>
    </row>
    <row r="29" spans="1:12" ht="15" thickBot="1" x14ac:dyDescent="0.4">
      <c r="A29" s="48">
        <v>14</v>
      </c>
      <c r="B29" s="49"/>
      <c r="C29" s="11" t="s">
        <v>31</v>
      </c>
      <c r="D29" s="25">
        <f>SUM(D14:D25)-D25</f>
        <v>-205647.50201958639</v>
      </c>
      <c r="E29" s="25"/>
      <c r="F29" s="25"/>
      <c r="G29" s="13"/>
    </row>
    <row r="30" spans="1:12" ht="46.5" thickBot="1" x14ac:dyDescent="0.4">
      <c r="A30" s="48">
        <v>15</v>
      </c>
      <c r="B30" s="49"/>
      <c r="C30" s="11" t="s">
        <v>32</v>
      </c>
      <c r="D30" s="24"/>
      <c r="E30" s="12"/>
      <c r="F30" s="12"/>
      <c r="G30" s="13"/>
    </row>
    <row r="31" spans="1:12" ht="15" thickBot="1" x14ac:dyDescent="0.4">
      <c r="A31" s="48">
        <v>16</v>
      </c>
      <c r="B31" s="49"/>
      <c r="C31" s="11" t="s">
        <v>29</v>
      </c>
      <c r="D31" s="24">
        <v>0</v>
      </c>
      <c r="E31" s="12"/>
      <c r="F31" s="12"/>
      <c r="G31" s="13"/>
    </row>
    <row r="32" spans="1:12" ht="15" thickBot="1" x14ac:dyDescent="0.4">
      <c r="A32" s="48">
        <v>17</v>
      </c>
      <c r="B32" s="49"/>
      <c r="C32" s="11" t="s">
        <v>30</v>
      </c>
      <c r="D32" s="24">
        <v>93942</v>
      </c>
      <c r="E32" s="12"/>
      <c r="F32" s="25"/>
      <c r="G32" s="13"/>
    </row>
    <row r="33" spans="1:7" ht="23.5" thickBot="1" x14ac:dyDescent="0.4">
      <c r="A33" s="48">
        <v>18</v>
      </c>
      <c r="B33" s="49"/>
      <c r="C33" s="11" t="s">
        <v>33</v>
      </c>
      <c r="D33" s="24">
        <f>D29-D32</f>
        <v>-299589.50201958639</v>
      </c>
      <c r="E33" s="24"/>
      <c r="F33" s="24"/>
      <c r="G33" s="13"/>
    </row>
    <row r="34" spans="1:7" x14ac:dyDescent="0.35">
      <c r="A34" s="78" t="s">
        <v>34</v>
      </c>
      <c r="B34" s="79"/>
      <c r="C34" s="79"/>
      <c r="D34" s="79"/>
      <c r="E34" s="79"/>
      <c r="F34" s="79"/>
      <c r="G34" s="80"/>
    </row>
    <row r="35" spans="1:7" ht="23.15" customHeight="1" x14ac:dyDescent="0.35">
      <c r="A35" s="81" t="s">
        <v>35</v>
      </c>
      <c r="B35" s="82"/>
      <c r="C35" s="82"/>
      <c r="D35" s="82"/>
      <c r="E35" s="82"/>
      <c r="F35" s="82"/>
      <c r="G35" s="83"/>
    </row>
    <row r="36" spans="1:7" x14ac:dyDescent="0.35">
      <c r="A36" s="81" t="s">
        <v>36</v>
      </c>
      <c r="B36" s="82"/>
      <c r="C36" s="82"/>
      <c r="D36" s="82"/>
      <c r="E36" s="82"/>
      <c r="F36" s="82"/>
      <c r="G36" s="83"/>
    </row>
    <row r="37" spans="1:7" ht="23.15" customHeight="1" thickBot="1" x14ac:dyDescent="0.4">
      <c r="A37" s="75" t="s">
        <v>37</v>
      </c>
      <c r="B37" s="76"/>
      <c r="C37" s="76"/>
      <c r="D37" s="76"/>
      <c r="E37" s="76"/>
      <c r="F37" s="76"/>
      <c r="G37" s="77"/>
    </row>
    <row r="38" spans="1:7" ht="15" thickTop="1" x14ac:dyDescent="0.35"/>
  </sheetData>
  <mergeCells count="44">
    <mergeCell ref="A37:G37"/>
    <mergeCell ref="A31:B31"/>
    <mergeCell ref="A32:B32"/>
    <mergeCell ref="A33:B33"/>
    <mergeCell ref="A34:G34"/>
    <mergeCell ref="A35:G35"/>
    <mergeCell ref="A36:G36"/>
    <mergeCell ref="A30:B30"/>
    <mergeCell ref="G20:G21"/>
    <mergeCell ref="A22:B22"/>
    <mergeCell ref="A23:B24"/>
    <mergeCell ref="D23:D24"/>
    <mergeCell ref="E23:E24"/>
    <mergeCell ref="F23:F24"/>
    <mergeCell ref="G23:G24"/>
    <mergeCell ref="F20:F21"/>
    <mergeCell ref="A25:B25"/>
    <mergeCell ref="A26:B26"/>
    <mergeCell ref="A27:B27"/>
    <mergeCell ref="A28:B28"/>
    <mergeCell ref="A29:B29"/>
    <mergeCell ref="A18:B18"/>
    <mergeCell ref="A19:B19"/>
    <mergeCell ref="A20:B21"/>
    <mergeCell ref="D20:D21"/>
    <mergeCell ref="E20:E21"/>
    <mergeCell ref="A17:B17"/>
    <mergeCell ref="A7:G7"/>
    <mergeCell ref="B8:C8"/>
    <mergeCell ref="B9:C9"/>
    <mergeCell ref="B10:C10"/>
    <mergeCell ref="B11:C11"/>
    <mergeCell ref="B12:C12"/>
    <mergeCell ref="B13:C13"/>
    <mergeCell ref="F8:G11"/>
    <mergeCell ref="A14:B14"/>
    <mergeCell ref="A15:B15"/>
    <mergeCell ref="A16:B16"/>
    <mergeCell ref="A6:G6"/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BA7D1-97F7-4E74-8FD1-3658F87F2926}">
  <dimension ref="A1:G38"/>
  <sheetViews>
    <sheetView workbookViewId="0">
      <selection activeCell="D25" sqref="D25"/>
    </sheetView>
  </sheetViews>
  <sheetFormatPr defaultRowHeight="14.5" x14ac:dyDescent="0.35"/>
  <cols>
    <col min="3" max="3" width="19.1796875" customWidth="1"/>
    <col min="4" max="4" width="10.81640625" bestFit="1" customWidth="1"/>
    <col min="5" max="5" width="9.54296875" bestFit="1" customWidth="1"/>
  </cols>
  <sheetData>
    <row r="1" spans="1:7" ht="16" thickTop="1" x14ac:dyDescent="0.35">
      <c r="A1" s="42" t="s">
        <v>38</v>
      </c>
      <c r="B1" s="43"/>
      <c r="C1" s="43"/>
      <c r="D1" s="43"/>
      <c r="E1" s="43"/>
      <c r="F1" s="43"/>
      <c r="G1" s="44"/>
    </row>
    <row r="2" spans="1:7" ht="15.65" customHeight="1" x14ac:dyDescent="0.35">
      <c r="A2" s="39" t="s">
        <v>1</v>
      </c>
      <c r="B2" s="40"/>
      <c r="C2" s="40"/>
      <c r="D2" s="40"/>
      <c r="E2" s="40"/>
      <c r="F2" s="40"/>
      <c r="G2" s="41"/>
    </row>
    <row r="3" spans="1:7" ht="15.65" customHeight="1" x14ac:dyDescent="0.35">
      <c r="A3" s="39" t="s">
        <v>2</v>
      </c>
      <c r="B3" s="40"/>
      <c r="C3" s="40"/>
      <c r="D3" s="40"/>
      <c r="E3" s="40"/>
      <c r="F3" s="40"/>
      <c r="G3" s="41"/>
    </row>
    <row r="4" spans="1:7" ht="15.5" x14ac:dyDescent="0.35">
      <c r="A4" s="39"/>
      <c r="B4" s="40"/>
      <c r="C4" s="40"/>
      <c r="D4" s="40"/>
      <c r="E4" s="40"/>
      <c r="F4" s="40"/>
      <c r="G4" s="41"/>
    </row>
    <row r="5" spans="1:7" ht="15.65" customHeight="1" x14ac:dyDescent="0.35">
      <c r="A5" s="39" t="s">
        <v>39</v>
      </c>
      <c r="B5" s="40"/>
      <c r="C5" s="40"/>
      <c r="D5" s="40"/>
      <c r="E5" s="40"/>
      <c r="F5" s="40"/>
      <c r="G5" s="41"/>
    </row>
    <row r="6" spans="1:7" ht="15.65" customHeight="1" x14ac:dyDescent="0.35">
      <c r="A6" s="39" t="s">
        <v>61</v>
      </c>
      <c r="B6" s="40"/>
      <c r="C6" s="40"/>
      <c r="D6" s="40"/>
      <c r="E6" s="40"/>
      <c r="F6" s="40"/>
      <c r="G6" s="41"/>
    </row>
    <row r="7" spans="1:7" ht="15" thickBot="1" x14ac:dyDescent="0.4">
      <c r="A7" s="50"/>
      <c r="B7" s="51"/>
      <c r="C7" s="51"/>
      <c r="D7" s="51"/>
      <c r="E7" s="51"/>
      <c r="F7" s="51"/>
      <c r="G7" s="52"/>
    </row>
    <row r="8" spans="1:7" ht="15" thickTop="1" x14ac:dyDescent="0.35">
      <c r="A8" s="1"/>
      <c r="B8" s="53"/>
      <c r="C8" s="54"/>
      <c r="D8" s="4"/>
      <c r="E8" s="4"/>
      <c r="F8" s="53" t="s">
        <v>12</v>
      </c>
      <c r="G8" s="59"/>
    </row>
    <row r="9" spans="1:7" x14ac:dyDescent="0.35">
      <c r="A9" s="2"/>
      <c r="B9" s="55"/>
      <c r="C9" s="56"/>
      <c r="D9" s="5"/>
      <c r="E9" s="5"/>
      <c r="F9" s="55"/>
      <c r="G9" s="60"/>
    </row>
    <row r="10" spans="1:7" x14ac:dyDescent="0.35">
      <c r="A10" s="2"/>
      <c r="B10" s="55"/>
      <c r="C10" s="56"/>
      <c r="D10" s="5"/>
      <c r="E10" s="6"/>
      <c r="F10" s="55"/>
      <c r="G10" s="60"/>
    </row>
    <row r="11" spans="1:7" ht="15" thickBot="1" x14ac:dyDescent="0.4">
      <c r="A11" s="2" t="s">
        <v>4</v>
      </c>
      <c r="B11" s="55" t="s">
        <v>6</v>
      </c>
      <c r="C11" s="56"/>
      <c r="D11" s="5"/>
      <c r="E11" s="6"/>
      <c r="F11" s="61"/>
      <c r="G11" s="62"/>
    </row>
    <row r="12" spans="1:7" ht="46.5" thickTop="1" x14ac:dyDescent="0.35">
      <c r="A12" s="2" t="s">
        <v>5</v>
      </c>
      <c r="B12" s="55" t="s">
        <v>7</v>
      </c>
      <c r="C12" s="56"/>
      <c r="D12" s="6" t="s">
        <v>8</v>
      </c>
      <c r="E12" s="22" t="s">
        <v>10</v>
      </c>
      <c r="F12" s="5" t="s">
        <v>13</v>
      </c>
      <c r="G12" s="7" t="s">
        <v>15</v>
      </c>
    </row>
    <row r="13" spans="1:7" ht="15" thickBot="1" x14ac:dyDescent="0.4">
      <c r="A13" s="3"/>
      <c r="B13" s="57"/>
      <c r="C13" s="58"/>
      <c r="D13" s="6" t="s">
        <v>9</v>
      </c>
      <c r="E13" s="23" t="s">
        <v>11</v>
      </c>
      <c r="F13" s="5" t="s">
        <v>14</v>
      </c>
      <c r="G13" s="8" t="s">
        <v>16</v>
      </c>
    </row>
    <row r="14" spans="1:7" ht="15.5" thickTop="1" thickBot="1" x14ac:dyDescent="0.4">
      <c r="A14" s="63">
        <v>1</v>
      </c>
      <c r="B14" s="64"/>
      <c r="C14" s="9" t="s">
        <v>17</v>
      </c>
      <c r="D14" s="27">
        <f>'D1'!D14</f>
        <v>-162461.62431419222</v>
      </c>
      <c r="E14" s="27"/>
      <c r="F14" s="27"/>
      <c r="G14" s="10"/>
    </row>
    <row r="15" spans="1:7" ht="15" thickBot="1" x14ac:dyDescent="0.4">
      <c r="A15" s="48">
        <v>2</v>
      </c>
      <c r="B15" s="49"/>
      <c r="C15" s="11" t="s">
        <v>18</v>
      </c>
      <c r="D15" s="24"/>
      <c r="E15" s="12"/>
      <c r="F15" s="12"/>
      <c r="G15" s="13"/>
    </row>
    <row r="16" spans="1:7" ht="23.5" thickBot="1" x14ac:dyDescent="0.4">
      <c r="A16" s="48">
        <v>3</v>
      </c>
      <c r="B16" s="49"/>
      <c r="C16" s="11" t="s">
        <v>19</v>
      </c>
      <c r="D16" s="24"/>
      <c r="E16" s="25"/>
      <c r="F16" s="12"/>
      <c r="G16" s="13"/>
    </row>
    <row r="17" spans="1:7" ht="23.5" thickBot="1" x14ac:dyDescent="0.4">
      <c r="A17" s="48">
        <v>4</v>
      </c>
      <c r="B17" s="49"/>
      <c r="C17" s="11" t="s">
        <v>20</v>
      </c>
      <c r="D17" s="24"/>
      <c r="E17" s="12"/>
      <c r="F17" s="12"/>
      <c r="G17" s="13"/>
    </row>
    <row r="18" spans="1:7" ht="23.5" thickBot="1" x14ac:dyDescent="0.4">
      <c r="A18" s="48">
        <v>5</v>
      </c>
      <c r="B18" s="49"/>
      <c r="C18" s="11" t="s">
        <v>21</v>
      </c>
      <c r="D18" s="24">
        <v>-43185.877705394167</v>
      </c>
      <c r="E18" s="24"/>
      <c r="F18" s="12"/>
      <c r="G18" s="13"/>
    </row>
    <row r="19" spans="1:7" ht="23.5" thickBot="1" x14ac:dyDescent="0.4">
      <c r="A19" s="48">
        <v>6</v>
      </c>
      <c r="B19" s="49"/>
      <c r="C19" s="11" t="s">
        <v>22</v>
      </c>
      <c r="D19" s="24"/>
      <c r="E19" s="12"/>
      <c r="F19" s="12"/>
      <c r="G19" s="13"/>
    </row>
    <row r="20" spans="1:7" ht="23" x14ac:dyDescent="0.35">
      <c r="A20" s="65">
        <v>7</v>
      </c>
      <c r="B20" s="66"/>
      <c r="C20" s="14" t="s">
        <v>23</v>
      </c>
      <c r="D20" s="69"/>
      <c r="E20" s="71"/>
      <c r="F20" s="71"/>
      <c r="G20" s="73"/>
    </row>
    <row r="21" spans="1:7" ht="23.5" thickBot="1" x14ac:dyDescent="0.4">
      <c r="A21" s="67"/>
      <c r="B21" s="68"/>
      <c r="C21" s="11" t="s">
        <v>24</v>
      </c>
      <c r="D21" s="70"/>
      <c r="E21" s="72"/>
      <c r="F21" s="72"/>
      <c r="G21" s="74"/>
    </row>
    <row r="22" spans="1:7" ht="15" thickBot="1" x14ac:dyDescent="0.4">
      <c r="A22" s="48">
        <v>8</v>
      </c>
      <c r="B22" s="49"/>
      <c r="C22" s="11" t="s">
        <v>25</v>
      </c>
      <c r="D22" s="24">
        <v>-10823.528246965958</v>
      </c>
      <c r="E22" s="25"/>
      <c r="F22" s="12"/>
      <c r="G22" s="13"/>
    </row>
    <row r="23" spans="1:7" ht="23" x14ac:dyDescent="0.35">
      <c r="A23" s="65">
        <v>9</v>
      </c>
      <c r="B23" s="66"/>
      <c r="C23" s="14" t="s">
        <v>26</v>
      </c>
      <c r="D23" s="71"/>
      <c r="E23" s="71"/>
      <c r="F23" s="71"/>
      <c r="G23" s="73"/>
    </row>
    <row r="24" spans="1:7" ht="23.5" thickBot="1" x14ac:dyDescent="0.4">
      <c r="A24" s="67"/>
      <c r="B24" s="68"/>
      <c r="C24" s="11" t="s">
        <v>24</v>
      </c>
      <c r="D24" s="72"/>
      <c r="E24" s="72"/>
      <c r="F24" s="72"/>
      <c r="G24" s="74"/>
    </row>
    <row r="25" spans="1:7" ht="15" thickBot="1" x14ac:dyDescent="0.4">
      <c r="A25" s="48">
        <v>10</v>
      </c>
      <c r="B25" s="49"/>
      <c r="C25" s="11" t="s">
        <v>27</v>
      </c>
      <c r="D25" s="25">
        <f>D22+D18</f>
        <v>-54009.405952360125</v>
      </c>
      <c r="E25" s="25"/>
      <c r="F25" s="25"/>
      <c r="G25" s="13"/>
    </row>
    <row r="26" spans="1:7" ht="15" thickBot="1" x14ac:dyDescent="0.4">
      <c r="A26" s="48">
        <v>11</v>
      </c>
      <c r="B26" s="49"/>
      <c r="C26" s="11" t="s">
        <v>28</v>
      </c>
      <c r="D26" s="12"/>
      <c r="E26" s="12"/>
      <c r="F26" s="12"/>
      <c r="G26" s="13"/>
    </row>
    <row r="27" spans="1:7" ht="15" thickBot="1" x14ac:dyDescent="0.4">
      <c r="A27" s="48">
        <v>12</v>
      </c>
      <c r="B27" s="49"/>
      <c r="C27" s="11" t="s">
        <v>29</v>
      </c>
      <c r="D27" s="12"/>
      <c r="E27" s="12"/>
      <c r="F27" s="12"/>
      <c r="G27" s="13"/>
    </row>
    <row r="28" spans="1:7" ht="15" thickBot="1" x14ac:dyDescent="0.4">
      <c r="A28" s="48">
        <v>13</v>
      </c>
      <c r="B28" s="49"/>
      <c r="C28" s="11" t="s">
        <v>30</v>
      </c>
      <c r="D28" s="12"/>
      <c r="E28" s="12"/>
      <c r="F28" s="12"/>
      <c r="G28" s="13"/>
    </row>
    <row r="29" spans="1:7" ht="15" thickBot="1" x14ac:dyDescent="0.4">
      <c r="A29" s="48">
        <v>14</v>
      </c>
      <c r="B29" s="49"/>
      <c r="C29" s="11" t="s">
        <v>31</v>
      </c>
      <c r="D29" s="25">
        <f>SUM(D14:D28)-D25</f>
        <v>-216471.03026655235</v>
      </c>
      <c r="E29" s="25"/>
      <c r="F29" s="25"/>
      <c r="G29" s="13"/>
    </row>
    <row r="30" spans="1:7" ht="46.5" thickBot="1" x14ac:dyDescent="0.4">
      <c r="A30" s="48">
        <v>15</v>
      </c>
      <c r="B30" s="49"/>
      <c r="C30" s="11" t="s">
        <v>32</v>
      </c>
      <c r="D30" s="12"/>
      <c r="E30" s="12"/>
      <c r="F30" s="12"/>
      <c r="G30" s="13"/>
    </row>
    <row r="31" spans="1:7" ht="15" thickBot="1" x14ac:dyDescent="0.4">
      <c r="A31" s="48">
        <v>16</v>
      </c>
      <c r="B31" s="49"/>
      <c r="C31" s="11" t="s">
        <v>29</v>
      </c>
      <c r="D31" s="12"/>
      <c r="E31" s="12"/>
      <c r="F31" s="12"/>
      <c r="G31" s="13"/>
    </row>
    <row r="32" spans="1:7" ht="15" thickBot="1" x14ac:dyDescent="0.4">
      <c r="A32" s="48">
        <v>17</v>
      </c>
      <c r="B32" s="49"/>
      <c r="C32" s="11" t="s">
        <v>30</v>
      </c>
      <c r="D32" s="24">
        <v>93942</v>
      </c>
      <c r="E32" s="12"/>
      <c r="F32" s="25"/>
      <c r="G32" s="13"/>
    </row>
    <row r="33" spans="1:7" ht="23.5" thickBot="1" x14ac:dyDescent="0.4">
      <c r="A33" s="48">
        <v>18</v>
      </c>
      <c r="B33" s="49"/>
      <c r="C33" s="11" t="s">
        <v>33</v>
      </c>
      <c r="D33" s="24">
        <f>D29-D32</f>
        <v>-310413.03026655235</v>
      </c>
      <c r="E33" s="24"/>
      <c r="F33" s="24"/>
      <c r="G33" s="13"/>
    </row>
    <row r="34" spans="1:7" x14ac:dyDescent="0.35">
      <c r="A34" s="78" t="s">
        <v>34</v>
      </c>
      <c r="B34" s="79"/>
      <c r="C34" s="79"/>
      <c r="D34" s="79"/>
      <c r="E34" s="79"/>
      <c r="F34" s="79"/>
      <c r="G34" s="80"/>
    </row>
    <row r="35" spans="1:7" ht="23.15" customHeight="1" x14ac:dyDescent="0.35">
      <c r="A35" s="81" t="s">
        <v>35</v>
      </c>
      <c r="B35" s="82"/>
      <c r="C35" s="82"/>
      <c r="D35" s="82"/>
      <c r="E35" s="82"/>
      <c r="F35" s="82"/>
      <c r="G35" s="83"/>
    </row>
    <row r="36" spans="1:7" x14ac:dyDescent="0.35">
      <c r="A36" s="81" t="s">
        <v>36</v>
      </c>
      <c r="B36" s="82"/>
      <c r="C36" s="82"/>
      <c r="D36" s="82"/>
      <c r="E36" s="82"/>
      <c r="F36" s="82"/>
      <c r="G36" s="83"/>
    </row>
    <row r="37" spans="1:7" ht="23.15" customHeight="1" thickBot="1" x14ac:dyDescent="0.4">
      <c r="A37" s="75" t="s">
        <v>40</v>
      </c>
      <c r="B37" s="76"/>
      <c r="C37" s="76"/>
      <c r="D37" s="76"/>
      <c r="E37" s="76"/>
      <c r="F37" s="76"/>
      <c r="G37" s="77"/>
    </row>
    <row r="38" spans="1:7" ht="15" thickTop="1" x14ac:dyDescent="0.35"/>
  </sheetData>
  <mergeCells count="44">
    <mergeCell ref="A37:G37"/>
    <mergeCell ref="A31:B31"/>
    <mergeCell ref="A32:B32"/>
    <mergeCell ref="A33:B33"/>
    <mergeCell ref="A34:G34"/>
    <mergeCell ref="A35:G35"/>
    <mergeCell ref="A36:G36"/>
    <mergeCell ref="A30:B30"/>
    <mergeCell ref="G20:G21"/>
    <mergeCell ref="A22:B22"/>
    <mergeCell ref="A23:B24"/>
    <mergeCell ref="D23:D24"/>
    <mergeCell ref="E23:E24"/>
    <mergeCell ref="F23:F24"/>
    <mergeCell ref="G23:G24"/>
    <mergeCell ref="F20:F21"/>
    <mergeCell ref="A25:B25"/>
    <mergeCell ref="A26:B26"/>
    <mergeCell ref="A27:B27"/>
    <mergeCell ref="A28:B28"/>
    <mergeCell ref="A29:B29"/>
    <mergeCell ref="A18:B18"/>
    <mergeCell ref="A19:B19"/>
    <mergeCell ref="A20:B21"/>
    <mergeCell ref="D20:D21"/>
    <mergeCell ref="E20:E21"/>
    <mergeCell ref="A17:B17"/>
    <mergeCell ref="A7:G7"/>
    <mergeCell ref="B8:C8"/>
    <mergeCell ref="B9:C9"/>
    <mergeCell ref="B10:C10"/>
    <mergeCell ref="B11:C11"/>
    <mergeCell ref="B12:C12"/>
    <mergeCell ref="B13:C13"/>
    <mergeCell ref="F8:G11"/>
    <mergeCell ref="A14:B14"/>
    <mergeCell ref="A15:B15"/>
    <mergeCell ref="A16:B16"/>
    <mergeCell ref="A6:G6"/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A579A-2FDF-4ACB-8A06-734CEBFBFB66}">
  <dimension ref="A1:I23"/>
  <sheetViews>
    <sheetView workbookViewId="0">
      <selection activeCell="J11" sqref="J11"/>
    </sheetView>
  </sheetViews>
  <sheetFormatPr defaultRowHeight="14.5" x14ac:dyDescent="0.35"/>
  <cols>
    <col min="2" max="2" width="16.26953125" customWidth="1"/>
    <col min="3" max="3" width="9.81640625" bestFit="1" customWidth="1"/>
    <col min="8" max="8" width="9.81640625" bestFit="1" customWidth="1"/>
  </cols>
  <sheetData>
    <row r="1" spans="1:8" ht="16" thickTop="1" x14ac:dyDescent="0.35">
      <c r="A1" s="42" t="s">
        <v>41</v>
      </c>
      <c r="B1" s="43"/>
      <c r="C1" s="43"/>
      <c r="D1" s="43"/>
      <c r="E1" s="43"/>
      <c r="F1" s="43"/>
      <c r="G1" s="44"/>
      <c r="H1" s="87"/>
    </row>
    <row r="2" spans="1:8" ht="15.65" customHeight="1" x14ac:dyDescent="0.35">
      <c r="A2" s="39" t="s">
        <v>1</v>
      </c>
      <c r="B2" s="40"/>
      <c r="C2" s="40"/>
      <c r="D2" s="40"/>
      <c r="E2" s="40"/>
      <c r="F2" s="40"/>
      <c r="G2" s="41"/>
      <c r="H2" s="87"/>
    </row>
    <row r="3" spans="1:8" ht="15.65" customHeight="1" x14ac:dyDescent="0.35">
      <c r="A3" s="39" t="s">
        <v>2</v>
      </c>
      <c r="B3" s="40"/>
      <c r="C3" s="40"/>
      <c r="D3" s="40"/>
      <c r="E3" s="40"/>
      <c r="F3" s="40"/>
      <c r="G3" s="41"/>
      <c r="H3" s="87"/>
    </row>
    <row r="4" spans="1:8" ht="15.5" x14ac:dyDescent="0.35">
      <c r="A4" s="39"/>
      <c r="B4" s="40"/>
      <c r="C4" s="40"/>
      <c r="D4" s="40"/>
      <c r="E4" s="40"/>
      <c r="F4" s="40"/>
      <c r="G4" s="41"/>
      <c r="H4" s="87"/>
    </row>
    <row r="5" spans="1:8" ht="15.65" customHeight="1" x14ac:dyDescent="0.35">
      <c r="A5" s="39" t="s">
        <v>42</v>
      </c>
      <c r="B5" s="40"/>
      <c r="C5" s="40"/>
      <c r="D5" s="40"/>
      <c r="E5" s="40"/>
      <c r="F5" s="40"/>
      <c r="G5" s="41"/>
      <c r="H5" s="87"/>
    </row>
    <row r="6" spans="1:8" ht="15.65" customHeight="1" x14ac:dyDescent="0.35">
      <c r="A6" s="39" t="s">
        <v>60</v>
      </c>
      <c r="B6" s="40"/>
      <c r="C6" s="40"/>
      <c r="D6" s="40"/>
      <c r="E6" s="40"/>
      <c r="F6" s="40"/>
      <c r="G6" s="41"/>
      <c r="H6" s="87"/>
    </row>
    <row r="7" spans="1:8" ht="15.5" x14ac:dyDescent="0.35">
      <c r="A7" s="39"/>
      <c r="B7" s="40"/>
      <c r="C7" s="40"/>
      <c r="D7" s="40"/>
      <c r="E7" s="40"/>
      <c r="F7" s="40"/>
      <c r="G7" s="41"/>
      <c r="H7" s="87"/>
    </row>
    <row r="8" spans="1:8" ht="16" thickBot="1" x14ac:dyDescent="0.4">
      <c r="A8" s="84" t="s">
        <v>43</v>
      </c>
      <c r="B8" s="85"/>
      <c r="C8" s="85"/>
      <c r="D8" s="85"/>
      <c r="E8" s="85"/>
      <c r="F8" s="85"/>
      <c r="G8" s="86"/>
      <c r="H8" s="88"/>
    </row>
    <row r="9" spans="1:8" ht="48.5" thickTop="1" x14ac:dyDescent="0.35">
      <c r="A9" s="1"/>
      <c r="B9" s="4"/>
      <c r="C9" s="4"/>
      <c r="D9" s="4"/>
      <c r="E9" s="4" t="s">
        <v>46</v>
      </c>
      <c r="F9" s="4"/>
      <c r="G9" s="53"/>
      <c r="H9" s="59"/>
    </row>
    <row r="10" spans="1:8" ht="46" x14ac:dyDescent="0.35">
      <c r="A10" s="2"/>
      <c r="B10" s="5"/>
      <c r="C10" s="5" t="s">
        <v>44</v>
      </c>
      <c r="D10" s="5" t="s">
        <v>45</v>
      </c>
      <c r="E10" s="5" t="s">
        <v>14</v>
      </c>
      <c r="F10" s="5" t="s">
        <v>47</v>
      </c>
      <c r="G10" s="55" t="s">
        <v>48</v>
      </c>
      <c r="H10" s="60"/>
    </row>
    <row r="11" spans="1:8" x14ac:dyDescent="0.35">
      <c r="A11" s="2" t="s">
        <v>4</v>
      </c>
      <c r="B11" s="5" t="s">
        <v>6</v>
      </c>
      <c r="C11" s="5" t="s">
        <v>9</v>
      </c>
      <c r="D11" s="5" t="s">
        <v>11</v>
      </c>
      <c r="E11" s="6"/>
      <c r="F11" s="5" t="s">
        <v>16</v>
      </c>
      <c r="G11" s="55" t="s">
        <v>49</v>
      </c>
      <c r="H11" s="60"/>
    </row>
    <row r="12" spans="1:8" ht="15" thickBot="1" x14ac:dyDescent="0.4">
      <c r="A12" s="15" t="s">
        <v>5</v>
      </c>
      <c r="B12" s="16" t="s">
        <v>7</v>
      </c>
      <c r="C12" s="17"/>
      <c r="D12" s="17"/>
      <c r="E12" s="17"/>
      <c r="F12" s="17"/>
      <c r="G12" s="91" t="s">
        <v>50</v>
      </c>
      <c r="H12" s="52"/>
    </row>
    <row r="13" spans="1:8" ht="15.5" thickTop="1" thickBot="1" x14ac:dyDescent="0.4">
      <c r="A13" s="18">
        <v>1</v>
      </c>
      <c r="B13" s="11" t="s">
        <v>13</v>
      </c>
      <c r="C13" s="12"/>
      <c r="D13" s="12"/>
      <c r="E13" s="12"/>
      <c r="F13" s="12"/>
      <c r="G13" s="92"/>
      <c r="H13" s="93"/>
    </row>
    <row r="14" spans="1:8" ht="15" thickBot="1" x14ac:dyDescent="0.4">
      <c r="A14" s="18"/>
      <c r="B14" s="11" t="s">
        <v>51</v>
      </c>
      <c r="C14" s="24">
        <f>(250+27824)/1000</f>
        <v>28.074000000000002</v>
      </c>
      <c r="D14" s="12"/>
      <c r="E14" s="12"/>
      <c r="F14" s="25">
        <f>C14-H14</f>
        <v>27.824000000000002</v>
      </c>
      <c r="G14" s="34"/>
      <c r="H14" s="36">
        <f>250/1000</f>
        <v>0.25</v>
      </c>
    </row>
    <row r="15" spans="1:8" ht="15" thickBot="1" x14ac:dyDescent="0.4">
      <c r="A15" s="18"/>
      <c r="B15" s="11" t="s">
        <v>52</v>
      </c>
      <c r="C15" s="24"/>
      <c r="D15" s="12"/>
      <c r="E15" s="12"/>
      <c r="F15" s="12"/>
      <c r="G15" s="35"/>
      <c r="H15" s="33"/>
    </row>
    <row r="16" spans="1:8" ht="15" thickBot="1" x14ac:dyDescent="0.4">
      <c r="A16" s="18"/>
      <c r="B16" s="11" t="s">
        <v>53</v>
      </c>
      <c r="C16" s="24"/>
      <c r="D16" s="12"/>
      <c r="E16" s="12"/>
      <c r="F16" s="12"/>
      <c r="G16" s="35"/>
      <c r="H16" s="33"/>
    </row>
    <row r="17" spans="1:9" ht="23.5" thickBot="1" x14ac:dyDescent="0.4">
      <c r="A17" s="18"/>
      <c r="B17" s="11" t="s">
        <v>54</v>
      </c>
      <c r="C17" s="24">
        <f>(53966+2034)/1000</f>
        <v>56</v>
      </c>
      <c r="D17" s="12"/>
      <c r="E17" s="12"/>
      <c r="F17" s="12"/>
      <c r="G17" s="32"/>
      <c r="H17" s="37">
        <f>+C17</f>
        <v>56</v>
      </c>
    </row>
    <row r="18" spans="1:9" ht="15" thickBot="1" x14ac:dyDescent="0.4">
      <c r="A18" s="18"/>
      <c r="B18" s="11" t="s">
        <v>55</v>
      </c>
      <c r="C18" s="24">
        <f>119251/1000</f>
        <v>119.251</v>
      </c>
      <c r="D18" s="12"/>
      <c r="E18" s="12"/>
      <c r="F18" s="24">
        <f>(108920+5727)/1000</f>
        <v>114.64700000000001</v>
      </c>
      <c r="G18" s="32"/>
      <c r="H18" s="38">
        <f>+(102187+5728+1082)/1000</f>
        <v>108.997</v>
      </c>
    </row>
    <row r="19" spans="1:9" ht="23.5" thickBot="1" x14ac:dyDescent="0.4">
      <c r="A19" s="18">
        <v>2</v>
      </c>
      <c r="B19" s="11" t="s">
        <v>56</v>
      </c>
      <c r="C19" s="24"/>
      <c r="D19" s="12"/>
      <c r="E19" s="12"/>
      <c r="F19" s="12"/>
      <c r="G19" s="89"/>
      <c r="H19" s="90"/>
    </row>
    <row r="20" spans="1:9" ht="15" thickBot="1" x14ac:dyDescent="0.4">
      <c r="A20" s="18">
        <v>3</v>
      </c>
      <c r="B20" s="11" t="s">
        <v>57</v>
      </c>
      <c r="C20" s="24"/>
      <c r="D20" s="12"/>
      <c r="E20" s="12"/>
      <c r="F20" s="12"/>
      <c r="G20" s="89"/>
      <c r="H20" s="90"/>
    </row>
    <row r="21" spans="1:9" ht="23.5" thickBot="1" x14ac:dyDescent="0.4">
      <c r="A21" s="15"/>
      <c r="B21" s="19" t="s">
        <v>58</v>
      </c>
      <c r="C21" s="28">
        <f>SUM(C14:C20)</f>
        <v>203.32499999999999</v>
      </c>
      <c r="D21" s="29"/>
      <c r="E21" s="29"/>
      <c r="F21" s="30">
        <f>SUM(F13:F20)</f>
        <v>142.471</v>
      </c>
      <c r="G21" s="29"/>
      <c r="H21" s="28">
        <f>SUM(H13:H20)</f>
        <v>165.24700000000001</v>
      </c>
      <c r="I21" s="31"/>
    </row>
    <row r="22" spans="1:9" ht="16" thickTop="1" x14ac:dyDescent="0.35">
      <c r="A22" s="20"/>
      <c r="B22" s="20"/>
      <c r="C22" s="20"/>
      <c r="D22" s="20"/>
      <c r="E22" s="20"/>
      <c r="F22" s="20"/>
      <c r="G22" s="20"/>
      <c r="H22" s="20"/>
    </row>
    <row r="23" spans="1:9" ht="62.5" x14ac:dyDescent="0.35">
      <c r="A23" s="21" t="s">
        <v>59</v>
      </c>
    </row>
  </sheetData>
  <mergeCells count="16">
    <mergeCell ref="G19:H19"/>
    <mergeCell ref="G20:H20"/>
    <mergeCell ref="G12:H12"/>
    <mergeCell ref="G13:H13"/>
    <mergeCell ref="G11:H11"/>
    <mergeCell ref="A1:G1"/>
    <mergeCell ref="A2:G2"/>
    <mergeCell ref="A3:G3"/>
    <mergeCell ref="A4:G4"/>
    <mergeCell ref="A5:G5"/>
    <mergeCell ref="A6:G6"/>
    <mergeCell ref="A7:G7"/>
    <mergeCell ref="A8:G8"/>
    <mergeCell ref="H1:H8"/>
    <mergeCell ref="G9:H9"/>
    <mergeCell ref="G10:H1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61568b1-c106-4d70-abab-16fd7af8c238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0E6C50716BFC40BF67FFB0DB8DCAB1" ma:contentTypeVersion="11" ma:contentTypeDescription="Create a new document." ma:contentTypeScope="" ma:versionID="1b9002d694ddee4997dae11220d103b5">
  <xsd:schema xmlns:xsd="http://www.w3.org/2001/XMLSchema" xmlns:xs="http://www.w3.org/2001/XMLSchema" xmlns:p="http://schemas.microsoft.com/office/2006/metadata/properties" xmlns:ns2="e61568b1-c106-4d70-abab-16fd7af8c238" xmlns:ns3="0343ffb1-f659-47b9-8c3f-42d21e4ec3a0" targetNamespace="http://schemas.microsoft.com/office/2006/metadata/properties" ma:root="true" ma:fieldsID="045163a031dcb388ff49906fb25efbbc" ns2:_="" ns3:_="">
    <xsd:import namespace="e61568b1-c106-4d70-abab-16fd7af8c238"/>
    <xsd:import namespace="0343ffb1-f659-47b9-8c3f-42d21e4ec3a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1568b1-c106-4d70-abab-16fd7af8c2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1897d326-6b4f-4e9a-8799-b3e387ea2c0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43ffb1-f659-47b9-8c3f-42d21e4ec3a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09AAC09-16F5-4B72-84DE-5898CDCFF589}">
  <ds:schemaRefs>
    <ds:schemaRef ds:uri="http://schemas.microsoft.com/office/2006/metadata/properties"/>
    <ds:schemaRef ds:uri="http://schemas.microsoft.com/office/infopath/2007/PartnerControls"/>
    <ds:schemaRef ds:uri="e61568b1-c106-4d70-abab-16fd7af8c238"/>
  </ds:schemaRefs>
</ds:datastoreItem>
</file>

<file path=customXml/itemProps2.xml><?xml version="1.0" encoding="utf-8"?>
<ds:datastoreItem xmlns:ds="http://schemas.openxmlformats.org/officeDocument/2006/customXml" ds:itemID="{874EAEBE-AC84-4816-AE02-024F36A83D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1568b1-c106-4d70-abab-16fd7af8c238"/>
    <ds:schemaRef ds:uri="0343ffb1-f659-47b9-8c3f-42d21e4ec3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FE36EDD-F808-4336-B258-6C183E6BB28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D1</vt:lpstr>
      <vt:lpstr>D2</vt:lpstr>
      <vt:lpstr>D3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Kilbane</dc:creator>
  <cp:lastModifiedBy>James Kilbane</cp:lastModifiedBy>
  <dcterms:created xsi:type="dcterms:W3CDTF">2022-06-15T18:01:28Z</dcterms:created>
  <dcterms:modified xsi:type="dcterms:W3CDTF">2022-06-28T13:19:54Z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0x010100180E6C50716BFC40BF67FFB0DB8DCAB1</vt:lpwstr>
  </property>
  <property fmtid="{D5CDD505-2E9C-101B-9397-08002B2CF9AE}" pid="3" name="MediaServiceImageTags">
    <vt:lpwstr/>
  </property>
</Properties>
</file>