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56" windowWidth="4896" windowHeight="8784" tabRatio="861" activeTab="0"/>
  </bookViews>
  <sheets>
    <sheet name="ACA SUMMARY" sheetId="1" r:id="rId1"/>
    <sheet name="SS &amp; GSO" sheetId="2" r:id="rId2"/>
    <sheet name="Uncollectible ACA" sheetId="3" r:id="rId3"/>
  </sheets>
  <definedNames>
    <definedName name="_xlnm.Print_Area" localSheetId="0">'ACA SUMMARY'!$A$1:$L$46</definedName>
    <definedName name="_xlnm.Print_Area" localSheetId="1">'SS &amp; GSO'!$A$1:$I$43</definedName>
    <definedName name="_xlnm.Print_Area" localSheetId="2">'Uncollectible ACA'!$A$2:$F$14</definedName>
    <definedName name="_xlnm.Print_Titles" localSheetId="0">'ACA SUMMARY'!$7:$12</definedName>
  </definedNames>
  <calcPr fullCalcOnLoad="1"/>
</workbook>
</file>

<file path=xl/sharedStrings.xml><?xml version="1.0" encoding="utf-8"?>
<sst xmlns="http://schemas.openxmlformats.org/spreadsheetml/2006/main" count="129" uniqueCount="76">
  <si>
    <t>COLUMBIA GAS OF KENTUCKY, INC.</t>
  </si>
  <si>
    <t>STATEMENT SHOWING COMPUTATION OF</t>
  </si>
  <si>
    <t>ACTUAL GAS COST ADJUSTMENT (ACA)</t>
  </si>
  <si>
    <t>Total</t>
  </si>
  <si>
    <t>Standby</t>
  </si>
  <si>
    <t>Net</t>
  </si>
  <si>
    <t>Average</t>
  </si>
  <si>
    <t>Sales</t>
  </si>
  <si>
    <t>Service</t>
  </si>
  <si>
    <t>Applicable</t>
  </si>
  <si>
    <t>Expected</t>
  </si>
  <si>
    <t>(OVER)/</t>
  </si>
  <si>
    <t>LINE</t>
  </si>
  <si>
    <t>Volumes</t>
  </si>
  <si>
    <t>Gas Cost</t>
  </si>
  <si>
    <t>Cost of Gas</t>
  </si>
  <si>
    <t>UNDER</t>
  </si>
  <si>
    <t>NO.</t>
  </si>
  <si>
    <t>MONTH</t>
  </si>
  <si>
    <t>Per Books</t>
  </si>
  <si>
    <t>Rate</t>
  </si>
  <si>
    <t>Recovery</t>
  </si>
  <si>
    <t>Purchased</t>
  </si>
  <si>
    <t>RECOVERY</t>
  </si>
  <si>
    <t>Capacity Release</t>
  </si>
  <si>
    <t>Mcf</t>
  </si>
  <si>
    <t>$/Mcf</t>
  </si>
  <si>
    <t>$</t>
  </si>
  <si>
    <t>(1)</t>
  </si>
  <si>
    <t>(2)</t>
  </si>
  <si>
    <t>(3)=(1)-(2)</t>
  </si>
  <si>
    <t>(6)</t>
  </si>
  <si>
    <t>TOTAL</t>
  </si>
  <si>
    <t>Off-System Sales</t>
  </si>
  <si>
    <t>Gas Cost Audit</t>
  </si>
  <si>
    <t>TOTAL (OVER)/UNDER-RECOVERY</t>
  </si>
  <si>
    <t>Demand Revenues Received</t>
  </si>
  <si>
    <t>Commodity Revenues Received</t>
  </si>
  <si>
    <t>Commodity Cost of Gas</t>
  </si>
  <si>
    <t>STATEMENT SHOWING ACTUAL COST</t>
  </si>
  <si>
    <t>RECOVERY FROM CUSTOMERS TAKING STANDBY</t>
  </si>
  <si>
    <t>SERVICE UNDER RATE SCHEDULE IS AND GSO</t>
  </si>
  <si>
    <t>SS</t>
  </si>
  <si>
    <t>Commodity</t>
  </si>
  <si>
    <t>(3)</t>
  </si>
  <si>
    <t>Total SS Commodity Recovery</t>
  </si>
  <si>
    <t xml:space="preserve"> </t>
  </si>
  <si>
    <t xml:space="preserve"> Demand</t>
  </si>
  <si>
    <t>Demand</t>
  </si>
  <si>
    <t>Total SS Demand Recovery</t>
  </si>
  <si>
    <t>TOTAL SS AND GSO RECOVERY</t>
  </si>
  <si>
    <t>Month</t>
  </si>
  <si>
    <t>Line</t>
  </si>
  <si>
    <t>No.</t>
  </si>
  <si>
    <t>(4) = (5/3)</t>
  </si>
  <si>
    <t>Demand (Over)/Under Recovery</t>
  </si>
  <si>
    <t>Commodity (Over)/Under Recovery</t>
  </si>
  <si>
    <t>Columbia Gas of Kentucky, Inc.</t>
  </si>
  <si>
    <t>Gas Cost Uncollectible Charge - Actual Cost Adjustment</t>
  </si>
  <si>
    <t>Class</t>
  </si>
  <si>
    <t>Actual Cost</t>
  </si>
  <si>
    <t>Actual Recovery</t>
  </si>
  <si>
    <t>(Over)/Under Activity</t>
  </si>
  <si>
    <t>Gas Cost Uncollectible ACA</t>
  </si>
  <si>
    <t>Total Commodity (Over)/Under Recovery</t>
  </si>
  <si>
    <t>(10)=(9)-(8)</t>
  </si>
  <si>
    <t>(8)=(5)+(6)-(7)</t>
  </si>
  <si>
    <t xml:space="preserve">Gas Left On </t>
  </si>
  <si>
    <t>Demand Cost of Gas</t>
  </si>
  <si>
    <t>BASED ON THE THREE MONTHS ENDED FEBRUARY 28, 2022</t>
  </si>
  <si>
    <t>Expected Sales Volumes for the Twelve Months End May 31, 2023</t>
  </si>
  <si>
    <t>DEMAND ACA TO EXPIRE MAY 31, 2023</t>
  </si>
  <si>
    <t>COMMODITY ACA TO EXPIRE MAY 31, 2023</t>
  </si>
  <si>
    <t>TOTAL ACA TO EXPIRE MAY 31, 2023</t>
  </si>
  <si>
    <t>FOR THE THREE MONTHS ENDED FEBRUARY 28, 2022</t>
  </si>
  <si>
    <t>For the Three Months Ending February 28, 2022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</si>
</sst>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00"/>
    <numFmt numFmtId="169" formatCode="0.00000"/>
    <numFmt numFmtId="170" formatCode="0.000000"/>
    <numFmt numFmtId="171" formatCode="_(* #,##0.0000_);_(* \(#,##0.0000\);_(* &quot;-&quot;??_);_(@_)"/>
    <numFmt numFmtId="172" formatCode="_(* #,##0.00000_);_(* \(#,##0.00000\);_(* &quot;-&quot;??_);_(@_)"/>
    <numFmt numFmtId="173" formatCode="0.0000_)"/>
    <numFmt numFmtId="174" formatCode="&quot;$&quot;#,##0.0000_);\(&quot;$&quot;#,##0.0000\)"/>
    <numFmt numFmtId="175" formatCode="0.000_)"/>
    <numFmt numFmtId="176" formatCode="0.00_)"/>
    <numFmt numFmtId="177" formatCode="0.0_)"/>
    <numFmt numFmtId="178" formatCode="0_)"/>
    <numFmt numFmtId="179" formatCode="#,##0.0_);\(#,##0.0\)"/>
    <numFmt numFmtId="180" formatCode="#,##0.000_);\(#,##0.000\)"/>
    <numFmt numFmtId="181" formatCode="#,##0.0000_);\(#,##0.0000\)"/>
    <numFmt numFmtId="182" formatCode="#,##0.00000_);\(#,##0.00000\)"/>
    <numFmt numFmtId="183" formatCode="#,##0.000000_);\(#,##0.000000\)"/>
    <numFmt numFmtId="184" formatCode="0.00000_)"/>
    <numFmt numFmtId="185" formatCode="0.000000_)"/>
    <numFmt numFmtId="186" formatCode="0.0"/>
    <numFmt numFmtId="187" formatCode="_(* #,##0.000000_);_(* \(#,##0.000000\);_(* &quot;-&quot;??_);_(@_)"/>
    <numFmt numFmtId="188" formatCode="mmmm\-yy"/>
    <numFmt numFmtId="189" formatCode="0.00_);\(0.00\)"/>
    <numFmt numFmtId="190" formatCode="0.00_);[Red]\(0.00\)"/>
    <numFmt numFmtId="191" formatCode="0.0_);\(0.0\)"/>
    <numFmt numFmtId="192" formatCode="0_);\(0\)"/>
    <numFmt numFmtId="193" formatCode="0.0000_);\(0.0000\)"/>
    <numFmt numFmtId="194" formatCode="&quot;$&quot;#,##0.00"/>
    <numFmt numFmtId="195" formatCode="_(* #,##0.0000_);_(* \(#,##0.0000\);_(* &quot;-&quot;????_);_(@_)"/>
    <numFmt numFmtId="196" formatCode="_(* #,##0.0_);_(* \(#,##0.0\);_(* &quot;-&quot;?_);_(@_)"/>
    <numFmt numFmtId="197" formatCode="&quot;$&quot;#,##0.00000"/>
    <numFmt numFmtId="198" formatCode="&quot;$&quot;#,##0"/>
    <numFmt numFmtId="199" formatCode="&quot;$&quot;#,##0.0000"/>
    <numFmt numFmtId="200" formatCode="_(&quot;$&quot;* #,##0.0000_);_(&quot;$&quot;* \(#,##0.0000\);_(&quot;$&quot;* &quot;-&quot;????_);_(@_)"/>
    <numFmt numFmtId="201" formatCode="0.0000%"/>
    <numFmt numFmtId="202" formatCode="&quot;$&quot;#,##0.0_);\(&quot;$&quot;#,##0.0\)"/>
    <numFmt numFmtId="203" formatCode="_(&quot;$&quot;* #,##0.0_);_(&quot;$&quot;* \(#,##0.0\);_(&quot;$&quot;* &quot;-&quot;??_);_(@_)"/>
    <numFmt numFmtId="204" formatCode="_(&quot;$&quot;* #,##0_);_(&quot;$&quot;* \(#,##0\);_(&quot;$&quot;* &quot;-&quot;??_);_(@_)"/>
    <numFmt numFmtId="205" formatCode="_(&quot;$&quot;* #,##0.000_);_(&quot;$&quot;* \(#,##0.000\);_(&quot;$&quot;* &quot;-&quot;??_);_(@_)"/>
    <numFmt numFmtId="206" formatCode="_(&quot;$&quot;* #,##0.0000_);_(&quot;$&quot;* \(#,##0.0000\);_(&quot;$&quot;* &quot;-&quot;??_);_(@_)"/>
    <numFmt numFmtId="207" formatCode="mmmm\ yyyy"/>
    <numFmt numFmtId="208" formatCode="mmm\-yyyy"/>
    <numFmt numFmtId="209" formatCode="#,##0.0"/>
    <numFmt numFmtId="210" formatCode="mmmm\ d\,\ yyyy"/>
    <numFmt numFmtId="211" formatCode="#,##0.00000000_);\(#,##0.00000000\)"/>
    <numFmt numFmtId="212" formatCode="&quot;$&quot;#,##0.000_);\(&quot;$&quot;#,##0.000\)"/>
    <numFmt numFmtId="213" formatCode="[$-409]dddd\,\ mmmm\ dd\,\ yyyy"/>
    <numFmt numFmtId="214" formatCode="m/d/yy;@"/>
    <numFmt numFmtId="215" formatCode="&quot;$&quot;#,##0.00000_);\(&quot;$&quot;#,##0.00000\)"/>
    <numFmt numFmtId="216" formatCode="&quot;$&quot;#,##0.000000_);\(&quot;$&quot;#,##0.000000\)"/>
    <numFmt numFmtId="217" formatCode="&quot;$&quot;#,##0.0000000_);\(&quot;$&quot;#,##0.0000000\)"/>
    <numFmt numFmtId="218" formatCode="&quot;$&quot;#,##0.00000000_);\(&quot;$&quot;#,##0.000000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trike/>
      <sz val="10"/>
      <name val="Calibri"/>
      <family val="2"/>
    </font>
    <font>
      <u val="single"/>
      <sz val="12"/>
      <name val="Calibri"/>
      <family val="2"/>
    </font>
    <font>
      <b/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Fill="1" applyAlignment="1">
      <alignment/>
    </xf>
    <xf numFmtId="167" fontId="23" fillId="0" borderId="0" xfId="0" applyNumberFormat="1" applyFont="1" applyAlignment="1">
      <alignment/>
    </xf>
    <xf numFmtId="5" fontId="23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1" fontId="23" fillId="0" borderId="0" xfId="0" applyNumberFormat="1" applyFont="1" applyAlignment="1">
      <alignment horizontal="center"/>
    </xf>
    <xf numFmtId="5" fontId="23" fillId="0" borderId="0" xfId="42" applyNumberFormat="1" applyFont="1" applyAlignment="1">
      <alignment/>
    </xf>
    <xf numFmtId="5" fontId="28" fillId="0" borderId="0" xfId="0" applyNumberFormat="1" applyFont="1" applyAlignment="1">
      <alignment/>
    </xf>
    <xf numFmtId="5" fontId="28" fillId="0" borderId="0" xfId="0" applyNumberFormat="1" applyFont="1" applyFill="1" applyAlignment="1">
      <alignment/>
    </xf>
    <xf numFmtId="5" fontId="23" fillId="0" borderId="0" xfId="0" applyNumberFormat="1" applyFont="1" applyFill="1" applyAlignment="1">
      <alignment/>
    </xf>
    <xf numFmtId="167" fontId="23" fillId="0" borderId="0" xfId="42" applyNumberFormat="1" applyFont="1" applyAlignment="1">
      <alignment/>
    </xf>
    <xf numFmtId="1" fontId="27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27" fillId="0" borderId="0" xfId="0" applyFont="1" applyAlignment="1" quotePrefix="1">
      <alignment horizontal="center"/>
    </xf>
    <xf numFmtId="43" fontId="23" fillId="0" borderId="0" xfId="42" applyFont="1" applyAlignment="1">
      <alignment/>
    </xf>
    <xf numFmtId="172" fontId="23" fillId="0" borderId="0" xfId="42" applyNumberFormat="1" applyFont="1" applyAlignment="1">
      <alignment/>
    </xf>
    <xf numFmtId="207" fontId="23" fillId="0" borderId="0" xfId="0" applyNumberFormat="1" applyFont="1" applyAlignment="1" applyProtection="1" quotePrefix="1">
      <alignment horizontal="left"/>
      <protection/>
    </xf>
    <xf numFmtId="174" fontId="23" fillId="0" borderId="0" xfId="42" applyNumberFormat="1" applyFont="1" applyFill="1" applyAlignment="1">
      <alignment/>
    </xf>
    <xf numFmtId="167" fontId="23" fillId="0" borderId="0" xfId="42" applyNumberFormat="1" applyFont="1" applyAlignment="1" quotePrefix="1">
      <alignment/>
    </xf>
    <xf numFmtId="167" fontId="23" fillId="0" borderId="0" xfId="42" applyNumberFormat="1" applyFont="1" applyBorder="1" applyAlignment="1">
      <alignment/>
    </xf>
    <xf numFmtId="5" fontId="23" fillId="0" borderId="10" xfId="42" applyNumberFormat="1" applyFont="1" applyBorder="1" applyAlignment="1">
      <alignment/>
    </xf>
    <xf numFmtId="181" fontId="23" fillId="0" borderId="0" xfId="42" applyNumberFormat="1" applyFont="1" applyAlignment="1">
      <alignment/>
    </xf>
    <xf numFmtId="5" fontId="23" fillId="0" borderId="10" xfId="0" applyNumberFormat="1" applyFont="1" applyBorder="1" applyAlignment="1">
      <alignment/>
    </xf>
    <xf numFmtId="181" fontId="23" fillId="0" borderId="0" xfId="0" applyNumberFormat="1" applyFont="1" applyAlignment="1">
      <alignment/>
    </xf>
    <xf numFmtId="5" fontId="23" fillId="0" borderId="11" xfId="0" applyNumberFormat="1" applyFont="1" applyBorder="1" applyAlignment="1">
      <alignment/>
    </xf>
    <xf numFmtId="181" fontId="23" fillId="0" borderId="0" xfId="0" applyNumberFormat="1" applyFont="1" applyBorder="1" applyAlignment="1">
      <alignment/>
    </xf>
    <xf numFmtId="37" fontId="23" fillId="0" borderId="0" xfId="0" applyNumberFormat="1" applyFont="1" applyAlignment="1">
      <alignment/>
    </xf>
    <xf numFmtId="207" fontId="23" fillId="0" borderId="0" xfId="0" applyNumberFormat="1" applyFont="1" applyFill="1" applyAlignment="1" applyProtection="1" quotePrefix="1">
      <alignment horizontal="left"/>
      <protection/>
    </xf>
    <xf numFmtId="1" fontId="26" fillId="0" borderId="0" xfId="0" applyNumberFormat="1" applyFont="1" applyAlignment="1">
      <alignment horizontal="center"/>
    </xf>
    <xf numFmtId="0" fontId="27" fillId="0" borderId="0" xfId="0" applyFont="1" applyFill="1" applyBorder="1" applyAlignment="1">
      <alignment horizontal="centerContinuous"/>
    </xf>
    <xf numFmtId="37" fontId="27" fillId="0" borderId="0" xfId="0" applyNumberFormat="1" applyFont="1" applyFill="1" applyBorder="1" applyAlignment="1" applyProtection="1">
      <alignment horizontal="centerContinuous"/>
      <protection/>
    </xf>
    <xf numFmtId="1" fontId="27" fillId="0" borderId="0" xfId="0" applyNumberFormat="1" applyFont="1" applyFill="1" applyBorder="1" applyAlignment="1">
      <alignment horizontal="centerContinuous"/>
    </xf>
    <xf numFmtId="1" fontId="26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37" fontId="23" fillId="0" borderId="0" xfId="0" applyNumberFormat="1" applyFont="1" applyFill="1" applyAlignment="1" applyProtection="1">
      <alignment horizontal="center"/>
      <protection/>
    </xf>
    <xf numFmtId="1" fontId="23" fillId="0" borderId="0" xfId="0" applyNumberFormat="1" applyFont="1" applyFill="1" applyAlignment="1">
      <alignment horizontal="center"/>
    </xf>
    <xf numFmtId="37" fontId="24" fillId="0" borderId="0" xfId="0" applyNumberFormat="1" applyFont="1" applyFill="1" applyAlignment="1" applyProtection="1">
      <alignment horizontal="center"/>
      <protection/>
    </xf>
    <xf numFmtId="1" fontId="26" fillId="0" borderId="0" xfId="0" applyNumberFormat="1" applyFont="1" applyAlignment="1" quotePrefix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37" fontId="29" fillId="0" borderId="0" xfId="0" applyNumberFormat="1" applyFont="1" applyAlignment="1" applyProtection="1">
      <alignment horizontal="center"/>
      <protection/>
    </xf>
    <xf numFmtId="37" fontId="24" fillId="0" borderId="0" xfId="0" applyNumberFormat="1" applyFont="1" applyAlignment="1" applyProtection="1">
      <alignment horizontal="center"/>
      <protection/>
    </xf>
    <xf numFmtId="37" fontId="23" fillId="0" borderId="0" xfId="42" applyNumberFormat="1" applyFont="1" applyFill="1" applyAlignment="1" applyProtection="1">
      <alignment horizontal="right"/>
      <protection/>
    </xf>
    <xf numFmtId="167" fontId="23" fillId="0" borderId="0" xfId="42" applyNumberFormat="1" applyFont="1" applyFill="1" applyAlignment="1" applyProtection="1">
      <alignment horizontal="right"/>
      <protection/>
    </xf>
    <xf numFmtId="174" fontId="23" fillId="0" borderId="0" xfId="42" applyNumberFormat="1" applyFont="1" applyFill="1" applyAlignment="1" applyProtection="1">
      <alignment horizontal="right"/>
      <protection/>
    </xf>
    <xf numFmtId="198" fontId="23" fillId="0" borderId="0" xfId="42" applyNumberFormat="1" applyFont="1" applyFill="1" applyAlignment="1" applyProtection="1">
      <alignment horizontal="right"/>
      <protection/>
    </xf>
    <xf numFmtId="5" fontId="23" fillId="0" borderId="0" xfId="42" applyNumberFormat="1" applyFont="1" applyFill="1" applyAlignment="1" applyProtection="1">
      <alignment horizontal="right"/>
      <protection/>
    </xf>
    <xf numFmtId="5" fontId="23" fillId="0" borderId="0" xfId="0" applyNumberFormat="1" applyFont="1" applyFill="1" applyAlignment="1" applyProtection="1">
      <alignment/>
      <protection/>
    </xf>
    <xf numFmtId="167" fontId="23" fillId="0" borderId="0" xfId="42" applyNumberFormat="1" applyFont="1" applyAlignment="1">
      <alignment horizontal="center"/>
    </xf>
    <xf numFmtId="37" fontId="23" fillId="0" borderId="0" xfId="0" applyNumberFormat="1" applyFont="1" applyFill="1" applyAlignment="1" applyProtection="1">
      <alignment horizontal="left"/>
      <protection/>
    </xf>
    <xf numFmtId="167" fontId="28" fillId="0" borderId="0" xfId="42" applyNumberFormat="1" applyFont="1" applyFill="1" applyAlignment="1" applyProtection="1">
      <alignment horizontal="right"/>
      <protection/>
    </xf>
    <xf numFmtId="5" fontId="28" fillId="0" borderId="0" xfId="42" applyNumberFormat="1" applyFont="1" applyFill="1" applyAlignment="1" applyProtection="1">
      <alignment horizontal="right"/>
      <protection/>
    </xf>
    <xf numFmtId="5" fontId="28" fillId="0" borderId="0" xfId="42" applyNumberFormat="1" applyFont="1" applyFill="1" applyAlignment="1">
      <alignment horizontal="right"/>
    </xf>
    <xf numFmtId="167" fontId="23" fillId="0" borderId="0" xfId="42" applyNumberFormat="1" applyFont="1" applyFill="1" applyAlignment="1" applyProtection="1">
      <alignment/>
      <protection/>
    </xf>
    <xf numFmtId="5" fontId="23" fillId="0" borderId="0" xfId="42" applyNumberFormat="1" applyFont="1" applyFill="1" applyAlignment="1" applyProtection="1">
      <alignment/>
      <protection/>
    </xf>
    <xf numFmtId="5" fontId="23" fillId="0" borderId="0" xfId="0" applyNumberFormat="1" applyFont="1" applyFill="1" applyAlignment="1" applyProtection="1">
      <alignment horizontal="right"/>
      <protection/>
    </xf>
    <xf numFmtId="37" fontId="28" fillId="0" borderId="0" xfId="0" applyNumberFormat="1" applyFont="1" applyFill="1" applyBorder="1" applyAlignment="1" applyProtection="1">
      <alignment/>
      <protection/>
    </xf>
    <xf numFmtId="167" fontId="28" fillId="0" borderId="0" xfId="42" applyNumberFormat="1" applyFont="1" applyFill="1" applyBorder="1" applyAlignment="1">
      <alignment horizontal="right"/>
    </xf>
    <xf numFmtId="167" fontId="28" fillId="0" borderId="0" xfId="42" applyNumberFormat="1" applyFont="1" applyFill="1" applyAlignment="1" applyProtection="1">
      <alignment/>
      <protection/>
    </xf>
    <xf numFmtId="3" fontId="28" fillId="0" borderId="0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173" fontId="28" fillId="0" borderId="0" xfId="0" applyNumberFormat="1" applyFont="1" applyFill="1" applyBorder="1" applyAlignment="1" applyProtection="1">
      <alignment/>
      <protection/>
    </xf>
    <xf numFmtId="1" fontId="28" fillId="0" borderId="0" xfId="0" applyNumberFormat="1" applyFont="1" applyFill="1" applyBorder="1" applyAlignment="1">
      <alignment horizontal="right"/>
    </xf>
    <xf numFmtId="5" fontId="23" fillId="0" borderId="0" xfId="42" applyNumberFormat="1" applyFont="1" applyFill="1" applyAlignment="1" applyProtection="1">
      <alignment/>
      <protection/>
    </xf>
    <xf numFmtId="37" fontId="28" fillId="0" borderId="0" xfId="0" applyNumberFormat="1" applyFont="1" applyFill="1" applyAlignment="1">
      <alignment/>
    </xf>
    <xf numFmtId="37" fontId="27" fillId="0" borderId="0" xfId="0" applyNumberFormat="1" applyFont="1" applyFill="1" applyBorder="1" applyAlignment="1" applyProtection="1">
      <alignment horizontal="center"/>
      <protection/>
    </xf>
    <xf numFmtId="37" fontId="27" fillId="0" borderId="0" xfId="0" applyNumberFormat="1" applyFont="1" applyFill="1" applyBorder="1" applyAlignment="1" applyProtection="1">
      <alignment horizontal="left"/>
      <protection/>
    </xf>
    <xf numFmtId="1" fontId="23" fillId="0" borderId="0" xfId="0" applyNumberFormat="1" applyFont="1" applyFill="1" applyBorder="1" applyAlignment="1">
      <alignment/>
    </xf>
    <xf numFmtId="5" fontId="28" fillId="0" borderId="0" xfId="0" applyNumberFormat="1" applyFont="1" applyFill="1" applyAlignment="1" applyProtection="1">
      <alignment/>
      <protection/>
    </xf>
    <xf numFmtId="37" fontId="28" fillId="0" borderId="0" xfId="0" applyNumberFormat="1" applyFont="1" applyFill="1" applyAlignment="1" applyProtection="1">
      <alignment horizontal="left"/>
      <protection/>
    </xf>
    <xf numFmtId="39" fontId="23" fillId="0" borderId="0" xfId="0" applyNumberFormat="1" applyFont="1" applyFill="1" applyAlignment="1" applyProtection="1">
      <alignment horizontal="left"/>
      <protection/>
    </xf>
    <xf numFmtId="37" fontId="23" fillId="0" borderId="0" xfId="0" applyNumberFormat="1" applyFont="1" applyAlignment="1" applyProtection="1">
      <alignment horizontal="left"/>
      <protection/>
    </xf>
    <xf numFmtId="5" fontId="28" fillId="0" borderId="0" xfId="0" applyNumberFormat="1" applyFont="1" applyFill="1" applyAlignment="1" applyProtection="1">
      <alignment horizontal="left"/>
      <protection/>
    </xf>
    <xf numFmtId="5" fontId="24" fillId="0" borderId="0" xfId="42" applyNumberFormat="1" applyFont="1" applyFill="1" applyAlignment="1" applyProtection="1">
      <alignment horizontal="right"/>
      <protection/>
    </xf>
    <xf numFmtId="5" fontId="23" fillId="0" borderId="11" xfId="42" applyNumberFormat="1" applyFont="1" applyFill="1" applyBorder="1" applyAlignment="1" applyProtection="1">
      <alignment horizontal="right"/>
      <protection/>
    </xf>
    <xf numFmtId="37" fontId="27" fillId="0" borderId="0" xfId="0" applyNumberFormat="1" applyFont="1" applyFill="1" applyAlignment="1" applyProtection="1">
      <alignment horizontal="left"/>
      <protection/>
    </xf>
    <xf numFmtId="174" fontId="27" fillId="0" borderId="0" xfId="42" applyNumberFormat="1" applyFont="1" applyFill="1" applyAlignment="1" applyProtection="1">
      <alignment horizontal="right"/>
      <protection/>
    </xf>
    <xf numFmtId="5" fontId="23" fillId="0" borderId="0" xfId="42" applyNumberFormat="1" applyFont="1" applyFill="1" applyBorder="1" applyAlignment="1" applyProtection="1">
      <alignment horizontal="right"/>
      <protection/>
    </xf>
    <xf numFmtId="37" fontId="30" fillId="0" borderId="0" xfId="0" applyNumberFormat="1" applyFont="1" applyFill="1" applyAlignment="1" applyProtection="1">
      <alignment horizontal="left"/>
      <protection/>
    </xf>
    <xf numFmtId="174" fontId="30" fillId="0" borderId="11" xfId="42" applyNumberFormat="1" applyFont="1" applyFill="1" applyBorder="1" applyAlignment="1" applyProtection="1">
      <alignment horizontal="right"/>
      <protection/>
    </xf>
    <xf numFmtId="0" fontId="23" fillId="0" borderId="0" xfId="0" applyFont="1" applyFill="1" applyAlignment="1" quotePrefix="1">
      <alignment/>
    </xf>
    <xf numFmtId="0" fontId="23" fillId="0" borderId="0" xfId="0" applyFont="1" applyAlignment="1" quotePrefix="1">
      <alignment/>
    </xf>
    <xf numFmtId="37" fontId="26" fillId="0" borderId="0" xfId="0" applyNumberFormat="1" applyFont="1" applyAlignment="1" applyProtection="1">
      <alignment horizontal="left"/>
      <protection/>
    </xf>
    <xf numFmtId="37" fontId="26" fillId="0" borderId="0" xfId="0" applyNumberFormat="1" applyFont="1" applyFill="1" applyAlignment="1" applyProtection="1">
      <alignment horizontal="left"/>
      <protection/>
    </xf>
    <xf numFmtId="0" fontId="27" fillId="0" borderId="0" xfId="0" applyFont="1" applyAlignment="1">
      <alignment/>
    </xf>
    <xf numFmtId="17" fontId="24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left"/>
    </xf>
    <xf numFmtId="204" fontId="23" fillId="0" borderId="0" xfId="44" applyNumberFormat="1" applyFont="1" applyFill="1" applyAlignment="1">
      <alignment horizontal="right"/>
    </xf>
    <xf numFmtId="204" fontId="24" fillId="0" borderId="0" xfId="44" applyNumberFormat="1" applyFont="1" applyFill="1" applyAlignment="1">
      <alignment horizontal="right"/>
    </xf>
    <xf numFmtId="204" fontId="27" fillId="0" borderId="0" xfId="44" applyNumberFormat="1" applyFont="1" applyAlignment="1">
      <alignment/>
    </xf>
    <xf numFmtId="39" fontId="27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7" fontId="24" fillId="0" borderId="0" xfId="42" applyNumberFormat="1" applyFont="1" applyFill="1" applyBorder="1" applyAlignment="1" applyProtection="1">
      <alignment horizontal="right"/>
      <protection/>
    </xf>
    <xf numFmtId="7" fontId="23" fillId="0" borderId="11" xfId="0" applyNumberFormat="1" applyFont="1" applyFill="1" applyBorder="1" applyAlignment="1" applyProtection="1">
      <alignment horizontal="right"/>
      <protection/>
    </xf>
    <xf numFmtId="37" fontId="23" fillId="0" borderId="0" xfId="42" applyNumberFormat="1" applyFont="1" applyFill="1" applyAlignment="1">
      <alignment/>
    </xf>
    <xf numFmtId="5" fontId="23" fillId="0" borderId="0" xfId="42" applyNumberFormat="1" applyFont="1" applyFill="1" applyAlignment="1">
      <alignment/>
    </xf>
    <xf numFmtId="0" fontId="27" fillId="0" borderId="0" xfId="0" applyFont="1" applyFill="1" applyAlignment="1">
      <alignment/>
    </xf>
    <xf numFmtId="37" fontId="23" fillId="0" borderId="0" xfId="0" applyNumberFormat="1" applyFont="1" applyFill="1" applyAlignment="1">
      <alignment horizontal="right"/>
    </xf>
    <xf numFmtId="37" fontId="25" fillId="0" borderId="0" xfId="0" applyNumberFormat="1" applyFont="1" applyFill="1" applyAlignment="1" applyProtection="1">
      <alignment horizontal="center"/>
      <protection/>
    </xf>
    <xf numFmtId="0" fontId="25" fillId="0" borderId="0" xfId="0" applyFont="1" applyFill="1" applyBorder="1" applyAlignment="1">
      <alignment horizontal="center"/>
    </xf>
    <xf numFmtId="37" fontId="27" fillId="0" borderId="0" xfId="0" applyNumberFormat="1" applyFont="1" applyFill="1" applyAlignment="1" applyProtection="1">
      <alignment horizontal="center"/>
      <protection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J323"/>
  <sheetViews>
    <sheetView tabSelected="1" zoomScaleSheetLayoutView="85" zoomScalePageLayoutView="0" workbookViewId="0" topLeftCell="A1">
      <selection activeCell="H25" sqref="H25"/>
    </sheetView>
  </sheetViews>
  <sheetFormatPr defaultColWidth="9.28125" defaultRowHeight="14.25" customHeight="1"/>
  <cols>
    <col min="1" max="1" width="4.28125" style="35" bestFit="1" customWidth="1"/>
    <col min="2" max="2" width="16.7109375" style="35" customWidth="1"/>
    <col min="3" max="3" width="10.7109375" style="39" customWidth="1"/>
    <col min="4" max="4" width="10.28125" style="39" bestFit="1" customWidth="1"/>
    <col min="5" max="5" width="11.57421875" style="39" bestFit="1" customWidth="1"/>
    <col min="6" max="6" width="14.7109375" style="39" bestFit="1" customWidth="1"/>
    <col min="7" max="7" width="14.7109375" style="35" bestFit="1" customWidth="1"/>
    <col min="8" max="9" width="12.00390625" style="35" customWidth="1"/>
    <col min="10" max="10" width="14.28125" style="35" customWidth="1"/>
    <col min="11" max="11" width="13.00390625" style="35" bestFit="1" customWidth="1"/>
    <col min="12" max="12" width="14.28125" style="35" bestFit="1" customWidth="1"/>
    <col min="13" max="13" width="15.7109375" style="35" customWidth="1"/>
    <col min="14" max="14" width="17.7109375" style="35" customWidth="1"/>
    <col min="15" max="15" width="16.7109375" style="35" customWidth="1"/>
    <col min="16" max="154" width="15.7109375" style="35" customWidth="1"/>
    <col min="155" max="16384" width="9.28125" style="35" customWidth="1"/>
  </cols>
  <sheetData>
    <row r="1" spans="1:12" ht="18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4.25" customHeight="1">
      <c r="A2" s="36"/>
      <c r="B2" s="36"/>
      <c r="C2" s="36"/>
      <c r="D2" s="36"/>
      <c r="E2" s="37"/>
      <c r="F2" s="36"/>
      <c r="G2" s="36"/>
      <c r="H2" s="36"/>
      <c r="I2" s="36"/>
      <c r="J2" s="36"/>
      <c r="K2" s="38"/>
      <c r="L2" s="38"/>
    </row>
    <row r="3" spans="1:12" ht="14.25" customHeight="1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4.25" customHeight="1">
      <c r="A4" s="108" t="s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3" ht="14.25" customHeight="1">
      <c r="A5" s="106" t="s">
        <v>69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</row>
    <row r="6" spans="1:123" s="12" customFormat="1" ht="16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1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</row>
    <row r="7" spans="1:123" ht="14.25" customHeight="1">
      <c r="A7" s="6"/>
      <c r="B7" s="6"/>
      <c r="C7" s="40" t="s">
        <v>3</v>
      </c>
      <c r="D7" s="40" t="s">
        <v>4</v>
      </c>
      <c r="E7" s="40" t="s">
        <v>5</v>
      </c>
      <c r="F7" s="40" t="s">
        <v>6</v>
      </c>
      <c r="G7" s="40"/>
      <c r="H7" s="40"/>
      <c r="I7" s="40"/>
      <c r="J7" s="40"/>
      <c r="K7" s="40"/>
      <c r="L7" s="40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</row>
    <row r="8" spans="1:123" ht="14.25" customHeight="1">
      <c r="A8" s="6"/>
      <c r="B8" s="6"/>
      <c r="C8" s="40" t="s">
        <v>7</v>
      </c>
      <c r="D8" s="40" t="s">
        <v>8</v>
      </c>
      <c r="E8" s="40" t="s">
        <v>9</v>
      </c>
      <c r="F8" s="40" t="s">
        <v>10</v>
      </c>
      <c r="G8" s="6"/>
      <c r="H8" s="40" t="s">
        <v>4</v>
      </c>
      <c r="I8" s="40"/>
      <c r="J8" s="40" t="s">
        <v>3</v>
      </c>
      <c r="K8" s="6"/>
      <c r="L8" s="40" t="s">
        <v>11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</row>
    <row r="9" spans="1:12" ht="14.25" customHeight="1">
      <c r="A9" s="40" t="s">
        <v>52</v>
      </c>
      <c r="B9" s="6"/>
      <c r="C9" s="41" t="s">
        <v>13</v>
      </c>
      <c r="D9" s="41" t="s">
        <v>7</v>
      </c>
      <c r="E9" s="41" t="s">
        <v>7</v>
      </c>
      <c r="F9" s="41" t="s">
        <v>14</v>
      </c>
      <c r="G9" s="40" t="s">
        <v>14</v>
      </c>
      <c r="H9" s="41" t="s">
        <v>8</v>
      </c>
      <c r="I9" s="41" t="s">
        <v>67</v>
      </c>
      <c r="J9" s="41" t="s">
        <v>14</v>
      </c>
      <c r="K9" s="40" t="s">
        <v>15</v>
      </c>
      <c r="L9" s="40" t="s">
        <v>16</v>
      </c>
    </row>
    <row r="10" spans="1:15" ht="14.25" customHeight="1">
      <c r="A10" s="43" t="s">
        <v>53</v>
      </c>
      <c r="B10" s="2" t="s">
        <v>51</v>
      </c>
      <c r="C10" s="43" t="s">
        <v>19</v>
      </c>
      <c r="D10" s="43" t="s">
        <v>13</v>
      </c>
      <c r="E10" s="43" t="s">
        <v>13</v>
      </c>
      <c r="F10" s="43" t="s">
        <v>20</v>
      </c>
      <c r="G10" s="43" t="s">
        <v>21</v>
      </c>
      <c r="H10" s="43" t="s">
        <v>21</v>
      </c>
      <c r="I10" s="43" t="s">
        <v>21</v>
      </c>
      <c r="J10" s="43" t="s">
        <v>21</v>
      </c>
      <c r="K10" s="2" t="s">
        <v>22</v>
      </c>
      <c r="L10" s="2" t="s">
        <v>23</v>
      </c>
      <c r="N10" s="44"/>
      <c r="O10" s="44"/>
    </row>
    <row r="11" spans="1:12" ht="14.25" customHeight="1">
      <c r="A11" s="43"/>
      <c r="B11" s="43"/>
      <c r="C11" s="41" t="s">
        <v>25</v>
      </c>
      <c r="D11" s="41" t="s">
        <v>25</v>
      </c>
      <c r="E11" s="41" t="s">
        <v>25</v>
      </c>
      <c r="F11" s="41" t="s">
        <v>26</v>
      </c>
      <c r="G11" s="41" t="s">
        <v>27</v>
      </c>
      <c r="H11" s="41" t="s">
        <v>27</v>
      </c>
      <c r="I11" s="41"/>
      <c r="J11" s="41" t="s">
        <v>27</v>
      </c>
      <c r="K11" s="41" t="s">
        <v>27</v>
      </c>
      <c r="L11" s="41" t="s">
        <v>27</v>
      </c>
    </row>
    <row r="12" spans="1:192" ht="14.25" customHeight="1">
      <c r="A12" s="45"/>
      <c r="B12" s="46"/>
      <c r="C12" s="41" t="s">
        <v>28</v>
      </c>
      <c r="D12" s="41" t="s">
        <v>29</v>
      </c>
      <c r="E12" s="41" t="s">
        <v>30</v>
      </c>
      <c r="F12" s="41" t="s">
        <v>54</v>
      </c>
      <c r="G12" s="41">
        <v>-5</v>
      </c>
      <c r="H12" s="41" t="s">
        <v>31</v>
      </c>
      <c r="I12" s="41">
        <v>-7</v>
      </c>
      <c r="J12" s="41" t="s">
        <v>66</v>
      </c>
      <c r="K12" s="41">
        <v>-9</v>
      </c>
      <c r="L12" s="41" t="s">
        <v>65</v>
      </c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</row>
    <row r="13" spans="1:192" s="12" customFormat="1" ht="14.25" customHeight="1">
      <c r="A13" s="45"/>
      <c r="B13" s="46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</row>
    <row r="14" spans="1:12" s="12" customFormat="1" ht="13.5">
      <c r="A14" s="41">
        <v>1</v>
      </c>
      <c r="B14" s="34">
        <v>44532</v>
      </c>
      <c r="C14" s="49">
        <f>1004067+517307+53107+1311</f>
        <v>1575792</v>
      </c>
      <c r="D14" s="49">
        <f>'SS &amp; GSO'!F15</f>
        <v>1020</v>
      </c>
      <c r="E14" s="50">
        <f>C14-D14</f>
        <v>1574772</v>
      </c>
      <c r="F14" s="51">
        <f>ROUND(+G14/E14,4)</f>
        <v>6.7677</v>
      </c>
      <c r="G14" s="52">
        <v>10657659.04</v>
      </c>
      <c r="H14" s="53">
        <v>16000.800000000001</v>
      </c>
      <c r="I14" s="53">
        <v>-9789.639999999996</v>
      </c>
      <c r="J14" s="54">
        <f>G14+H14-I14</f>
        <v>10683449.48</v>
      </c>
      <c r="K14" s="54">
        <v>5294034.699999998</v>
      </c>
      <c r="L14" s="54">
        <f>K14-J14</f>
        <v>-5389414.780000002</v>
      </c>
    </row>
    <row r="15" spans="1:12" s="12" customFormat="1" ht="13.5">
      <c r="A15" s="41">
        <v>2</v>
      </c>
      <c r="B15" s="34">
        <f>+B14+31</f>
        <v>44563</v>
      </c>
      <c r="C15" s="49">
        <f>1228440+642861+33823+1412</f>
        <v>1906536</v>
      </c>
      <c r="D15" s="49">
        <f>'SS &amp; GSO'!F16</f>
        <v>463</v>
      </c>
      <c r="E15" s="50">
        <f>C15-D15</f>
        <v>1906073</v>
      </c>
      <c r="F15" s="51">
        <f>ROUND(+G15/E15,4)</f>
        <v>6.6206</v>
      </c>
      <c r="G15" s="52">
        <v>12619370.519999998</v>
      </c>
      <c r="H15" s="53">
        <v>11967.779999999997</v>
      </c>
      <c r="I15" s="53">
        <v>-5336.799999999999</v>
      </c>
      <c r="J15" s="54">
        <f>G15+H15-I15</f>
        <v>12636675.099999998</v>
      </c>
      <c r="K15" s="54">
        <v>12714181.129999999</v>
      </c>
      <c r="L15" s="54">
        <f>K15-J15</f>
        <v>77506.03000000119</v>
      </c>
    </row>
    <row r="16" spans="1:12" s="12" customFormat="1" ht="13.5">
      <c r="A16" s="41">
        <v>3</v>
      </c>
      <c r="B16" s="34">
        <f>+B15+31</f>
        <v>44594</v>
      </c>
      <c r="C16" s="49">
        <f>1585902+792240+7810+0</f>
        <v>2385952</v>
      </c>
      <c r="D16" s="49">
        <f>'SS &amp; GSO'!F17</f>
        <v>1284</v>
      </c>
      <c r="E16" s="50">
        <f>C16-D16</f>
        <v>2384668</v>
      </c>
      <c r="F16" s="51">
        <f>ROUND(+G16/E16,4)</f>
        <v>6.867</v>
      </c>
      <c r="G16" s="52">
        <v>16375566.59</v>
      </c>
      <c r="H16" s="53">
        <v>16145.11</v>
      </c>
      <c r="I16" s="53">
        <v>-7402.87</v>
      </c>
      <c r="J16" s="54">
        <f>G16+H16-I16</f>
        <v>16399114.569999998</v>
      </c>
      <c r="K16" s="54">
        <v>15748367.89</v>
      </c>
      <c r="L16" s="54">
        <f>K16-J16</f>
        <v>-650746.6799999978</v>
      </c>
    </row>
    <row r="17" spans="1:14" s="12" customFormat="1" ht="13.5">
      <c r="A17" s="41"/>
      <c r="B17" s="56"/>
      <c r="C17" s="57"/>
      <c r="D17" s="57"/>
      <c r="E17" s="57"/>
      <c r="F17" s="58"/>
      <c r="G17" s="58"/>
      <c r="H17" s="59"/>
      <c r="I17" s="59"/>
      <c r="J17" s="15"/>
      <c r="K17" s="15"/>
      <c r="L17" s="15"/>
      <c r="M17" s="55"/>
      <c r="N17" s="55"/>
    </row>
    <row r="18" spans="1:14" s="12" customFormat="1" ht="13.5">
      <c r="A18" s="41">
        <f>+A16+1</f>
        <v>4</v>
      </c>
      <c r="B18" s="56" t="s">
        <v>32</v>
      </c>
      <c r="C18" s="60">
        <f>SUM(C14:C16)</f>
        <v>5868280</v>
      </c>
      <c r="D18" s="60">
        <f>SUM(D14:D16)</f>
        <v>2767</v>
      </c>
      <c r="E18" s="60">
        <f>SUM(E14:E16)</f>
        <v>5865513</v>
      </c>
      <c r="F18" s="61"/>
      <c r="G18" s="61">
        <f aca="true" t="shared" si="0" ref="G18:L18">SUM(G14:G16)</f>
        <v>39652596.14999999</v>
      </c>
      <c r="H18" s="61">
        <f t="shared" si="0"/>
        <v>44113.69</v>
      </c>
      <c r="I18" s="61">
        <f t="shared" si="0"/>
        <v>-22529.309999999994</v>
      </c>
      <c r="J18" s="61">
        <f t="shared" si="0"/>
        <v>39719239.15</v>
      </c>
      <c r="K18" s="62">
        <f t="shared" si="0"/>
        <v>33756583.72</v>
      </c>
      <c r="L18" s="62">
        <f t="shared" si="0"/>
        <v>-5962655.429999999</v>
      </c>
      <c r="N18" s="55"/>
    </row>
    <row r="19" spans="1:14" s="12" customFormat="1" ht="13.5">
      <c r="A19" s="41"/>
      <c r="B19" s="56"/>
      <c r="C19" s="63"/>
      <c r="D19" s="64"/>
      <c r="E19" s="64"/>
      <c r="F19" s="64"/>
      <c r="G19" s="65"/>
      <c r="H19" s="65"/>
      <c r="I19" s="65"/>
      <c r="J19" s="65"/>
      <c r="K19" s="66"/>
      <c r="L19" s="67"/>
      <c r="N19" s="55"/>
    </row>
    <row r="20" spans="1:12" s="12" customFormat="1" ht="12.75" customHeight="1">
      <c r="A20" s="41">
        <f>+A18+1</f>
        <v>5</v>
      </c>
      <c r="B20" s="56" t="s">
        <v>33</v>
      </c>
      <c r="C20" s="68"/>
      <c r="D20" s="69"/>
      <c r="E20" s="68"/>
      <c r="F20" s="68"/>
      <c r="G20" s="65"/>
      <c r="H20" s="65"/>
      <c r="I20" s="65"/>
      <c r="J20" s="65"/>
      <c r="K20" s="70"/>
      <c r="L20" s="71">
        <v>-157631.09999999998</v>
      </c>
    </row>
    <row r="21" spans="1:12" s="12" customFormat="1" ht="13.5">
      <c r="A21" s="41">
        <f>+A20+1</f>
        <v>6</v>
      </c>
      <c r="B21" s="56" t="s">
        <v>24</v>
      </c>
      <c r="C21" s="68"/>
      <c r="D21" s="69"/>
      <c r="E21" s="68"/>
      <c r="F21" s="68"/>
      <c r="G21" s="65"/>
      <c r="H21" s="65"/>
      <c r="I21" s="65"/>
      <c r="J21" s="65"/>
      <c r="K21" s="72"/>
      <c r="L21" s="71">
        <v>0</v>
      </c>
    </row>
    <row r="22" spans="1:12" s="12" customFormat="1" ht="13.5">
      <c r="A22" s="41">
        <f>+A21+1</f>
        <v>7</v>
      </c>
      <c r="B22" s="56" t="s">
        <v>34</v>
      </c>
      <c r="C22" s="68"/>
      <c r="D22" s="69"/>
      <c r="E22" s="68"/>
      <c r="F22" s="68"/>
      <c r="G22" s="65"/>
      <c r="H22" s="65"/>
      <c r="I22" s="65"/>
      <c r="J22" s="65"/>
      <c r="K22" s="72"/>
      <c r="L22" s="71">
        <v>0</v>
      </c>
    </row>
    <row r="23" spans="1:12" s="12" customFormat="1" ht="13.5">
      <c r="A23" s="73"/>
      <c r="B23" s="74"/>
      <c r="C23" s="68"/>
      <c r="D23" s="68"/>
      <c r="E23" s="68"/>
      <c r="F23" s="68"/>
      <c r="G23" s="65"/>
      <c r="H23" s="65"/>
      <c r="I23" s="65"/>
      <c r="J23" s="65"/>
      <c r="K23" s="75"/>
      <c r="L23" s="76"/>
    </row>
    <row r="24" spans="1:35" s="12" customFormat="1" ht="14.25" thickBot="1">
      <c r="A24" s="41">
        <f>+A22+1</f>
        <v>8</v>
      </c>
      <c r="B24" s="56" t="s">
        <v>35</v>
      </c>
      <c r="C24" s="77"/>
      <c r="D24" s="77"/>
      <c r="E24" s="77"/>
      <c r="F24" s="77"/>
      <c r="G24" s="65"/>
      <c r="H24" s="65"/>
      <c r="I24" s="65"/>
      <c r="J24" s="65"/>
      <c r="K24" s="78"/>
      <c r="L24" s="101">
        <f>SUM(L18:L22)</f>
        <v>-6120286.529999998</v>
      </c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</row>
    <row r="25" spans="1:35" s="12" customFormat="1" ht="14.25" thickTop="1">
      <c r="A25" s="41"/>
      <c r="B25" s="56"/>
      <c r="C25" s="77"/>
      <c r="D25" s="77"/>
      <c r="E25" s="77"/>
      <c r="F25" s="77"/>
      <c r="G25" s="65"/>
      <c r="H25" s="65"/>
      <c r="I25" s="65"/>
      <c r="J25" s="65"/>
      <c r="K25" s="56"/>
      <c r="L25" s="80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</row>
    <row r="26" spans="1:35" s="12" customFormat="1" ht="13.5">
      <c r="A26" s="41">
        <f>+A24+1</f>
        <v>9</v>
      </c>
      <c r="B26" s="56" t="s">
        <v>36</v>
      </c>
      <c r="C26" s="77"/>
      <c r="D26" s="77"/>
      <c r="E26" s="77"/>
      <c r="F26" s="77"/>
      <c r="G26" s="77"/>
      <c r="H26" s="77"/>
      <c r="I26" s="77"/>
      <c r="J26" s="77"/>
      <c r="K26" s="56"/>
      <c r="L26" s="53">
        <v>9818372.787920002</v>
      </c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</row>
    <row r="27" spans="1:35" s="12" customFormat="1" ht="13.5">
      <c r="A27" s="41">
        <f>+A26+1</f>
        <v>10</v>
      </c>
      <c r="B27" s="56" t="s">
        <v>68</v>
      </c>
      <c r="C27" s="77"/>
      <c r="D27" s="77"/>
      <c r="E27" s="77"/>
      <c r="F27" s="77"/>
      <c r="G27" s="77"/>
      <c r="H27" s="77"/>
      <c r="I27" s="77"/>
      <c r="J27" s="77"/>
      <c r="K27" s="56"/>
      <c r="L27" s="81">
        <v>3900219.2600000002</v>
      </c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</row>
    <row r="28" spans="1:35" s="12" customFormat="1" ht="14.25" thickBot="1">
      <c r="A28" s="41">
        <f>+A27+1</f>
        <v>11</v>
      </c>
      <c r="B28" s="56" t="s">
        <v>55</v>
      </c>
      <c r="C28" s="77"/>
      <c r="D28" s="77"/>
      <c r="E28" s="77"/>
      <c r="F28" s="77"/>
      <c r="G28" s="77"/>
      <c r="H28" s="77"/>
      <c r="I28" s="77"/>
      <c r="J28" s="77"/>
      <c r="K28" s="56"/>
      <c r="L28" s="82">
        <f>L27-L26</f>
        <v>-5918153.527920002</v>
      </c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</row>
    <row r="29" spans="1:35" s="12" customFormat="1" ht="14.25" thickTop="1">
      <c r="A29" s="41">
        <f>+A28+1</f>
        <v>12</v>
      </c>
      <c r="B29" s="56" t="s">
        <v>70</v>
      </c>
      <c r="C29" s="77"/>
      <c r="D29" s="77"/>
      <c r="E29" s="77"/>
      <c r="F29" s="77"/>
      <c r="G29" s="77"/>
      <c r="H29" s="77"/>
      <c r="I29" s="77"/>
      <c r="J29" s="77"/>
      <c r="K29" s="56"/>
      <c r="L29" s="49">
        <f>(12545000/1.101)*(1-0.003)-2994</f>
        <v>11357010.541326068</v>
      </c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</row>
    <row r="30" spans="1:35" s="12" customFormat="1" ht="13.5">
      <c r="A30" s="41"/>
      <c r="B30" s="56"/>
      <c r="C30" s="77"/>
      <c r="D30" s="77"/>
      <c r="E30" s="77"/>
      <c r="F30" s="77"/>
      <c r="G30" s="77"/>
      <c r="H30" s="77"/>
      <c r="I30" s="77"/>
      <c r="J30" s="77"/>
      <c r="K30" s="56"/>
      <c r="L30" s="57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</row>
    <row r="31" spans="1:35" s="12" customFormat="1" ht="13.5">
      <c r="A31" s="41">
        <f>+A29+1</f>
        <v>13</v>
      </c>
      <c r="B31" s="83" t="s">
        <v>71</v>
      </c>
      <c r="C31" s="77"/>
      <c r="D31" s="77"/>
      <c r="E31" s="77"/>
      <c r="F31" s="77"/>
      <c r="G31" s="77"/>
      <c r="H31" s="77"/>
      <c r="I31" s="77"/>
      <c r="J31" s="77"/>
      <c r="K31" s="56"/>
      <c r="L31" s="84">
        <f>ROUND(L28/L29,4)</f>
        <v>-0.5211</v>
      </c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</row>
    <row r="32" spans="1:35" s="12" customFormat="1" ht="13.5">
      <c r="A32" s="41"/>
      <c r="B32" s="56"/>
      <c r="C32" s="77"/>
      <c r="D32" s="77"/>
      <c r="E32" s="77"/>
      <c r="F32" s="77"/>
      <c r="G32" s="77"/>
      <c r="H32" s="77"/>
      <c r="I32" s="77"/>
      <c r="J32" s="77"/>
      <c r="K32" s="56"/>
      <c r="L32" s="57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</row>
    <row r="33" spans="1:35" s="12" customFormat="1" ht="13.5">
      <c r="A33" s="41">
        <f>+A31+1</f>
        <v>14</v>
      </c>
      <c r="B33" s="56" t="s">
        <v>37</v>
      </c>
      <c r="C33" s="77"/>
      <c r="D33" s="77"/>
      <c r="E33" s="77"/>
      <c r="F33" s="77"/>
      <c r="G33" s="77"/>
      <c r="H33" s="77"/>
      <c r="I33" s="77"/>
      <c r="J33" s="77"/>
      <c r="K33" s="56"/>
      <c r="L33" s="53">
        <v>29900862.77136</v>
      </c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</row>
    <row r="34" spans="1:35" s="12" customFormat="1" ht="13.5">
      <c r="A34" s="41">
        <f>+A33+1</f>
        <v>15</v>
      </c>
      <c r="B34" s="56" t="s">
        <v>38</v>
      </c>
      <c r="C34" s="77"/>
      <c r="D34" s="77"/>
      <c r="E34" s="77"/>
      <c r="F34" s="77"/>
      <c r="G34" s="77"/>
      <c r="H34" s="77"/>
      <c r="I34" s="77"/>
      <c r="J34" s="77"/>
      <c r="K34" s="56"/>
      <c r="L34" s="81">
        <v>29698733.359999996</v>
      </c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</row>
    <row r="35" spans="1:35" s="12" customFormat="1" ht="13.5">
      <c r="A35" s="41">
        <f>+A34+1</f>
        <v>16</v>
      </c>
      <c r="B35" s="56" t="s">
        <v>56</v>
      </c>
      <c r="C35" s="77"/>
      <c r="D35" s="77"/>
      <c r="E35" s="77"/>
      <c r="F35" s="77"/>
      <c r="G35" s="77"/>
      <c r="H35" s="77"/>
      <c r="I35" s="77"/>
      <c r="J35" s="77"/>
      <c r="K35" s="56"/>
      <c r="L35" s="85">
        <f>L34-L33</f>
        <v>-202129.41136000305</v>
      </c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</row>
    <row r="36" spans="1:35" s="12" customFormat="1" ht="13.5">
      <c r="A36" s="41">
        <f>+A35+1</f>
        <v>17</v>
      </c>
      <c r="B36" s="56" t="s">
        <v>63</v>
      </c>
      <c r="C36" s="77"/>
      <c r="D36" s="77"/>
      <c r="E36" s="77"/>
      <c r="F36" s="77"/>
      <c r="G36" s="77"/>
      <c r="H36" s="77"/>
      <c r="I36" s="77"/>
      <c r="J36" s="77"/>
      <c r="K36" s="56"/>
      <c r="L36" s="100">
        <f>'Uncollectible ACA'!F12</f>
        <v>-29988.50999999995</v>
      </c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</row>
    <row r="37" spans="1:35" s="12" customFormat="1" ht="14.25" thickBot="1">
      <c r="A37" s="41">
        <f>+A36+1</f>
        <v>18</v>
      </c>
      <c r="B37" s="56" t="s">
        <v>64</v>
      </c>
      <c r="C37" s="77"/>
      <c r="D37" s="77"/>
      <c r="E37" s="77"/>
      <c r="F37" s="77"/>
      <c r="G37" s="77"/>
      <c r="H37" s="77"/>
      <c r="I37" s="77"/>
      <c r="J37" s="77"/>
      <c r="K37" s="56"/>
      <c r="L37" s="82">
        <f>L36+L35</f>
        <v>-232117.921360003</v>
      </c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</row>
    <row r="38" spans="1:35" s="12" customFormat="1" ht="14.25" thickTop="1">
      <c r="A38" s="41">
        <f>+A37+1</f>
        <v>19</v>
      </c>
      <c r="B38" s="56" t="s">
        <v>70</v>
      </c>
      <c r="C38" s="77"/>
      <c r="D38" s="77"/>
      <c r="E38" s="77"/>
      <c r="F38" s="77"/>
      <c r="G38" s="77"/>
      <c r="H38" s="77"/>
      <c r="I38" s="77"/>
      <c r="J38" s="77"/>
      <c r="K38" s="56"/>
      <c r="L38" s="49">
        <f>L29</f>
        <v>11357010.541326068</v>
      </c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</row>
    <row r="39" spans="1:35" s="12" customFormat="1" ht="13.5">
      <c r="A39" s="41"/>
      <c r="B39" s="56"/>
      <c r="C39" s="77"/>
      <c r="D39" s="77"/>
      <c r="E39" s="77"/>
      <c r="F39" s="77"/>
      <c r="G39" s="77"/>
      <c r="H39" s="77"/>
      <c r="I39" s="77"/>
      <c r="J39" s="77"/>
      <c r="K39" s="56"/>
      <c r="L39" s="57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</row>
    <row r="40" spans="1:35" s="12" customFormat="1" ht="13.5">
      <c r="A40" s="41">
        <f>+A38+1</f>
        <v>20</v>
      </c>
      <c r="B40" s="83" t="s">
        <v>72</v>
      </c>
      <c r="C40" s="77"/>
      <c r="D40" s="77"/>
      <c r="E40" s="77"/>
      <c r="F40" s="77"/>
      <c r="G40" s="77"/>
      <c r="H40" s="77"/>
      <c r="I40" s="77"/>
      <c r="J40" s="77"/>
      <c r="K40" s="56"/>
      <c r="L40" s="84">
        <f>ROUND(L37/L38,4)</f>
        <v>-0.0204</v>
      </c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</row>
    <row r="41" spans="1:35" s="12" customFormat="1" ht="13.5">
      <c r="A41" s="41"/>
      <c r="B41" s="56"/>
      <c r="C41" s="77"/>
      <c r="D41" s="77"/>
      <c r="E41" s="77"/>
      <c r="F41" s="77"/>
      <c r="G41" s="77"/>
      <c r="H41" s="77"/>
      <c r="I41" s="77"/>
      <c r="J41" s="77"/>
      <c r="K41" s="56"/>
      <c r="L41" s="51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</row>
    <row r="42" spans="1:35" s="12" customFormat="1" ht="15" thickBot="1">
      <c r="A42" s="41">
        <f>+A40+1</f>
        <v>21</v>
      </c>
      <c r="B42" s="86" t="s">
        <v>73</v>
      </c>
      <c r="C42" s="77"/>
      <c r="D42" s="77"/>
      <c r="E42" s="77"/>
      <c r="F42" s="77"/>
      <c r="G42" s="77"/>
      <c r="H42" s="77"/>
      <c r="I42" s="77"/>
      <c r="J42" s="77"/>
      <c r="K42" s="77"/>
      <c r="L42" s="87">
        <f>L31+L40</f>
        <v>-0.5415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</row>
    <row r="43" spans="1:35" s="12" customFormat="1" ht="14.25" thickTop="1">
      <c r="A43" s="41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0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</row>
    <row r="44" spans="1:12" s="1" customFormat="1" ht="13.5">
      <c r="A44" s="88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s="1" customFormat="1" ht="13.5">
      <c r="A45" s="88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35" s="12" customFormat="1" ht="13.5">
      <c r="A46" s="56"/>
      <c r="B46" s="42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</row>
    <row r="47" spans="1:35" s="12" customFormat="1" ht="13.5">
      <c r="A47" s="89"/>
      <c r="B47" s="79"/>
      <c r="C47" s="56"/>
      <c r="D47" s="56"/>
      <c r="E47" s="56"/>
      <c r="F47" s="42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</row>
    <row r="48" spans="1:35" s="12" customFormat="1" ht="13.5">
      <c r="A48" s="89"/>
      <c r="B48" s="79"/>
      <c r="C48" s="56"/>
      <c r="D48" s="56"/>
      <c r="E48" s="56"/>
      <c r="F48" s="42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</row>
    <row r="49" spans="1:35" s="12" customFormat="1" ht="13.5">
      <c r="A49" s="79"/>
      <c r="B49" s="79"/>
      <c r="C49" s="56"/>
      <c r="D49" s="56"/>
      <c r="E49" s="56"/>
      <c r="F49" s="42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</row>
    <row r="50" spans="1:35" s="12" customFormat="1" ht="13.5">
      <c r="A50" s="79"/>
      <c r="B50" s="79"/>
      <c r="C50" s="56"/>
      <c r="D50" s="56"/>
      <c r="E50" s="56"/>
      <c r="F50" s="42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</row>
    <row r="51" spans="1:35" s="12" customFormat="1" ht="13.5">
      <c r="A51" s="79"/>
      <c r="B51" s="79"/>
      <c r="C51" s="56"/>
      <c r="D51" s="56"/>
      <c r="E51" s="56"/>
      <c r="F51" s="42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</row>
    <row r="52" spans="1:35" s="12" customFormat="1" ht="13.5">
      <c r="A52" s="79"/>
      <c r="B52" s="79"/>
      <c r="C52" s="56"/>
      <c r="D52" s="56"/>
      <c r="E52" s="56"/>
      <c r="F52" s="42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</row>
    <row r="53" spans="1:35" s="12" customFormat="1" ht="13.5">
      <c r="A53" s="79"/>
      <c r="B53" s="79"/>
      <c r="C53" s="56"/>
      <c r="D53" s="56"/>
      <c r="E53" s="56"/>
      <c r="F53" s="42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</row>
    <row r="54" spans="1:35" s="12" customFormat="1" ht="13.5">
      <c r="A54" s="79"/>
      <c r="B54" s="79"/>
      <c r="C54" s="56"/>
      <c r="D54" s="56"/>
      <c r="E54" s="56"/>
      <c r="F54" s="42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</row>
    <row r="55" spans="1:35" s="12" customFormat="1" ht="13.5">
      <c r="A55" s="79"/>
      <c r="B55" s="79"/>
      <c r="C55" s="56"/>
      <c r="D55" s="56"/>
      <c r="E55" s="56"/>
      <c r="F55" s="42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</row>
    <row r="56" spans="1:35" s="12" customFormat="1" ht="13.5">
      <c r="A56" s="79"/>
      <c r="B56" s="79"/>
      <c r="C56" s="56"/>
      <c r="D56" s="56"/>
      <c r="E56" s="56"/>
      <c r="F56" s="42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</row>
    <row r="57" spans="1:35" s="12" customFormat="1" ht="14.25" customHeight="1">
      <c r="A57" s="79"/>
      <c r="B57" s="79"/>
      <c r="C57" s="56"/>
      <c r="D57" s="56"/>
      <c r="E57" s="56"/>
      <c r="F57" s="42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</row>
    <row r="58" spans="1:35" s="12" customFormat="1" ht="14.25" customHeight="1">
      <c r="A58" s="79"/>
      <c r="B58" s="79"/>
      <c r="C58" s="56"/>
      <c r="D58" s="56"/>
      <c r="E58" s="56"/>
      <c r="F58" s="42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</row>
    <row r="59" spans="1:35" s="12" customFormat="1" ht="14.25" customHeight="1">
      <c r="A59" s="79"/>
      <c r="B59" s="79"/>
      <c r="C59" s="56"/>
      <c r="D59" s="56"/>
      <c r="E59" s="56"/>
      <c r="F59" s="42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</row>
    <row r="60" spans="1:35" s="12" customFormat="1" ht="14.25" customHeight="1">
      <c r="A60" s="79"/>
      <c r="B60" s="79"/>
      <c r="C60" s="56"/>
      <c r="D60" s="56"/>
      <c r="E60" s="56"/>
      <c r="F60" s="42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</row>
    <row r="61" spans="1:35" s="12" customFormat="1" ht="14.25" customHeight="1">
      <c r="A61" s="79"/>
      <c r="B61" s="79"/>
      <c r="C61" s="56"/>
      <c r="D61" s="56"/>
      <c r="E61" s="56"/>
      <c r="F61" s="42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</row>
    <row r="62" spans="1:35" s="12" customFormat="1" ht="14.25" customHeight="1">
      <c r="A62" s="79"/>
      <c r="B62" s="79"/>
      <c r="C62" s="56"/>
      <c r="D62" s="56"/>
      <c r="E62" s="56"/>
      <c r="F62" s="42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</row>
    <row r="63" spans="1:35" s="12" customFormat="1" ht="14.25" customHeight="1">
      <c r="A63" s="79"/>
      <c r="B63" s="79"/>
      <c r="C63" s="56"/>
      <c r="D63" s="56"/>
      <c r="E63" s="56"/>
      <c r="F63" s="42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</row>
    <row r="64" spans="1:35" s="12" customFormat="1" ht="14.25" customHeight="1">
      <c r="A64" s="79"/>
      <c r="B64" s="79"/>
      <c r="C64" s="56"/>
      <c r="D64" s="56"/>
      <c r="E64" s="56"/>
      <c r="F64" s="42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</row>
    <row r="65" spans="1:35" s="12" customFormat="1" ht="14.25" customHeight="1">
      <c r="A65" s="79"/>
      <c r="B65" s="79"/>
      <c r="C65" s="56"/>
      <c r="D65" s="56"/>
      <c r="E65" s="56"/>
      <c r="F65" s="42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</row>
    <row r="66" spans="1:35" s="12" customFormat="1" ht="14.25" customHeight="1">
      <c r="A66" s="79"/>
      <c r="B66" s="79"/>
      <c r="C66" s="56"/>
      <c r="D66" s="56"/>
      <c r="E66" s="56"/>
      <c r="F66" s="42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</row>
    <row r="67" spans="1:35" s="12" customFormat="1" ht="14.25" customHeight="1">
      <c r="A67" s="79"/>
      <c r="B67" s="79"/>
      <c r="C67" s="56"/>
      <c r="D67" s="56"/>
      <c r="E67" s="56"/>
      <c r="F67" s="56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</row>
    <row r="68" spans="1:35" s="12" customFormat="1" ht="14.25" customHeight="1">
      <c r="A68" s="79"/>
      <c r="B68" s="79"/>
      <c r="C68" s="56"/>
      <c r="D68" s="56"/>
      <c r="E68" s="56"/>
      <c r="F68" s="56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</row>
    <row r="69" spans="1:35" s="12" customFormat="1" ht="14.25" customHeight="1">
      <c r="A69" s="79"/>
      <c r="B69" s="79"/>
      <c r="C69" s="56"/>
      <c r="D69" s="56"/>
      <c r="E69" s="56"/>
      <c r="F69" s="56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</row>
    <row r="70" spans="1:35" s="12" customFormat="1" ht="14.25" customHeight="1">
      <c r="A70" s="79"/>
      <c r="B70" s="79"/>
      <c r="C70" s="56"/>
      <c r="D70" s="56"/>
      <c r="E70" s="56"/>
      <c r="F70" s="56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</row>
    <row r="71" spans="1:35" s="12" customFormat="1" ht="14.25" customHeight="1">
      <c r="A71" s="79"/>
      <c r="B71" s="79"/>
      <c r="C71" s="56"/>
      <c r="D71" s="56"/>
      <c r="E71" s="56"/>
      <c r="F71" s="56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</row>
    <row r="72" spans="1:35" s="12" customFormat="1" ht="14.25" customHeight="1">
      <c r="A72" s="79"/>
      <c r="B72" s="79"/>
      <c r="C72" s="56"/>
      <c r="D72" s="56"/>
      <c r="E72" s="56"/>
      <c r="F72" s="56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</row>
    <row r="73" spans="1:35" s="12" customFormat="1" ht="14.25" customHeight="1">
      <c r="A73" s="79"/>
      <c r="B73" s="79"/>
      <c r="C73" s="56"/>
      <c r="D73" s="56"/>
      <c r="E73" s="56"/>
      <c r="F73" s="56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</row>
    <row r="74" spans="1:35" s="12" customFormat="1" ht="14.25" customHeight="1">
      <c r="A74" s="79"/>
      <c r="B74" s="79"/>
      <c r="C74" s="56"/>
      <c r="D74" s="56"/>
      <c r="E74" s="56"/>
      <c r="F74" s="56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</row>
    <row r="75" spans="1:35" s="12" customFormat="1" ht="14.25" customHeight="1">
      <c r="A75" s="79"/>
      <c r="B75" s="79"/>
      <c r="C75" s="56"/>
      <c r="D75" s="56"/>
      <c r="E75" s="56"/>
      <c r="F75" s="56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</row>
    <row r="76" spans="1:35" s="12" customFormat="1" ht="14.25" customHeight="1">
      <c r="A76" s="79"/>
      <c r="B76" s="79"/>
      <c r="C76" s="56"/>
      <c r="D76" s="56"/>
      <c r="E76" s="56"/>
      <c r="F76" s="56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</row>
    <row r="77" spans="1:35" s="12" customFormat="1" ht="14.25" customHeight="1">
      <c r="A77" s="79"/>
      <c r="B77" s="79"/>
      <c r="C77" s="56"/>
      <c r="D77" s="56"/>
      <c r="E77" s="56"/>
      <c r="F77" s="56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</row>
    <row r="78" spans="1:35" s="12" customFormat="1" ht="14.25" customHeight="1">
      <c r="A78" s="79"/>
      <c r="B78" s="79"/>
      <c r="C78" s="56"/>
      <c r="D78" s="56"/>
      <c r="E78" s="56"/>
      <c r="F78" s="56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</row>
    <row r="79" spans="1:35" s="12" customFormat="1" ht="14.25" customHeight="1">
      <c r="A79" s="79"/>
      <c r="B79" s="79"/>
      <c r="C79" s="56"/>
      <c r="D79" s="56"/>
      <c r="E79" s="56"/>
      <c r="F79" s="56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</row>
    <row r="80" spans="1:35" s="12" customFormat="1" ht="14.25" customHeight="1">
      <c r="A80" s="79"/>
      <c r="B80" s="79"/>
      <c r="C80" s="56"/>
      <c r="D80" s="56"/>
      <c r="E80" s="56"/>
      <c r="F80" s="56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</row>
    <row r="81" spans="1:35" s="12" customFormat="1" ht="14.25" customHeight="1">
      <c r="A81" s="79"/>
      <c r="B81" s="79"/>
      <c r="C81" s="56"/>
      <c r="D81" s="56"/>
      <c r="E81" s="56"/>
      <c r="F81" s="56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</row>
    <row r="82" spans="1:35" s="12" customFormat="1" ht="14.25" customHeight="1">
      <c r="A82" s="79"/>
      <c r="B82" s="79"/>
      <c r="C82" s="56"/>
      <c r="D82" s="56"/>
      <c r="E82" s="56"/>
      <c r="F82" s="56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</row>
    <row r="83" spans="1:35" s="12" customFormat="1" ht="14.25" customHeight="1">
      <c r="A83" s="79"/>
      <c r="B83" s="79"/>
      <c r="C83" s="56"/>
      <c r="D83" s="56"/>
      <c r="E83" s="56"/>
      <c r="F83" s="56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</row>
    <row r="84" spans="1:35" s="12" customFormat="1" ht="14.25" customHeight="1">
      <c r="A84" s="79"/>
      <c r="B84" s="79"/>
      <c r="C84" s="56"/>
      <c r="D84" s="56"/>
      <c r="E84" s="56"/>
      <c r="F84" s="56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</row>
    <row r="85" spans="1:35" s="12" customFormat="1" ht="14.25" customHeight="1">
      <c r="A85" s="79"/>
      <c r="B85" s="79"/>
      <c r="C85" s="56"/>
      <c r="D85" s="56"/>
      <c r="E85" s="56"/>
      <c r="F85" s="56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</row>
    <row r="86" spans="1:35" s="12" customFormat="1" ht="14.25" customHeight="1">
      <c r="A86" s="79"/>
      <c r="B86" s="79"/>
      <c r="C86" s="56"/>
      <c r="D86" s="56"/>
      <c r="E86" s="56"/>
      <c r="F86" s="56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</row>
    <row r="87" spans="1:35" s="12" customFormat="1" ht="14.25" customHeight="1">
      <c r="A87" s="79"/>
      <c r="B87" s="79"/>
      <c r="C87" s="56"/>
      <c r="D87" s="56"/>
      <c r="E87" s="56"/>
      <c r="F87" s="56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</row>
    <row r="88" spans="1:35" s="12" customFormat="1" ht="14.25" customHeight="1">
      <c r="A88" s="79"/>
      <c r="B88" s="79"/>
      <c r="C88" s="56"/>
      <c r="D88" s="56"/>
      <c r="E88" s="56"/>
      <c r="F88" s="56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</row>
    <row r="89" spans="1:35" s="12" customFormat="1" ht="14.25" customHeight="1">
      <c r="A89" s="79"/>
      <c r="B89" s="79"/>
      <c r="C89" s="56"/>
      <c r="D89" s="56"/>
      <c r="E89" s="56"/>
      <c r="F89" s="56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</row>
    <row r="90" spans="1:35" s="12" customFormat="1" ht="14.25" customHeight="1">
      <c r="A90" s="79"/>
      <c r="B90" s="79"/>
      <c r="C90" s="56"/>
      <c r="D90" s="56"/>
      <c r="E90" s="56"/>
      <c r="F90" s="56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</row>
    <row r="91" spans="1:35" s="12" customFormat="1" ht="14.25" customHeight="1">
      <c r="A91" s="79"/>
      <c r="B91" s="79"/>
      <c r="C91" s="56"/>
      <c r="D91" s="56"/>
      <c r="E91" s="56"/>
      <c r="F91" s="56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</row>
    <row r="92" spans="1:35" s="12" customFormat="1" ht="14.25" customHeight="1">
      <c r="A92" s="79"/>
      <c r="B92" s="79"/>
      <c r="C92" s="56"/>
      <c r="D92" s="56"/>
      <c r="E92" s="56"/>
      <c r="F92" s="56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</row>
    <row r="93" spans="1:35" s="12" customFormat="1" ht="14.25" customHeight="1">
      <c r="A93" s="79"/>
      <c r="B93" s="79"/>
      <c r="C93" s="56"/>
      <c r="D93" s="56"/>
      <c r="E93" s="56"/>
      <c r="F93" s="56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</row>
    <row r="94" spans="1:35" s="12" customFormat="1" ht="14.25" customHeight="1">
      <c r="A94" s="79"/>
      <c r="B94" s="79"/>
      <c r="C94" s="56"/>
      <c r="D94" s="56"/>
      <c r="E94" s="56"/>
      <c r="F94" s="56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</row>
    <row r="95" spans="1:35" s="12" customFormat="1" ht="14.25" customHeight="1">
      <c r="A95" s="79"/>
      <c r="B95" s="79"/>
      <c r="C95" s="56"/>
      <c r="D95" s="56"/>
      <c r="E95" s="56"/>
      <c r="F95" s="56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</row>
    <row r="96" spans="1:35" s="12" customFormat="1" ht="14.25" customHeight="1">
      <c r="A96" s="79"/>
      <c r="B96" s="79"/>
      <c r="C96" s="56"/>
      <c r="D96" s="56"/>
      <c r="E96" s="56"/>
      <c r="F96" s="56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</row>
    <row r="97" spans="1:35" s="12" customFormat="1" ht="14.25" customHeight="1">
      <c r="A97" s="79"/>
      <c r="B97" s="79"/>
      <c r="C97" s="56"/>
      <c r="D97" s="56"/>
      <c r="E97" s="56"/>
      <c r="F97" s="56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</row>
    <row r="98" spans="1:35" s="12" customFormat="1" ht="14.25" customHeight="1">
      <c r="A98" s="79"/>
      <c r="B98" s="79"/>
      <c r="C98" s="56"/>
      <c r="D98" s="56"/>
      <c r="E98" s="56"/>
      <c r="F98" s="56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</row>
    <row r="99" spans="1:35" s="12" customFormat="1" ht="14.25" customHeight="1">
      <c r="A99" s="79"/>
      <c r="B99" s="79"/>
      <c r="C99" s="56"/>
      <c r="D99" s="56"/>
      <c r="E99" s="56"/>
      <c r="F99" s="56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</row>
    <row r="100" spans="1:35" s="12" customFormat="1" ht="14.25" customHeight="1">
      <c r="A100" s="79"/>
      <c r="B100" s="79"/>
      <c r="C100" s="56"/>
      <c r="D100" s="56"/>
      <c r="E100" s="56"/>
      <c r="F100" s="56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</row>
    <row r="101" spans="1:35" ht="14.25" customHeight="1">
      <c r="A101" s="90"/>
      <c r="B101" s="90"/>
      <c r="C101" s="91"/>
      <c r="D101" s="91"/>
      <c r="E101" s="91"/>
      <c r="F101" s="91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</row>
    <row r="102" spans="1:35" ht="14.25" customHeight="1">
      <c r="A102" s="90"/>
      <c r="B102" s="90"/>
      <c r="C102" s="91"/>
      <c r="D102" s="91"/>
      <c r="E102" s="91"/>
      <c r="F102" s="91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</row>
    <row r="103" spans="1:35" ht="14.25" customHeight="1">
      <c r="A103" s="90"/>
      <c r="B103" s="90"/>
      <c r="C103" s="91"/>
      <c r="D103" s="91"/>
      <c r="E103" s="91"/>
      <c r="F103" s="91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</row>
    <row r="104" spans="1:35" ht="14.25" customHeight="1">
      <c r="A104" s="90"/>
      <c r="B104" s="90"/>
      <c r="C104" s="91"/>
      <c r="D104" s="91"/>
      <c r="E104" s="91"/>
      <c r="F104" s="91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</row>
    <row r="105" spans="1:35" ht="14.25" customHeight="1">
      <c r="A105" s="90"/>
      <c r="B105" s="90"/>
      <c r="C105" s="91"/>
      <c r="D105" s="91"/>
      <c r="E105" s="91"/>
      <c r="F105" s="91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</row>
    <row r="106" spans="1:35" ht="14.25" customHeight="1">
      <c r="A106" s="90"/>
      <c r="B106" s="90"/>
      <c r="C106" s="91"/>
      <c r="D106" s="91"/>
      <c r="E106" s="91"/>
      <c r="F106" s="91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</row>
    <row r="107" spans="1:35" ht="14.25" customHeight="1">
      <c r="A107" s="90"/>
      <c r="B107" s="90"/>
      <c r="C107" s="91"/>
      <c r="D107" s="91"/>
      <c r="E107" s="91"/>
      <c r="F107" s="91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</row>
    <row r="108" spans="1:35" ht="14.25" customHeight="1">
      <c r="A108" s="90"/>
      <c r="B108" s="90"/>
      <c r="C108" s="91"/>
      <c r="D108" s="91"/>
      <c r="E108" s="91"/>
      <c r="F108" s="91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</row>
    <row r="109" spans="1:35" ht="14.25" customHeight="1">
      <c r="A109" s="90"/>
      <c r="B109" s="90"/>
      <c r="C109" s="91"/>
      <c r="D109" s="91"/>
      <c r="E109" s="91"/>
      <c r="F109" s="91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</row>
    <row r="110" spans="1:35" ht="14.25" customHeight="1">
      <c r="A110" s="90"/>
      <c r="B110" s="90"/>
      <c r="C110" s="91"/>
      <c r="D110" s="91"/>
      <c r="E110" s="91"/>
      <c r="F110" s="91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</row>
    <row r="111" spans="1:35" ht="14.25" customHeight="1">
      <c r="A111" s="90"/>
      <c r="B111" s="90"/>
      <c r="C111" s="91"/>
      <c r="D111" s="91"/>
      <c r="E111" s="91"/>
      <c r="F111" s="91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</row>
    <row r="112" spans="1:35" ht="14.25" customHeight="1">
      <c r="A112" s="90"/>
      <c r="B112" s="90"/>
      <c r="C112" s="91"/>
      <c r="D112" s="91"/>
      <c r="E112" s="91"/>
      <c r="F112" s="91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</row>
    <row r="113" spans="1:35" ht="14.25" customHeight="1">
      <c r="A113" s="90"/>
      <c r="B113" s="90"/>
      <c r="C113" s="91"/>
      <c r="D113" s="91"/>
      <c r="E113" s="91"/>
      <c r="F113" s="91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</row>
    <row r="114" spans="1:35" ht="14.25" customHeight="1">
      <c r="A114" s="90"/>
      <c r="B114" s="90"/>
      <c r="C114" s="91"/>
      <c r="D114" s="91"/>
      <c r="E114" s="91"/>
      <c r="F114" s="91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</row>
    <row r="115" spans="1:35" ht="14.25" customHeight="1">
      <c r="A115" s="90"/>
      <c r="B115" s="90"/>
      <c r="C115" s="91"/>
      <c r="D115" s="91"/>
      <c r="E115" s="91"/>
      <c r="F115" s="91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</row>
    <row r="116" spans="1:35" ht="14.25" customHeight="1">
      <c r="A116" s="90"/>
      <c r="B116" s="90"/>
      <c r="C116" s="91"/>
      <c r="D116" s="91"/>
      <c r="E116" s="91"/>
      <c r="F116" s="91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</row>
    <row r="117" spans="1:35" ht="14.25" customHeight="1">
      <c r="A117" s="90"/>
      <c r="B117" s="90"/>
      <c r="C117" s="91"/>
      <c r="D117" s="91"/>
      <c r="E117" s="91"/>
      <c r="F117" s="91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</row>
    <row r="118" spans="1:35" ht="14.25" customHeight="1">
      <c r="A118" s="90"/>
      <c r="B118" s="90"/>
      <c r="C118" s="91"/>
      <c r="D118" s="91"/>
      <c r="E118" s="91"/>
      <c r="F118" s="91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</row>
    <row r="119" spans="1:35" ht="14.25" customHeight="1">
      <c r="A119" s="90"/>
      <c r="B119" s="90"/>
      <c r="C119" s="91"/>
      <c r="D119" s="91"/>
      <c r="E119" s="91"/>
      <c r="F119" s="91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</row>
    <row r="120" spans="1:35" ht="14.25" customHeight="1">
      <c r="A120" s="90"/>
      <c r="B120" s="90"/>
      <c r="C120" s="91"/>
      <c r="D120" s="91"/>
      <c r="E120" s="91"/>
      <c r="F120" s="91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</row>
    <row r="121" spans="1:35" ht="14.25" customHeight="1">
      <c r="A121" s="90"/>
      <c r="B121" s="90"/>
      <c r="C121" s="91"/>
      <c r="D121" s="91"/>
      <c r="E121" s="91"/>
      <c r="F121" s="91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</row>
    <row r="122" spans="1:35" ht="14.25" customHeight="1">
      <c r="A122" s="90"/>
      <c r="B122" s="90"/>
      <c r="C122" s="91"/>
      <c r="D122" s="91"/>
      <c r="E122" s="91"/>
      <c r="F122" s="91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</row>
    <row r="123" spans="1:35" ht="14.25" customHeight="1">
      <c r="A123" s="90"/>
      <c r="B123" s="90"/>
      <c r="C123" s="91"/>
      <c r="D123" s="91"/>
      <c r="E123" s="91"/>
      <c r="F123" s="91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</row>
    <row r="124" spans="1:35" ht="14.25" customHeight="1">
      <c r="A124" s="90"/>
      <c r="B124" s="90"/>
      <c r="C124" s="91"/>
      <c r="D124" s="91"/>
      <c r="E124" s="91"/>
      <c r="F124" s="91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</row>
    <row r="125" spans="1:35" ht="14.25" customHeight="1">
      <c r="A125" s="90"/>
      <c r="B125" s="90"/>
      <c r="C125" s="91"/>
      <c r="D125" s="91"/>
      <c r="E125" s="91"/>
      <c r="F125" s="91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</row>
    <row r="126" spans="1:35" ht="14.25" customHeight="1">
      <c r="A126" s="90"/>
      <c r="B126" s="90"/>
      <c r="C126" s="91"/>
      <c r="D126" s="91"/>
      <c r="E126" s="91"/>
      <c r="F126" s="91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</row>
    <row r="127" spans="1:35" ht="14.25" customHeight="1">
      <c r="A127" s="90"/>
      <c r="B127" s="90"/>
      <c r="C127" s="91"/>
      <c r="D127" s="91"/>
      <c r="E127" s="91"/>
      <c r="F127" s="91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</row>
    <row r="128" spans="1:35" ht="14.25" customHeight="1">
      <c r="A128" s="90"/>
      <c r="B128" s="90"/>
      <c r="C128" s="91"/>
      <c r="D128" s="91"/>
      <c r="E128" s="91"/>
      <c r="F128" s="91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</row>
    <row r="129" spans="1:35" ht="14.25" customHeight="1">
      <c r="A129" s="90"/>
      <c r="B129" s="90"/>
      <c r="C129" s="91"/>
      <c r="D129" s="91"/>
      <c r="E129" s="91"/>
      <c r="F129" s="91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</row>
    <row r="130" spans="1:35" ht="14.25" customHeight="1">
      <c r="A130" s="90"/>
      <c r="B130" s="90"/>
      <c r="C130" s="91"/>
      <c r="D130" s="91"/>
      <c r="E130" s="91"/>
      <c r="F130" s="91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</row>
    <row r="131" spans="1:35" ht="14.25" customHeight="1">
      <c r="A131" s="90"/>
      <c r="B131" s="90"/>
      <c r="C131" s="91"/>
      <c r="D131" s="91"/>
      <c r="E131" s="91"/>
      <c r="F131" s="91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</row>
    <row r="132" spans="1:35" ht="14.25" customHeight="1">
      <c r="A132" s="90"/>
      <c r="B132" s="90"/>
      <c r="C132" s="91"/>
      <c r="D132" s="91"/>
      <c r="E132" s="91"/>
      <c r="F132" s="91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</row>
    <row r="133" spans="1:35" ht="14.25" customHeight="1">
      <c r="A133" s="90"/>
      <c r="B133" s="90"/>
      <c r="C133" s="91"/>
      <c r="D133" s="91"/>
      <c r="E133" s="91"/>
      <c r="F133" s="91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</row>
    <row r="134" spans="1:35" ht="14.25" customHeight="1">
      <c r="A134" s="90"/>
      <c r="B134" s="90"/>
      <c r="C134" s="91"/>
      <c r="D134" s="91"/>
      <c r="E134" s="91"/>
      <c r="F134" s="91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</row>
    <row r="135" spans="1:35" ht="14.25" customHeight="1">
      <c r="A135" s="90"/>
      <c r="B135" s="90"/>
      <c r="C135" s="91"/>
      <c r="D135" s="91"/>
      <c r="E135" s="91"/>
      <c r="F135" s="91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</row>
    <row r="136" spans="1:35" ht="14.25" customHeight="1">
      <c r="A136" s="90"/>
      <c r="B136" s="90"/>
      <c r="C136" s="91"/>
      <c r="D136" s="91"/>
      <c r="E136" s="91"/>
      <c r="F136" s="91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</row>
    <row r="137" spans="1:35" ht="14.25" customHeight="1">
      <c r="A137" s="90"/>
      <c r="B137" s="90"/>
      <c r="C137" s="91"/>
      <c r="D137" s="91"/>
      <c r="E137" s="91"/>
      <c r="F137" s="91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</row>
    <row r="138" spans="1:35" ht="14.25" customHeight="1">
      <c r="A138" s="90"/>
      <c r="B138" s="90"/>
      <c r="C138" s="91"/>
      <c r="D138" s="91"/>
      <c r="E138" s="91"/>
      <c r="F138" s="91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</row>
    <row r="139" spans="1:35" ht="14.25" customHeight="1">
      <c r="A139" s="90"/>
      <c r="B139" s="90"/>
      <c r="C139" s="91"/>
      <c r="D139" s="91"/>
      <c r="E139" s="91"/>
      <c r="F139" s="91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</row>
    <row r="140" spans="1:35" ht="14.25" customHeight="1">
      <c r="A140" s="90"/>
      <c r="B140" s="90"/>
      <c r="C140" s="91"/>
      <c r="D140" s="91"/>
      <c r="E140" s="91"/>
      <c r="F140" s="91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</row>
    <row r="141" spans="1:35" ht="14.25" customHeight="1">
      <c r="A141" s="90"/>
      <c r="B141" s="90"/>
      <c r="C141" s="91"/>
      <c r="D141" s="91"/>
      <c r="E141" s="91"/>
      <c r="F141" s="91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</row>
    <row r="142" spans="1:35" ht="14.25" customHeight="1">
      <c r="A142" s="90"/>
      <c r="B142" s="90"/>
      <c r="C142" s="91"/>
      <c r="D142" s="91"/>
      <c r="E142" s="91"/>
      <c r="F142" s="91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</row>
    <row r="143" spans="1:35" ht="14.25" customHeight="1">
      <c r="A143" s="90"/>
      <c r="B143" s="90"/>
      <c r="C143" s="91"/>
      <c r="D143" s="91"/>
      <c r="E143" s="91"/>
      <c r="F143" s="91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</row>
    <row r="144" spans="1:35" ht="14.25" customHeight="1">
      <c r="A144" s="90"/>
      <c r="B144" s="90"/>
      <c r="C144" s="91"/>
      <c r="D144" s="91"/>
      <c r="E144" s="91"/>
      <c r="F144" s="91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</row>
    <row r="145" spans="1:35" ht="14.25" customHeight="1">
      <c r="A145" s="90"/>
      <c r="B145" s="90"/>
      <c r="C145" s="91"/>
      <c r="D145" s="91"/>
      <c r="E145" s="91"/>
      <c r="F145" s="91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</row>
    <row r="146" spans="1:35" ht="14.25" customHeight="1">
      <c r="A146" s="90"/>
      <c r="B146" s="90"/>
      <c r="C146" s="91"/>
      <c r="D146" s="91"/>
      <c r="E146" s="91"/>
      <c r="F146" s="91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</row>
    <row r="147" spans="1:35" ht="14.25" customHeight="1">
      <c r="A147" s="90"/>
      <c r="B147" s="90"/>
      <c r="C147" s="91"/>
      <c r="D147" s="91"/>
      <c r="E147" s="91"/>
      <c r="F147" s="91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</row>
    <row r="148" spans="1:35" ht="14.25" customHeight="1">
      <c r="A148" s="90"/>
      <c r="B148" s="90"/>
      <c r="C148" s="91"/>
      <c r="D148" s="91"/>
      <c r="E148" s="91"/>
      <c r="F148" s="91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</row>
    <row r="149" spans="1:35" ht="14.25" customHeight="1">
      <c r="A149" s="90"/>
      <c r="B149" s="90"/>
      <c r="C149" s="91"/>
      <c r="D149" s="91"/>
      <c r="E149" s="91"/>
      <c r="F149" s="91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</row>
    <row r="150" spans="1:35" ht="14.25" customHeight="1">
      <c r="A150" s="90"/>
      <c r="B150" s="90"/>
      <c r="C150" s="91"/>
      <c r="D150" s="91"/>
      <c r="E150" s="91"/>
      <c r="F150" s="91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</row>
    <row r="151" spans="1:35" ht="14.25" customHeight="1">
      <c r="A151" s="90"/>
      <c r="B151" s="90"/>
      <c r="C151" s="91"/>
      <c r="D151" s="91"/>
      <c r="E151" s="91"/>
      <c r="F151" s="91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</row>
    <row r="152" spans="1:35" ht="14.25" customHeight="1">
      <c r="A152" s="90"/>
      <c r="B152" s="90"/>
      <c r="C152" s="91"/>
      <c r="D152" s="91"/>
      <c r="E152" s="91"/>
      <c r="F152" s="91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</row>
    <row r="153" spans="1:35" ht="14.25" customHeight="1">
      <c r="A153" s="90"/>
      <c r="B153" s="90"/>
      <c r="C153" s="91"/>
      <c r="D153" s="91"/>
      <c r="E153" s="91"/>
      <c r="F153" s="91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</row>
    <row r="154" spans="1:35" ht="14.25" customHeight="1">
      <c r="A154" s="90"/>
      <c r="B154" s="90"/>
      <c r="C154" s="91"/>
      <c r="D154" s="91"/>
      <c r="E154" s="91"/>
      <c r="F154" s="91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</row>
    <row r="155" spans="1:35" ht="14.25" customHeight="1">
      <c r="A155" s="90"/>
      <c r="B155" s="90"/>
      <c r="C155" s="91"/>
      <c r="D155" s="91"/>
      <c r="E155" s="91"/>
      <c r="F155" s="91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</row>
    <row r="156" spans="1:35" ht="14.25" customHeight="1">
      <c r="A156" s="90"/>
      <c r="B156" s="90"/>
      <c r="C156" s="91"/>
      <c r="D156" s="91"/>
      <c r="E156" s="91"/>
      <c r="F156" s="91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</row>
    <row r="157" spans="1:35" ht="14.25" customHeight="1">
      <c r="A157" s="90"/>
      <c r="B157" s="90"/>
      <c r="C157" s="91"/>
      <c r="D157" s="91"/>
      <c r="E157" s="91"/>
      <c r="F157" s="91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</row>
    <row r="158" spans="1:35" ht="14.25" customHeight="1">
      <c r="A158" s="90"/>
      <c r="B158" s="90"/>
      <c r="C158" s="91"/>
      <c r="D158" s="91"/>
      <c r="E158" s="91"/>
      <c r="F158" s="91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</row>
    <row r="159" spans="1:35" ht="14.25" customHeight="1">
      <c r="A159" s="90"/>
      <c r="B159" s="90"/>
      <c r="C159" s="91"/>
      <c r="D159" s="91"/>
      <c r="E159" s="91"/>
      <c r="F159" s="91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</row>
    <row r="160" spans="1:35" ht="14.25" customHeight="1">
      <c r="A160" s="90"/>
      <c r="B160" s="90"/>
      <c r="C160" s="91"/>
      <c r="D160" s="91"/>
      <c r="E160" s="91"/>
      <c r="F160" s="91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</row>
    <row r="161" spans="1:35" ht="14.25" customHeight="1">
      <c r="A161" s="90"/>
      <c r="B161" s="90"/>
      <c r="C161" s="91"/>
      <c r="D161" s="91"/>
      <c r="E161" s="91"/>
      <c r="F161" s="91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</row>
    <row r="162" spans="1:35" ht="14.25" customHeight="1">
      <c r="A162" s="90"/>
      <c r="B162" s="90"/>
      <c r="C162" s="91"/>
      <c r="D162" s="91"/>
      <c r="E162" s="91"/>
      <c r="F162" s="91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</row>
    <row r="163" spans="1:35" ht="14.25" customHeight="1">
      <c r="A163" s="90"/>
      <c r="B163" s="90"/>
      <c r="C163" s="91"/>
      <c r="D163" s="91"/>
      <c r="E163" s="91"/>
      <c r="F163" s="91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</row>
    <row r="164" spans="1:35" ht="14.25" customHeight="1">
      <c r="A164" s="90"/>
      <c r="B164" s="90"/>
      <c r="C164" s="91"/>
      <c r="D164" s="91"/>
      <c r="E164" s="91"/>
      <c r="F164" s="91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</row>
    <row r="165" spans="1:35" ht="14.25" customHeight="1">
      <c r="A165" s="90"/>
      <c r="B165" s="90"/>
      <c r="C165" s="91"/>
      <c r="D165" s="91"/>
      <c r="E165" s="91"/>
      <c r="F165" s="91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</row>
    <row r="166" spans="1:35" ht="14.25" customHeight="1">
      <c r="A166" s="90"/>
      <c r="B166" s="90"/>
      <c r="C166" s="91"/>
      <c r="D166" s="91"/>
      <c r="E166" s="91"/>
      <c r="F166" s="91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</row>
    <row r="167" spans="1:35" ht="14.25" customHeight="1">
      <c r="A167" s="90"/>
      <c r="B167" s="90"/>
      <c r="C167" s="91"/>
      <c r="D167" s="91"/>
      <c r="E167" s="91"/>
      <c r="F167" s="91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</row>
    <row r="168" spans="1:35" ht="14.25" customHeight="1">
      <c r="A168" s="90"/>
      <c r="B168" s="90"/>
      <c r="C168" s="91"/>
      <c r="D168" s="91"/>
      <c r="E168" s="91"/>
      <c r="F168" s="91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</row>
    <row r="169" spans="1:35" ht="14.25" customHeight="1">
      <c r="A169" s="90"/>
      <c r="B169" s="90"/>
      <c r="C169" s="91"/>
      <c r="D169" s="91"/>
      <c r="E169" s="91"/>
      <c r="F169" s="91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</row>
    <row r="170" spans="1:35" ht="14.25" customHeight="1">
      <c r="A170" s="90"/>
      <c r="B170" s="90"/>
      <c r="C170" s="91"/>
      <c r="D170" s="91"/>
      <c r="E170" s="91"/>
      <c r="F170" s="91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</row>
    <row r="171" spans="1:35" ht="14.25" customHeight="1">
      <c r="A171" s="90"/>
      <c r="B171" s="90"/>
      <c r="C171" s="91"/>
      <c r="D171" s="91"/>
      <c r="E171" s="91"/>
      <c r="F171" s="91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</row>
    <row r="172" spans="1:35" ht="14.25" customHeight="1">
      <c r="A172" s="90"/>
      <c r="B172" s="90"/>
      <c r="C172" s="91"/>
      <c r="D172" s="91"/>
      <c r="E172" s="91"/>
      <c r="F172" s="91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</row>
    <row r="173" spans="1:35" ht="14.25" customHeight="1">
      <c r="A173" s="90"/>
      <c r="B173" s="90"/>
      <c r="C173" s="91"/>
      <c r="D173" s="91"/>
      <c r="E173" s="91"/>
      <c r="F173" s="91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</row>
    <row r="174" spans="1:35" ht="14.25" customHeight="1">
      <c r="A174" s="90"/>
      <c r="B174" s="90"/>
      <c r="C174" s="91"/>
      <c r="D174" s="91"/>
      <c r="E174" s="91"/>
      <c r="F174" s="91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</row>
    <row r="175" spans="1:35" ht="14.25" customHeight="1">
      <c r="A175" s="90"/>
      <c r="B175" s="90"/>
      <c r="C175" s="91"/>
      <c r="D175" s="91"/>
      <c r="E175" s="91"/>
      <c r="F175" s="91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</row>
    <row r="176" spans="1:35" ht="14.25" customHeight="1">
      <c r="A176" s="90"/>
      <c r="B176" s="90"/>
      <c r="C176" s="91"/>
      <c r="D176" s="91"/>
      <c r="E176" s="91"/>
      <c r="F176" s="91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</row>
    <row r="177" spans="1:35" ht="14.25" customHeight="1">
      <c r="A177" s="90"/>
      <c r="B177" s="90"/>
      <c r="C177" s="91"/>
      <c r="D177" s="91"/>
      <c r="E177" s="91"/>
      <c r="F177" s="91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</row>
    <row r="178" spans="1:35" ht="14.25" customHeight="1">
      <c r="A178" s="90"/>
      <c r="B178" s="90"/>
      <c r="C178" s="91"/>
      <c r="D178" s="91"/>
      <c r="E178" s="91"/>
      <c r="F178" s="91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</row>
    <row r="179" spans="1:35" ht="14.25" customHeight="1">
      <c r="A179" s="90"/>
      <c r="B179" s="90"/>
      <c r="C179" s="91"/>
      <c r="D179" s="91"/>
      <c r="E179" s="91"/>
      <c r="F179" s="91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</row>
    <row r="180" spans="1:35" ht="14.25" customHeight="1">
      <c r="A180" s="90"/>
      <c r="B180" s="90"/>
      <c r="C180" s="91"/>
      <c r="D180" s="91"/>
      <c r="E180" s="91"/>
      <c r="F180" s="91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</row>
    <row r="181" spans="1:35" ht="14.25" customHeight="1">
      <c r="A181" s="90"/>
      <c r="B181" s="90"/>
      <c r="C181" s="91"/>
      <c r="D181" s="91"/>
      <c r="E181" s="91"/>
      <c r="F181" s="91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</row>
    <row r="182" spans="1:35" ht="14.25" customHeight="1">
      <c r="A182" s="90"/>
      <c r="B182" s="90"/>
      <c r="C182" s="91"/>
      <c r="D182" s="91"/>
      <c r="E182" s="91"/>
      <c r="F182" s="91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</row>
    <row r="183" spans="1:35" ht="14.25" customHeight="1">
      <c r="A183" s="90"/>
      <c r="B183" s="90"/>
      <c r="C183" s="91"/>
      <c r="D183" s="91"/>
      <c r="E183" s="91"/>
      <c r="F183" s="91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</row>
    <row r="184" spans="1:35" ht="14.25" customHeight="1">
      <c r="A184" s="90"/>
      <c r="B184" s="90"/>
      <c r="C184" s="91"/>
      <c r="D184" s="91"/>
      <c r="E184" s="91"/>
      <c r="F184" s="91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</row>
    <row r="185" spans="1:35" ht="14.25" customHeight="1">
      <c r="A185" s="90"/>
      <c r="B185" s="90"/>
      <c r="C185" s="91"/>
      <c r="D185" s="91"/>
      <c r="E185" s="91"/>
      <c r="F185" s="91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</row>
    <row r="186" spans="1:35" ht="14.25" customHeight="1">
      <c r="A186" s="90"/>
      <c r="B186" s="90"/>
      <c r="C186" s="91"/>
      <c r="D186" s="91"/>
      <c r="E186" s="91"/>
      <c r="F186" s="91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</row>
    <row r="187" spans="1:35" ht="14.25" customHeight="1">
      <c r="A187" s="90"/>
      <c r="B187" s="90"/>
      <c r="C187" s="91"/>
      <c r="D187" s="91"/>
      <c r="E187" s="91"/>
      <c r="F187" s="91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</row>
    <row r="188" spans="1:35" ht="14.25" customHeight="1">
      <c r="A188" s="90"/>
      <c r="B188" s="90"/>
      <c r="C188" s="91"/>
      <c r="D188" s="91"/>
      <c r="E188" s="91"/>
      <c r="F188" s="91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</row>
    <row r="189" spans="1:35" ht="14.25" customHeight="1">
      <c r="A189" s="90"/>
      <c r="B189" s="90"/>
      <c r="C189" s="91"/>
      <c r="D189" s="91"/>
      <c r="E189" s="91"/>
      <c r="F189" s="91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</row>
    <row r="190" spans="1:35" ht="14.25" customHeight="1">
      <c r="A190" s="90"/>
      <c r="B190" s="90"/>
      <c r="C190" s="91"/>
      <c r="D190" s="91"/>
      <c r="E190" s="91"/>
      <c r="F190" s="91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</row>
    <row r="191" spans="1:35" ht="14.25" customHeight="1">
      <c r="A191" s="90"/>
      <c r="B191" s="90"/>
      <c r="C191" s="91"/>
      <c r="D191" s="91"/>
      <c r="E191" s="91"/>
      <c r="F191" s="91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</row>
    <row r="192" spans="1:35" ht="14.25" customHeight="1">
      <c r="A192" s="90"/>
      <c r="B192" s="90"/>
      <c r="C192" s="91"/>
      <c r="D192" s="91"/>
      <c r="E192" s="91"/>
      <c r="F192" s="91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</row>
    <row r="193" spans="1:35" ht="14.25" customHeight="1">
      <c r="A193" s="90"/>
      <c r="B193" s="90"/>
      <c r="C193" s="91"/>
      <c r="D193" s="91"/>
      <c r="E193" s="91"/>
      <c r="F193" s="91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</row>
    <row r="194" spans="1:35" ht="14.25" customHeight="1">
      <c r="A194" s="90"/>
      <c r="B194" s="90"/>
      <c r="C194" s="91"/>
      <c r="D194" s="91"/>
      <c r="E194" s="91"/>
      <c r="F194" s="91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</row>
    <row r="195" spans="1:35" ht="14.25" customHeight="1">
      <c r="A195" s="90"/>
      <c r="B195" s="90"/>
      <c r="C195" s="91"/>
      <c r="D195" s="91"/>
      <c r="E195" s="91"/>
      <c r="F195" s="91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</row>
    <row r="196" spans="1:35" ht="14.25" customHeight="1">
      <c r="A196" s="90"/>
      <c r="B196" s="90"/>
      <c r="C196" s="91"/>
      <c r="D196" s="91"/>
      <c r="E196" s="91"/>
      <c r="F196" s="91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</row>
    <row r="197" spans="1:35" ht="14.25" customHeight="1">
      <c r="A197" s="90"/>
      <c r="B197" s="90"/>
      <c r="C197" s="91"/>
      <c r="D197" s="91"/>
      <c r="E197" s="91"/>
      <c r="F197" s="91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</row>
    <row r="198" spans="1:35" ht="14.25" customHeight="1">
      <c r="A198" s="90"/>
      <c r="B198" s="90"/>
      <c r="C198" s="91"/>
      <c r="D198" s="91"/>
      <c r="E198" s="91"/>
      <c r="F198" s="91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</row>
    <row r="199" spans="1:35" ht="14.25" customHeight="1">
      <c r="A199" s="90"/>
      <c r="B199" s="90"/>
      <c r="C199" s="91"/>
      <c r="D199" s="91"/>
      <c r="E199" s="91"/>
      <c r="F199" s="91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</row>
    <row r="200" spans="1:35" ht="14.25" customHeight="1">
      <c r="A200" s="90"/>
      <c r="B200" s="90"/>
      <c r="C200" s="91"/>
      <c r="D200" s="91"/>
      <c r="E200" s="91"/>
      <c r="F200" s="91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</row>
    <row r="201" spans="1:35" ht="14.25" customHeight="1">
      <c r="A201" s="90"/>
      <c r="B201" s="90"/>
      <c r="C201" s="91"/>
      <c r="D201" s="91"/>
      <c r="E201" s="91"/>
      <c r="F201" s="91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</row>
    <row r="202" spans="1:35" ht="14.25" customHeight="1">
      <c r="A202" s="90"/>
      <c r="B202" s="90"/>
      <c r="C202" s="91"/>
      <c r="D202" s="91"/>
      <c r="E202" s="91"/>
      <c r="F202" s="91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</row>
    <row r="203" spans="1:35" ht="14.25" customHeight="1">
      <c r="A203" s="90"/>
      <c r="B203" s="90"/>
      <c r="C203" s="91"/>
      <c r="D203" s="91"/>
      <c r="E203" s="91"/>
      <c r="F203" s="91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</row>
    <row r="204" spans="1:35" ht="14.25" customHeight="1">
      <c r="A204" s="90"/>
      <c r="B204" s="90"/>
      <c r="C204" s="91"/>
      <c r="D204" s="91"/>
      <c r="E204" s="91"/>
      <c r="F204" s="91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</row>
    <row r="205" spans="1:35" ht="14.25" customHeight="1">
      <c r="A205" s="90"/>
      <c r="B205" s="90"/>
      <c r="C205" s="91"/>
      <c r="D205" s="91"/>
      <c r="E205" s="91"/>
      <c r="F205" s="91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</row>
    <row r="206" spans="1:35" ht="14.25" customHeight="1">
      <c r="A206" s="90"/>
      <c r="B206" s="90"/>
      <c r="C206" s="91"/>
      <c r="D206" s="91"/>
      <c r="E206" s="91"/>
      <c r="F206" s="91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</row>
    <row r="207" spans="1:35" ht="14.25" customHeight="1">
      <c r="A207" s="90"/>
      <c r="B207" s="90"/>
      <c r="C207" s="91"/>
      <c r="D207" s="91"/>
      <c r="E207" s="91"/>
      <c r="F207" s="91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</row>
    <row r="208" spans="1:35" ht="14.25" customHeight="1">
      <c r="A208" s="90"/>
      <c r="B208" s="90"/>
      <c r="C208" s="91"/>
      <c r="D208" s="91"/>
      <c r="E208" s="91"/>
      <c r="F208" s="91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</row>
    <row r="209" spans="1:35" ht="14.25" customHeight="1">
      <c r="A209" s="90"/>
      <c r="B209" s="90"/>
      <c r="C209" s="91"/>
      <c r="D209" s="91"/>
      <c r="E209" s="91"/>
      <c r="F209" s="91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</row>
    <row r="210" spans="1:35" ht="14.25" customHeight="1">
      <c r="A210" s="90"/>
      <c r="B210" s="90"/>
      <c r="C210" s="91"/>
      <c r="D210" s="91"/>
      <c r="E210" s="91"/>
      <c r="F210" s="91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</row>
    <row r="211" spans="1:35" ht="14.25" customHeight="1">
      <c r="A211" s="90"/>
      <c r="B211" s="90"/>
      <c r="C211" s="91"/>
      <c r="D211" s="91"/>
      <c r="E211" s="91"/>
      <c r="F211" s="91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</row>
    <row r="212" spans="1:35" ht="14.25" customHeight="1">
      <c r="A212" s="90"/>
      <c r="B212" s="90"/>
      <c r="C212" s="91"/>
      <c r="D212" s="91"/>
      <c r="E212" s="91"/>
      <c r="F212" s="91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</row>
    <row r="213" spans="1:35" ht="14.25" customHeight="1">
      <c r="A213" s="90"/>
      <c r="B213" s="90"/>
      <c r="C213" s="91"/>
      <c r="D213" s="91"/>
      <c r="E213" s="91"/>
      <c r="F213" s="91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</row>
    <row r="214" spans="1:35" ht="14.25" customHeight="1">
      <c r="A214" s="90"/>
      <c r="B214" s="90"/>
      <c r="C214" s="91"/>
      <c r="D214" s="91"/>
      <c r="E214" s="91"/>
      <c r="F214" s="91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</row>
    <row r="215" spans="1:35" ht="14.25" customHeight="1">
      <c r="A215" s="90"/>
      <c r="B215" s="90"/>
      <c r="C215" s="91"/>
      <c r="D215" s="91"/>
      <c r="E215" s="91"/>
      <c r="F215" s="91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</row>
    <row r="216" spans="1:35" ht="14.25" customHeight="1">
      <c r="A216" s="90"/>
      <c r="B216" s="90"/>
      <c r="C216" s="91"/>
      <c r="D216" s="91"/>
      <c r="E216" s="91"/>
      <c r="F216" s="91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</row>
    <row r="217" spans="1:35" ht="14.25" customHeight="1">
      <c r="A217" s="90"/>
      <c r="B217" s="90"/>
      <c r="C217" s="91"/>
      <c r="D217" s="91"/>
      <c r="E217" s="91"/>
      <c r="F217" s="91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</row>
    <row r="218" spans="1:35" ht="14.25" customHeight="1">
      <c r="A218" s="90"/>
      <c r="B218" s="90"/>
      <c r="C218" s="91"/>
      <c r="D218" s="91"/>
      <c r="E218" s="91"/>
      <c r="F218" s="91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</row>
    <row r="219" spans="1:35" ht="14.25" customHeight="1">
      <c r="A219" s="90"/>
      <c r="B219" s="90"/>
      <c r="C219" s="91"/>
      <c r="D219" s="91"/>
      <c r="E219" s="91"/>
      <c r="F219" s="91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</row>
    <row r="220" spans="1:35" ht="14.25" customHeight="1">
      <c r="A220" s="90"/>
      <c r="B220" s="90"/>
      <c r="C220" s="91"/>
      <c r="D220" s="91"/>
      <c r="E220" s="91"/>
      <c r="F220" s="91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</row>
    <row r="221" spans="1:35" ht="14.25" customHeight="1">
      <c r="A221" s="90"/>
      <c r="B221" s="90"/>
      <c r="C221" s="91"/>
      <c r="D221" s="91"/>
      <c r="E221" s="91"/>
      <c r="F221" s="91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</row>
    <row r="222" spans="1:35" ht="14.25" customHeight="1">
      <c r="A222" s="90"/>
      <c r="B222" s="90"/>
      <c r="C222" s="91"/>
      <c r="D222" s="91"/>
      <c r="E222" s="91"/>
      <c r="F222" s="91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</row>
    <row r="223" spans="1:35" ht="14.25" customHeight="1">
      <c r="A223" s="90"/>
      <c r="B223" s="90"/>
      <c r="C223" s="91"/>
      <c r="D223" s="91"/>
      <c r="E223" s="91"/>
      <c r="F223" s="91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</row>
    <row r="224" spans="1:35" ht="14.25" customHeight="1">
      <c r="A224" s="90"/>
      <c r="B224" s="90"/>
      <c r="C224" s="91"/>
      <c r="D224" s="91"/>
      <c r="E224" s="91"/>
      <c r="F224" s="91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</row>
    <row r="225" spans="1:35" ht="14.25" customHeight="1">
      <c r="A225" s="90"/>
      <c r="B225" s="90"/>
      <c r="C225" s="91"/>
      <c r="D225" s="91"/>
      <c r="E225" s="91"/>
      <c r="F225" s="91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</row>
    <row r="226" spans="1:35" ht="14.25" customHeight="1">
      <c r="A226" s="90"/>
      <c r="B226" s="90"/>
      <c r="C226" s="91"/>
      <c r="D226" s="91"/>
      <c r="E226" s="91"/>
      <c r="F226" s="91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</row>
    <row r="227" spans="1:35" ht="14.25" customHeight="1">
      <c r="A227" s="90"/>
      <c r="B227" s="90"/>
      <c r="C227" s="91"/>
      <c r="D227" s="91"/>
      <c r="E227" s="91"/>
      <c r="F227" s="91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</row>
    <row r="228" spans="1:35" ht="14.25" customHeight="1">
      <c r="A228" s="90"/>
      <c r="B228" s="90"/>
      <c r="C228" s="91"/>
      <c r="D228" s="91"/>
      <c r="E228" s="91"/>
      <c r="F228" s="91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</row>
    <row r="229" spans="1:35" ht="14.25" customHeight="1">
      <c r="A229" s="90"/>
      <c r="B229" s="90"/>
      <c r="C229" s="91"/>
      <c r="D229" s="91"/>
      <c r="E229" s="91"/>
      <c r="F229" s="91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</row>
    <row r="230" spans="1:35" ht="14.25" customHeight="1">
      <c r="A230" s="90"/>
      <c r="B230" s="90"/>
      <c r="C230" s="91"/>
      <c r="D230" s="91"/>
      <c r="E230" s="91"/>
      <c r="F230" s="91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</row>
    <row r="231" spans="1:35" ht="14.25" customHeight="1">
      <c r="A231" s="90"/>
      <c r="B231" s="90"/>
      <c r="C231" s="91"/>
      <c r="D231" s="91"/>
      <c r="E231" s="91"/>
      <c r="F231" s="91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</row>
    <row r="232" spans="1:35" ht="14.25" customHeight="1">
      <c r="A232" s="90"/>
      <c r="B232" s="90"/>
      <c r="C232" s="91"/>
      <c r="D232" s="91"/>
      <c r="E232" s="91"/>
      <c r="F232" s="91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</row>
    <row r="233" spans="1:35" ht="14.25" customHeight="1">
      <c r="A233" s="90"/>
      <c r="B233" s="90"/>
      <c r="C233" s="91"/>
      <c r="D233" s="91"/>
      <c r="E233" s="91"/>
      <c r="F233" s="91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</row>
    <row r="234" spans="1:35" ht="14.25" customHeight="1">
      <c r="A234" s="90"/>
      <c r="B234" s="90"/>
      <c r="C234" s="91"/>
      <c r="D234" s="91"/>
      <c r="E234" s="91"/>
      <c r="F234" s="91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</row>
    <row r="235" spans="1:35" ht="14.25" customHeight="1">
      <c r="A235" s="90"/>
      <c r="B235" s="90"/>
      <c r="C235" s="91"/>
      <c r="D235" s="91"/>
      <c r="E235" s="91"/>
      <c r="F235" s="91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</row>
    <row r="236" spans="1:35" ht="14.25" customHeight="1">
      <c r="A236" s="90"/>
      <c r="B236" s="90"/>
      <c r="C236" s="91"/>
      <c r="D236" s="91"/>
      <c r="E236" s="91"/>
      <c r="F236" s="91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</row>
    <row r="237" spans="1:35" ht="14.25" customHeight="1">
      <c r="A237" s="90"/>
      <c r="B237" s="90"/>
      <c r="C237" s="91"/>
      <c r="D237" s="91"/>
      <c r="E237" s="91"/>
      <c r="F237" s="91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</row>
    <row r="238" spans="1:35" ht="14.25" customHeight="1">
      <c r="A238" s="90"/>
      <c r="B238" s="90"/>
      <c r="C238" s="91"/>
      <c r="D238" s="91"/>
      <c r="E238" s="91"/>
      <c r="F238" s="91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</row>
    <row r="239" spans="1:35" ht="14.25" customHeight="1">
      <c r="A239" s="90"/>
      <c r="B239" s="90"/>
      <c r="C239" s="91"/>
      <c r="D239" s="91"/>
      <c r="E239" s="91"/>
      <c r="F239" s="91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</row>
    <row r="240" spans="1:35" ht="14.25" customHeight="1">
      <c r="A240" s="90"/>
      <c r="B240" s="90"/>
      <c r="C240" s="91"/>
      <c r="D240" s="91"/>
      <c r="E240" s="91"/>
      <c r="F240" s="91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</row>
    <row r="241" spans="1:35" ht="14.25" customHeight="1">
      <c r="A241" s="90"/>
      <c r="B241" s="90"/>
      <c r="C241" s="91"/>
      <c r="D241" s="91"/>
      <c r="E241" s="91"/>
      <c r="F241" s="91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</row>
    <row r="242" spans="1:35" ht="14.25" customHeight="1">
      <c r="A242" s="90"/>
      <c r="B242" s="90"/>
      <c r="C242" s="91"/>
      <c r="D242" s="91"/>
      <c r="E242" s="91"/>
      <c r="F242" s="91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</row>
    <row r="243" spans="1:35" ht="14.25" customHeight="1">
      <c r="A243" s="90"/>
      <c r="B243" s="90"/>
      <c r="C243" s="91"/>
      <c r="D243" s="91"/>
      <c r="E243" s="91"/>
      <c r="F243" s="91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</row>
    <row r="244" spans="1:35" ht="14.25" customHeight="1">
      <c r="A244" s="90"/>
      <c r="B244" s="90"/>
      <c r="C244" s="91"/>
      <c r="D244" s="91"/>
      <c r="E244" s="91"/>
      <c r="F244" s="91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</row>
    <row r="245" spans="1:35" ht="14.25" customHeight="1">
      <c r="A245" s="90"/>
      <c r="B245" s="90"/>
      <c r="C245" s="91"/>
      <c r="D245" s="91"/>
      <c r="E245" s="91"/>
      <c r="F245" s="91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</row>
    <row r="246" spans="1:35" ht="14.25" customHeight="1">
      <c r="A246" s="90"/>
      <c r="B246" s="90"/>
      <c r="C246" s="91"/>
      <c r="D246" s="91"/>
      <c r="E246" s="91"/>
      <c r="F246" s="91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</row>
    <row r="247" spans="1:35" ht="14.25" customHeight="1">
      <c r="A247" s="90"/>
      <c r="B247" s="90"/>
      <c r="C247" s="91"/>
      <c r="D247" s="91"/>
      <c r="E247" s="91"/>
      <c r="F247" s="91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</row>
    <row r="248" spans="1:35" ht="14.25" customHeight="1">
      <c r="A248" s="90"/>
      <c r="B248" s="90"/>
      <c r="C248" s="91"/>
      <c r="D248" s="91"/>
      <c r="E248" s="91"/>
      <c r="F248" s="91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</row>
    <row r="249" spans="1:35" ht="14.25" customHeight="1">
      <c r="A249" s="90"/>
      <c r="B249" s="90"/>
      <c r="C249" s="91"/>
      <c r="D249" s="91"/>
      <c r="E249" s="91"/>
      <c r="F249" s="91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</row>
    <row r="250" spans="1:35" ht="14.25" customHeight="1">
      <c r="A250" s="90"/>
      <c r="B250" s="90"/>
      <c r="C250" s="91"/>
      <c r="D250" s="91"/>
      <c r="E250" s="91"/>
      <c r="F250" s="91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</row>
    <row r="251" spans="1:35" ht="14.25" customHeight="1">
      <c r="A251" s="90"/>
      <c r="B251" s="90"/>
      <c r="C251" s="91"/>
      <c r="D251" s="91"/>
      <c r="E251" s="91"/>
      <c r="F251" s="91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</row>
    <row r="252" spans="1:35" ht="14.25" customHeight="1">
      <c r="A252" s="90"/>
      <c r="B252" s="90"/>
      <c r="C252" s="91"/>
      <c r="D252" s="91"/>
      <c r="E252" s="91"/>
      <c r="F252" s="91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</row>
    <row r="253" spans="1:35" ht="14.25" customHeight="1">
      <c r="A253" s="90"/>
      <c r="B253" s="90"/>
      <c r="C253" s="91"/>
      <c r="D253" s="91"/>
      <c r="E253" s="91"/>
      <c r="F253" s="91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</row>
    <row r="254" spans="1:35" ht="14.25" customHeight="1">
      <c r="A254" s="90"/>
      <c r="B254" s="90"/>
      <c r="C254" s="91"/>
      <c r="D254" s="91"/>
      <c r="E254" s="91"/>
      <c r="F254" s="91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</row>
    <row r="255" spans="1:35" ht="14.25" customHeight="1">
      <c r="A255" s="90"/>
      <c r="B255" s="90"/>
      <c r="C255" s="91"/>
      <c r="D255" s="91"/>
      <c r="E255" s="91"/>
      <c r="F255" s="91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</row>
    <row r="256" spans="1:35" ht="14.25" customHeight="1">
      <c r="A256" s="90"/>
      <c r="B256" s="90"/>
      <c r="C256" s="91"/>
      <c r="D256" s="91"/>
      <c r="E256" s="91"/>
      <c r="F256" s="91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</row>
    <row r="257" spans="1:35" ht="14.25" customHeight="1">
      <c r="A257" s="90"/>
      <c r="B257" s="90"/>
      <c r="C257" s="91"/>
      <c r="D257" s="91"/>
      <c r="E257" s="91"/>
      <c r="F257" s="91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</row>
    <row r="258" spans="1:35" ht="14.25" customHeight="1">
      <c r="A258" s="90"/>
      <c r="B258" s="90"/>
      <c r="C258" s="91"/>
      <c r="D258" s="91"/>
      <c r="E258" s="91"/>
      <c r="F258" s="91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</row>
    <row r="259" spans="1:35" ht="14.25" customHeight="1">
      <c r="A259" s="90"/>
      <c r="B259" s="90"/>
      <c r="C259" s="91"/>
      <c r="D259" s="91"/>
      <c r="E259" s="91"/>
      <c r="F259" s="91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</row>
    <row r="260" spans="1:35" ht="14.25" customHeight="1">
      <c r="A260" s="90"/>
      <c r="B260" s="90"/>
      <c r="C260" s="91"/>
      <c r="D260" s="91"/>
      <c r="E260" s="91"/>
      <c r="F260" s="91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</row>
    <row r="261" spans="1:35" ht="14.25" customHeight="1">
      <c r="A261" s="90"/>
      <c r="B261" s="90"/>
      <c r="C261" s="91"/>
      <c r="D261" s="91"/>
      <c r="E261" s="91"/>
      <c r="F261" s="91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</row>
    <row r="262" spans="1:35" ht="14.25" customHeight="1">
      <c r="A262" s="90"/>
      <c r="B262" s="90"/>
      <c r="C262" s="91"/>
      <c r="D262" s="91"/>
      <c r="E262" s="91"/>
      <c r="F262" s="91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</row>
    <row r="263" spans="1:35" ht="14.25" customHeight="1">
      <c r="A263" s="90"/>
      <c r="B263" s="90"/>
      <c r="C263" s="91"/>
      <c r="D263" s="91"/>
      <c r="E263" s="91"/>
      <c r="F263" s="91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</row>
    <row r="264" spans="1:35" ht="14.25" customHeight="1">
      <c r="A264" s="90"/>
      <c r="B264" s="90"/>
      <c r="C264" s="91"/>
      <c r="D264" s="91"/>
      <c r="E264" s="91"/>
      <c r="F264" s="91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</row>
    <row r="265" spans="1:35" ht="14.25" customHeight="1">
      <c r="A265" s="90"/>
      <c r="B265" s="90"/>
      <c r="C265" s="91"/>
      <c r="D265" s="91"/>
      <c r="E265" s="91"/>
      <c r="F265" s="91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</row>
    <row r="266" spans="1:35" ht="14.25" customHeight="1">
      <c r="A266" s="90"/>
      <c r="B266" s="90"/>
      <c r="C266" s="91"/>
      <c r="D266" s="91"/>
      <c r="E266" s="91"/>
      <c r="F266" s="91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</row>
    <row r="267" spans="1:35" ht="14.25" customHeight="1">
      <c r="A267" s="90"/>
      <c r="B267" s="90"/>
      <c r="C267" s="91"/>
      <c r="D267" s="91"/>
      <c r="E267" s="91"/>
      <c r="F267" s="91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</row>
    <row r="268" spans="1:35" ht="14.25" customHeight="1">
      <c r="A268" s="90"/>
      <c r="B268" s="90"/>
      <c r="C268" s="91"/>
      <c r="D268" s="91"/>
      <c r="E268" s="91"/>
      <c r="F268" s="91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</row>
    <row r="269" spans="1:35" ht="14.25" customHeight="1">
      <c r="A269" s="90"/>
      <c r="B269" s="90"/>
      <c r="C269" s="91"/>
      <c r="D269" s="91"/>
      <c r="E269" s="91"/>
      <c r="F269" s="91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</row>
    <row r="270" spans="1:35" ht="14.25" customHeight="1">
      <c r="A270" s="90"/>
      <c r="B270" s="90"/>
      <c r="C270" s="91"/>
      <c r="D270" s="91"/>
      <c r="E270" s="91"/>
      <c r="F270" s="91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</row>
    <row r="271" spans="1:35" ht="14.25" customHeight="1">
      <c r="A271" s="90"/>
      <c r="B271" s="90"/>
      <c r="C271" s="91"/>
      <c r="D271" s="91"/>
      <c r="E271" s="91"/>
      <c r="F271" s="91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</row>
    <row r="272" spans="1:35" ht="14.25" customHeight="1">
      <c r="A272" s="90"/>
      <c r="B272" s="90"/>
      <c r="C272" s="91"/>
      <c r="D272" s="91"/>
      <c r="E272" s="91"/>
      <c r="F272" s="91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</row>
    <row r="273" spans="1:35" ht="14.25" customHeight="1">
      <c r="A273" s="90"/>
      <c r="B273" s="90"/>
      <c r="C273" s="91"/>
      <c r="D273" s="91"/>
      <c r="E273" s="91"/>
      <c r="F273" s="91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</row>
    <row r="274" spans="1:35" ht="14.25" customHeight="1">
      <c r="A274" s="90"/>
      <c r="B274" s="90"/>
      <c r="C274" s="91"/>
      <c r="D274" s="91"/>
      <c r="E274" s="91"/>
      <c r="F274" s="91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</row>
    <row r="275" spans="1:35" ht="14.25" customHeight="1">
      <c r="A275" s="90"/>
      <c r="B275" s="90"/>
      <c r="C275" s="91"/>
      <c r="D275" s="91"/>
      <c r="E275" s="91"/>
      <c r="F275" s="91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</row>
    <row r="276" spans="1:35" ht="14.25" customHeight="1">
      <c r="A276" s="90"/>
      <c r="B276" s="90"/>
      <c r="C276" s="91"/>
      <c r="D276" s="91"/>
      <c r="E276" s="91"/>
      <c r="F276" s="91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</row>
    <row r="277" spans="1:35" ht="14.25" customHeight="1">
      <c r="A277" s="90"/>
      <c r="B277" s="90"/>
      <c r="C277" s="91"/>
      <c r="D277" s="91"/>
      <c r="E277" s="91"/>
      <c r="F277" s="91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</row>
    <row r="278" spans="1:35" ht="14.25" customHeight="1">
      <c r="A278" s="90"/>
      <c r="B278" s="90"/>
      <c r="C278" s="91"/>
      <c r="D278" s="91"/>
      <c r="E278" s="91"/>
      <c r="F278" s="91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</row>
    <row r="279" spans="1:35" ht="14.25" customHeight="1">
      <c r="A279" s="90"/>
      <c r="B279" s="90"/>
      <c r="C279" s="91"/>
      <c r="D279" s="91"/>
      <c r="E279" s="91"/>
      <c r="F279" s="91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</row>
    <row r="280" spans="1:35" ht="14.25" customHeight="1">
      <c r="A280" s="90"/>
      <c r="B280" s="90"/>
      <c r="C280" s="91"/>
      <c r="D280" s="91"/>
      <c r="E280" s="91"/>
      <c r="F280" s="91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</row>
    <row r="281" spans="1:35" ht="14.25" customHeight="1">
      <c r="A281" s="90"/>
      <c r="B281" s="90"/>
      <c r="C281" s="91"/>
      <c r="D281" s="91"/>
      <c r="E281" s="91"/>
      <c r="F281" s="91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</row>
    <row r="282" spans="1:35" ht="14.25" customHeight="1">
      <c r="A282" s="90"/>
      <c r="B282" s="90"/>
      <c r="C282" s="91"/>
      <c r="D282" s="91"/>
      <c r="E282" s="91"/>
      <c r="F282" s="91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</row>
    <row r="283" spans="1:35" ht="14.25" customHeight="1">
      <c r="A283" s="90"/>
      <c r="B283" s="90"/>
      <c r="C283" s="91"/>
      <c r="D283" s="91"/>
      <c r="E283" s="91"/>
      <c r="F283" s="91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</row>
    <row r="284" spans="1:35" ht="14.25" customHeight="1">
      <c r="A284" s="90"/>
      <c r="B284" s="90"/>
      <c r="C284" s="91"/>
      <c r="D284" s="91"/>
      <c r="E284" s="91"/>
      <c r="F284" s="91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</row>
    <row r="285" spans="1:35" ht="14.25" customHeight="1">
      <c r="A285" s="90"/>
      <c r="B285" s="90"/>
      <c r="C285" s="91"/>
      <c r="D285" s="91"/>
      <c r="E285" s="91"/>
      <c r="F285" s="91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</row>
    <row r="286" spans="1:35" ht="14.25" customHeight="1">
      <c r="A286" s="90"/>
      <c r="B286" s="90"/>
      <c r="C286" s="91"/>
      <c r="D286" s="91"/>
      <c r="E286" s="91"/>
      <c r="F286" s="91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</row>
    <row r="287" spans="1:35" ht="14.25" customHeight="1">
      <c r="A287" s="90"/>
      <c r="B287" s="90"/>
      <c r="C287" s="91"/>
      <c r="D287" s="91"/>
      <c r="E287" s="91"/>
      <c r="F287" s="91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</row>
    <row r="288" spans="1:35" ht="14.25" customHeight="1">
      <c r="A288" s="90"/>
      <c r="B288" s="90"/>
      <c r="C288" s="91"/>
      <c r="D288" s="91"/>
      <c r="E288" s="91"/>
      <c r="F288" s="91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</row>
    <row r="289" spans="1:35" ht="14.25" customHeight="1">
      <c r="A289" s="90"/>
      <c r="B289" s="90"/>
      <c r="C289" s="91"/>
      <c r="D289" s="91"/>
      <c r="E289" s="91"/>
      <c r="F289" s="91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</row>
    <row r="290" spans="1:35" ht="14.25" customHeight="1">
      <c r="A290" s="90"/>
      <c r="B290" s="90"/>
      <c r="C290" s="91"/>
      <c r="D290" s="91"/>
      <c r="E290" s="91"/>
      <c r="F290" s="91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</row>
    <row r="291" spans="1:35" ht="14.25" customHeight="1">
      <c r="A291" s="90"/>
      <c r="B291" s="90"/>
      <c r="C291" s="91"/>
      <c r="D291" s="91"/>
      <c r="E291" s="91"/>
      <c r="F291" s="91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</row>
    <row r="292" spans="1:35" ht="14.25" customHeight="1">
      <c r="A292" s="90"/>
      <c r="B292" s="90"/>
      <c r="C292" s="91"/>
      <c r="D292" s="91"/>
      <c r="E292" s="91"/>
      <c r="F292" s="91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</row>
    <row r="293" spans="1:35" ht="14.25" customHeight="1">
      <c r="A293" s="90"/>
      <c r="B293" s="90"/>
      <c r="C293" s="91"/>
      <c r="D293" s="91"/>
      <c r="E293" s="91"/>
      <c r="F293" s="91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</row>
    <row r="294" spans="1:35" ht="14.25" customHeight="1">
      <c r="A294" s="90"/>
      <c r="B294" s="90"/>
      <c r="C294" s="91"/>
      <c r="D294" s="91"/>
      <c r="E294" s="91"/>
      <c r="F294" s="91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</row>
    <row r="295" spans="1:35" ht="14.25" customHeight="1">
      <c r="A295" s="90"/>
      <c r="B295" s="90"/>
      <c r="C295" s="91"/>
      <c r="D295" s="91"/>
      <c r="E295" s="91"/>
      <c r="F295" s="91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</row>
    <row r="296" spans="1:35" ht="14.25" customHeight="1">
      <c r="A296" s="90"/>
      <c r="B296" s="90"/>
      <c r="C296" s="91"/>
      <c r="D296" s="91"/>
      <c r="E296" s="91"/>
      <c r="F296" s="91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</row>
    <row r="297" spans="1:35" ht="14.25" customHeight="1">
      <c r="A297" s="90"/>
      <c r="B297" s="90"/>
      <c r="C297" s="91"/>
      <c r="D297" s="91"/>
      <c r="E297" s="91"/>
      <c r="F297" s="91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</row>
    <row r="298" spans="1:35" ht="14.25" customHeight="1">
      <c r="A298" s="90"/>
      <c r="B298" s="90"/>
      <c r="C298" s="91"/>
      <c r="D298" s="91"/>
      <c r="E298" s="91"/>
      <c r="F298" s="91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</row>
    <row r="299" spans="1:35" ht="14.25" customHeight="1">
      <c r="A299" s="90"/>
      <c r="B299" s="90"/>
      <c r="C299" s="91"/>
      <c r="D299" s="91"/>
      <c r="E299" s="91"/>
      <c r="F299" s="91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</row>
    <row r="300" spans="1:35" ht="14.25" customHeight="1">
      <c r="A300" s="90"/>
      <c r="B300" s="90"/>
      <c r="C300" s="91"/>
      <c r="D300" s="91"/>
      <c r="E300" s="91"/>
      <c r="F300" s="91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</row>
    <row r="301" spans="1:35" ht="14.25" customHeight="1">
      <c r="A301" s="90"/>
      <c r="B301" s="90"/>
      <c r="C301" s="91"/>
      <c r="D301" s="91"/>
      <c r="E301" s="91"/>
      <c r="F301" s="91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</row>
    <row r="302" spans="1:35" ht="14.25" customHeight="1">
      <c r="A302" s="90"/>
      <c r="B302" s="90"/>
      <c r="C302" s="91"/>
      <c r="D302" s="91"/>
      <c r="E302" s="91"/>
      <c r="F302" s="91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</row>
    <row r="303" spans="1:35" ht="14.25" customHeight="1">
      <c r="A303" s="90"/>
      <c r="B303" s="90"/>
      <c r="C303" s="91"/>
      <c r="D303" s="91"/>
      <c r="E303" s="91"/>
      <c r="F303" s="91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</row>
    <row r="304" spans="1:35" ht="14.25" customHeight="1">
      <c r="A304" s="90"/>
      <c r="B304" s="90"/>
      <c r="C304" s="91"/>
      <c r="D304" s="91"/>
      <c r="E304" s="91"/>
      <c r="F304" s="91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</row>
    <row r="305" spans="1:35" ht="14.25" customHeight="1">
      <c r="A305" s="90"/>
      <c r="B305" s="90"/>
      <c r="C305" s="91"/>
      <c r="D305" s="91"/>
      <c r="E305" s="91"/>
      <c r="F305" s="91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</row>
    <row r="306" spans="1:35" ht="14.25" customHeight="1">
      <c r="A306" s="90"/>
      <c r="B306" s="90"/>
      <c r="C306" s="91"/>
      <c r="D306" s="91"/>
      <c r="E306" s="91"/>
      <c r="F306" s="91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</row>
    <row r="307" spans="1:35" ht="14.25" customHeight="1">
      <c r="A307" s="90"/>
      <c r="B307" s="90"/>
      <c r="C307" s="91"/>
      <c r="D307" s="91"/>
      <c r="E307" s="91"/>
      <c r="F307" s="91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</row>
    <row r="308" spans="1:35" ht="14.25" customHeight="1">
      <c r="A308" s="90"/>
      <c r="B308" s="90"/>
      <c r="C308" s="91"/>
      <c r="D308" s="91"/>
      <c r="E308" s="91"/>
      <c r="F308" s="91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</row>
    <row r="309" spans="1:35" ht="14.25" customHeight="1">
      <c r="A309" s="90"/>
      <c r="B309" s="90"/>
      <c r="C309" s="91"/>
      <c r="D309" s="91"/>
      <c r="E309" s="91"/>
      <c r="F309" s="91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</row>
    <row r="310" spans="1:35" ht="14.25" customHeight="1">
      <c r="A310" s="90"/>
      <c r="B310" s="90"/>
      <c r="C310" s="91"/>
      <c r="D310" s="91"/>
      <c r="E310" s="91"/>
      <c r="F310" s="91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</row>
    <row r="311" spans="1:35" ht="14.25" customHeight="1">
      <c r="A311" s="90"/>
      <c r="B311" s="90"/>
      <c r="C311" s="91"/>
      <c r="D311" s="91"/>
      <c r="E311" s="91"/>
      <c r="F311" s="91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</row>
    <row r="312" spans="1:35" ht="14.25" customHeight="1">
      <c r="A312" s="90"/>
      <c r="B312" s="90"/>
      <c r="C312" s="91"/>
      <c r="D312" s="91"/>
      <c r="E312" s="91"/>
      <c r="F312" s="91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</row>
    <row r="313" spans="1:35" ht="14.25" customHeight="1">
      <c r="A313" s="90"/>
      <c r="B313" s="90"/>
      <c r="C313" s="91"/>
      <c r="D313" s="91"/>
      <c r="E313" s="91"/>
      <c r="F313" s="91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</row>
    <row r="314" spans="1:35" ht="14.25" customHeight="1">
      <c r="A314" s="90"/>
      <c r="B314" s="90"/>
      <c r="C314" s="91"/>
      <c r="D314" s="91"/>
      <c r="E314" s="91"/>
      <c r="F314" s="91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</row>
    <row r="315" spans="1:35" ht="14.25" customHeight="1">
      <c r="A315" s="90"/>
      <c r="B315" s="90"/>
      <c r="C315" s="91"/>
      <c r="D315" s="91"/>
      <c r="E315" s="91"/>
      <c r="F315" s="91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</row>
    <row r="316" spans="1:35" ht="14.25" customHeight="1">
      <c r="A316" s="90"/>
      <c r="B316" s="90"/>
      <c r="C316" s="91"/>
      <c r="D316" s="91"/>
      <c r="E316" s="91"/>
      <c r="F316" s="91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</row>
    <row r="317" spans="1:35" ht="14.25" customHeight="1">
      <c r="A317" s="90"/>
      <c r="B317" s="90"/>
      <c r="C317" s="91"/>
      <c r="D317" s="91"/>
      <c r="E317" s="91"/>
      <c r="F317" s="91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</row>
    <row r="318" spans="1:35" ht="14.25" customHeight="1">
      <c r="A318" s="90"/>
      <c r="B318" s="90"/>
      <c r="C318" s="91"/>
      <c r="D318" s="91"/>
      <c r="E318" s="91"/>
      <c r="F318" s="91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</row>
    <row r="319" spans="1:35" ht="14.25" customHeight="1">
      <c r="A319" s="90"/>
      <c r="B319" s="90"/>
      <c r="C319" s="91"/>
      <c r="D319" s="91"/>
      <c r="E319" s="91"/>
      <c r="F319" s="91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</row>
    <row r="320" spans="1:35" ht="14.25" customHeight="1">
      <c r="A320" s="90"/>
      <c r="B320" s="90"/>
      <c r="C320" s="91"/>
      <c r="D320" s="91"/>
      <c r="E320" s="91"/>
      <c r="F320" s="91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</row>
    <row r="321" spans="1:35" ht="14.25" customHeight="1">
      <c r="A321" s="90"/>
      <c r="B321" s="90"/>
      <c r="C321" s="91"/>
      <c r="D321" s="91"/>
      <c r="E321" s="91"/>
      <c r="F321" s="91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</row>
    <row r="322" spans="1:35" ht="14.25" customHeight="1">
      <c r="A322" s="90"/>
      <c r="B322" s="90"/>
      <c r="C322" s="91"/>
      <c r="D322" s="91"/>
      <c r="E322" s="91"/>
      <c r="F322" s="91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</row>
    <row r="323" spans="1:35" ht="14.25" customHeight="1">
      <c r="A323" s="90"/>
      <c r="B323" s="90"/>
      <c r="C323" s="91"/>
      <c r="D323" s="91"/>
      <c r="E323" s="91"/>
      <c r="F323" s="91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</row>
  </sheetData>
  <sheetProtection/>
  <mergeCells count="4">
    <mergeCell ref="A5:L5"/>
    <mergeCell ref="A1:L1"/>
    <mergeCell ref="A3:L3"/>
    <mergeCell ref="A4:L4"/>
  </mergeCells>
  <printOptions horizontalCentered="1"/>
  <pageMargins left="0" right="0" top="0.25" bottom="0" header="0" footer="0"/>
  <pageSetup fitToHeight="1" fitToWidth="1" horizontalDpi="600" verticalDpi="600" orientation="landscape" scale="71" r:id="rId1"/>
  <headerFooter alignWithMargins="0">
    <oddHeader>&amp;RSchedule No. 2
Sheet 1 of 3
</oddHeader>
  </headerFooter>
  <rowBreaks count="1" manualBreakCount="1">
    <brk id="42" max="255" man="1"/>
  </rowBreaks>
  <ignoredErrors>
    <ignoredError sqref="C12:D12 H12" numberStoredAsText="1"/>
    <ignoredError sqref="F15:F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181"/>
  <sheetViews>
    <sheetView zoomScale="90" zoomScaleNormal="90" zoomScalePageLayoutView="0" workbookViewId="0" topLeftCell="A2">
      <selection activeCell="H21" sqref="H21"/>
    </sheetView>
  </sheetViews>
  <sheetFormatPr defaultColWidth="9.28125" defaultRowHeight="12.75"/>
  <cols>
    <col min="1" max="1" width="9.28125" style="1" customWidth="1"/>
    <col min="2" max="2" width="15.7109375" style="1" customWidth="1"/>
    <col min="3" max="3" width="2.421875" style="1" customWidth="1"/>
    <col min="4" max="5" width="9.28125" style="1" customWidth="1"/>
    <col min="6" max="6" width="13.28125" style="1" bestFit="1" customWidth="1"/>
    <col min="7" max="7" width="12.28125" style="1" customWidth="1"/>
    <col min="8" max="8" width="11.7109375" style="1" customWidth="1"/>
    <col min="9" max="9" width="10.28125" style="1" bestFit="1" customWidth="1"/>
    <col min="10" max="16384" width="9.28125" style="1" customWidth="1"/>
  </cols>
  <sheetData>
    <row r="1" s="10" customFormat="1" ht="13.5">
      <c r="A1" s="11"/>
    </row>
    <row r="2" s="10" customFormat="1" ht="13.5"/>
    <row r="3" spans="1:9" s="10" customFormat="1" ht="13.5">
      <c r="A3" s="109" t="s">
        <v>39</v>
      </c>
      <c r="B3" s="109"/>
      <c r="C3" s="109"/>
      <c r="D3" s="109"/>
      <c r="E3" s="109"/>
      <c r="F3" s="109"/>
      <c r="G3" s="109"/>
      <c r="H3" s="109"/>
      <c r="I3" s="109"/>
    </row>
    <row r="4" spans="1:9" s="10" customFormat="1" ht="13.5">
      <c r="A4" s="109" t="s">
        <v>40</v>
      </c>
      <c r="B4" s="109"/>
      <c r="C4" s="109"/>
      <c r="D4" s="109"/>
      <c r="E4" s="109"/>
      <c r="F4" s="109"/>
      <c r="G4" s="109"/>
      <c r="H4" s="109"/>
      <c r="I4" s="109"/>
    </row>
    <row r="5" spans="1:9" s="10" customFormat="1" ht="13.5">
      <c r="A5" s="109" t="s">
        <v>41</v>
      </c>
      <c r="B5" s="109"/>
      <c r="C5" s="109"/>
      <c r="D5" s="109"/>
      <c r="E5" s="109"/>
      <c r="F5" s="109"/>
      <c r="G5" s="109"/>
      <c r="H5" s="109"/>
      <c r="I5" s="109"/>
    </row>
    <row r="6" spans="1:9" s="10" customFormat="1" ht="13.5">
      <c r="A6" s="110" t="s">
        <v>74</v>
      </c>
      <c r="B6" s="110"/>
      <c r="C6" s="110"/>
      <c r="D6" s="110"/>
      <c r="E6" s="110"/>
      <c r="F6" s="110"/>
      <c r="G6" s="110"/>
      <c r="H6" s="110"/>
      <c r="I6" s="110"/>
    </row>
    <row r="7" s="10" customFormat="1" ht="13.5">
      <c r="A7" s="11"/>
    </row>
    <row r="8" spans="1:7" s="10" customFormat="1" ht="13.5">
      <c r="A8" s="11"/>
      <c r="G8" s="99" t="s">
        <v>6</v>
      </c>
    </row>
    <row r="9" spans="6:8" s="10" customFormat="1" ht="13.5">
      <c r="F9" s="99" t="s">
        <v>42</v>
      </c>
      <c r="G9" s="99" t="s">
        <v>42</v>
      </c>
      <c r="H9" s="99" t="s">
        <v>42</v>
      </c>
    </row>
    <row r="10" spans="1:8" s="10" customFormat="1" ht="13.5">
      <c r="A10" s="18" t="s">
        <v>12</v>
      </c>
      <c r="B10" s="18"/>
      <c r="F10" s="99" t="s">
        <v>43</v>
      </c>
      <c r="G10" s="99" t="s">
        <v>21</v>
      </c>
      <c r="H10" s="99" t="s">
        <v>43</v>
      </c>
    </row>
    <row r="11" spans="1:8" s="10" customFormat="1" ht="13.5">
      <c r="A11" s="19" t="s">
        <v>17</v>
      </c>
      <c r="B11" s="19" t="s">
        <v>18</v>
      </c>
      <c r="F11" s="5" t="s">
        <v>13</v>
      </c>
      <c r="G11" s="5" t="s">
        <v>20</v>
      </c>
      <c r="H11" s="5" t="s">
        <v>21</v>
      </c>
    </row>
    <row r="12" spans="1:8" s="10" customFormat="1" ht="13.5">
      <c r="A12" s="18"/>
      <c r="B12" s="18"/>
      <c r="F12" s="20" t="s">
        <v>28</v>
      </c>
      <c r="G12" s="20" t="s">
        <v>29</v>
      </c>
      <c r="H12" s="20" t="s">
        <v>44</v>
      </c>
    </row>
    <row r="13" spans="1:8" s="10" customFormat="1" ht="13.5">
      <c r="A13" s="18"/>
      <c r="B13" s="18"/>
      <c r="F13" s="99" t="s">
        <v>25</v>
      </c>
      <c r="G13" s="99" t="s">
        <v>26</v>
      </c>
      <c r="H13" s="99" t="s">
        <v>27</v>
      </c>
    </row>
    <row r="14" spans="1:8" ht="13.5">
      <c r="A14" s="12"/>
      <c r="B14" s="12"/>
      <c r="F14" s="21"/>
      <c r="G14" s="22"/>
      <c r="H14" s="21"/>
    </row>
    <row r="15" spans="1:11" ht="13.5">
      <c r="A15" s="12">
        <v>1</v>
      </c>
      <c r="B15" s="23">
        <f>'ACA SUMMARY'!B14</f>
        <v>44532</v>
      </c>
      <c r="F15" s="102">
        <v>1020</v>
      </c>
      <c r="G15" s="24">
        <f>IF(F15=0,0,ROUND(H15/F15,4))</f>
        <v>3.4849</v>
      </c>
      <c r="H15" s="103">
        <v>3554.6</v>
      </c>
      <c r="I15" s="7"/>
      <c r="J15" s="25"/>
      <c r="K15" s="17"/>
    </row>
    <row r="16" spans="1:11" ht="13.5">
      <c r="A16" s="12">
        <v>2</v>
      </c>
      <c r="B16" s="23">
        <f>'ACA SUMMARY'!B15</f>
        <v>44563</v>
      </c>
      <c r="F16" s="102">
        <v>463</v>
      </c>
      <c r="G16" s="24">
        <f>IF(F16=0,0,ROUND(H16/F16,4))</f>
        <v>5.0881</v>
      </c>
      <c r="H16" s="103">
        <v>2355.79</v>
      </c>
      <c r="I16" s="7"/>
      <c r="J16" s="25"/>
      <c r="K16" s="17"/>
    </row>
    <row r="17" spans="1:11" ht="13.5">
      <c r="A17" s="12">
        <v>3</v>
      </c>
      <c r="B17" s="23">
        <f>'ACA SUMMARY'!B16</f>
        <v>44594</v>
      </c>
      <c r="F17" s="102">
        <v>1284</v>
      </c>
      <c r="G17" s="24">
        <f>IF(F17=0,0,ROUND(H17/F17,4))</f>
        <v>5.0881</v>
      </c>
      <c r="H17" s="103">
        <v>6533.12</v>
      </c>
      <c r="I17" s="7"/>
      <c r="J17" s="25"/>
      <c r="K17" s="17"/>
    </row>
    <row r="18" spans="1:11" ht="13.5">
      <c r="A18" s="4"/>
      <c r="F18" s="17"/>
      <c r="G18" s="22"/>
      <c r="H18" s="13"/>
      <c r="J18" s="26"/>
      <c r="K18" s="17"/>
    </row>
    <row r="19" spans="1:11" ht="14.25" thickBot="1">
      <c r="A19" s="12">
        <f>+A17+1</f>
        <v>4</v>
      </c>
      <c r="B19" s="10" t="s">
        <v>45</v>
      </c>
      <c r="F19" s="26" t="s">
        <v>46</v>
      </c>
      <c r="G19" s="22"/>
      <c r="H19" s="27">
        <f>SUM(H15:H17)</f>
        <v>12443.509999999998</v>
      </c>
      <c r="J19" s="26"/>
      <c r="K19" s="26"/>
    </row>
    <row r="20" spans="1:11" ht="13.5">
      <c r="A20" s="4"/>
      <c r="F20" s="17"/>
      <c r="G20" s="22"/>
      <c r="H20" s="17"/>
      <c r="J20" s="17"/>
      <c r="K20" s="17"/>
    </row>
    <row r="21" spans="1:11" ht="13.5">
      <c r="A21" s="4"/>
      <c r="F21" s="17"/>
      <c r="G21" s="22"/>
      <c r="H21" s="17"/>
      <c r="J21" s="17"/>
      <c r="K21" s="17"/>
    </row>
    <row r="22" spans="1:11" ht="13.5">
      <c r="A22" s="4"/>
      <c r="F22" s="17"/>
      <c r="G22" s="22"/>
      <c r="H22" s="17"/>
      <c r="J22" s="17"/>
      <c r="K22" s="17"/>
    </row>
    <row r="23" spans="1:11" ht="13.5">
      <c r="A23" s="4"/>
      <c r="F23" s="17"/>
      <c r="G23" s="22"/>
      <c r="H23" s="17"/>
      <c r="J23" s="17"/>
      <c r="K23" s="17"/>
    </row>
    <row r="24" spans="1:7" s="10" customFormat="1" ht="13.5">
      <c r="A24" s="5"/>
      <c r="G24" s="99" t="s">
        <v>6</v>
      </c>
    </row>
    <row r="25" spans="1:11" s="10" customFormat="1" ht="13.5">
      <c r="A25" s="99"/>
      <c r="F25" s="99" t="s">
        <v>42</v>
      </c>
      <c r="G25" s="99" t="s">
        <v>42</v>
      </c>
      <c r="H25" s="99" t="s">
        <v>42</v>
      </c>
      <c r="J25" s="99"/>
      <c r="K25" s="99"/>
    </row>
    <row r="26" spans="1:11" s="10" customFormat="1" ht="13.5">
      <c r="A26" s="18" t="s">
        <v>12</v>
      </c>
      <c r="B26" s="18"/>
      <c r="F26" s="99" t="s">
        <v>47</v>
      </c>
      <c r="G26" s="99" t="s">
        <v>48</v>
      </c>
      <c r="H26" s="99" t="s">
        <v>48</v>
      </c>
      <c r="J26" s="99"/>
      <c r="K26" s="99"/>
    </row>
    <row r="27" spans="1:11" s="10" customFormat="1" ht="13.5">
      <c r="A27" s="19" t="s">
        <v>17</v>
      </c>
      <c r="B27" s="19" t="s">
        <v>18</v>
      </c>
      <c r="C27" s="11"/>
      <c r="D27" s="11"/>
      <c r="E27" s="11"/>
      <c r="F27" s="5" t="s">
        <v>13</v>
      </c>
      <c r="G27" s="5" t="s">
        <v>20</v>
      </c>
      <c r="H27" s="5" t="s">
        <v>21</v>
      </c>
      <c r="J27" s="5"/>
      <c r="K27" s="5"/>
    </row>
    <row r="28" spans="1:11" s="10" customFormat="1" ht="13.5">
      <c r="A28" s="18"/>
      <c r="B28" s="18"/>
      <c r="F28" s="20" t="s">
        <v>28</v>
      </c>
      <c r="G28" s="20" t="s">
        <v>29</v>
      </c>
      <c r="H28" s="20" t="s">
        <v>44</v>
      </c>
      <c r="J28" s="20"/>
      <c r="K28" s="20"/>
    </row>
    <row r="29" spans="1:11" s="10" customFormat="1" ht="13.5">
      <c r="A29" s="18"/>
      <c r="B29" s="18"/>
      <c r="F29" s="99" t="s">
        <v>25</v>
      </c>
      <c r="G29" s="99" t="s">
        <v>26</v>
      </c>
      <c r="H29" s="99" t="s">
        <v>27</v>
      </c>
      <c r="J29" s="99"/>
      <c r="K29" s="99"/>
    </row>
    <row r="30" spans="1:11" ht="13.5">
      <c r="A30" s="12"/>
      <c r="B30" s="12"/>
      <c r="F30" s="21"/>
      <c r="G30" s="22"/>
      <c r="H30" s="21"/>
      <c r="J30" s="21"/>
      <c r="K30" s="21"/>
    </row>
    <row r="31" spans="1:11" ht="13.5">
      <c r="A31" s="12">
        <f>+A19+1</f>
        <v>5</v>
      </c>
      <c r="B31" s="23">
        <f>B15</f>
        <v>44532</v>
      </c>
      <c r="F31" s="102">
        <v>1040</v>
      </c>
      <c r="G31" s="24">
        <f>IF(F31=0,0,ROUND(H31/F31,4))</f>
        <v>11.9675</v>
      </c>
      <c r="H31" s="103">
        <v>12446.2</v>
      </c>
      <c r="I31" s="8"/>
      <c r="J31" s="25"/>
      <c r="K31" s="17"/>
    </row>
    <row r="32" spans="1:11" ht="13.5">
      <c r="A32" s="12">
        <f>+A31+1</f>
        <v>6</v>
      </c>
      <c r="B32" s="23">
        <f>B16</f>
        <v>44563</v>
      </c>
      <c r="F32" s="102">
        <v>1040</v>
      </c>
      <c r="G32" s="24">
        <f>IF(F32=0,0,ROUND(H32/F32,4))</f>
        <v>9.2423</v>
      </c>
      <c r="H32" s="103">
        <v>9611.99</v>
      </c>
      <c r="I32" s="8"/>
      <c r="K32" s="17"/>
    </row>
    <row r="33" spans="1:11" ht="13.5">
      <c r="A33" s="12">
        <f>+A32+1</f>
        <v>7</v>
      </c>
      <c r="B33" s="23">
        <f>B17</f>
        <v>44594</v>
      </c>
      <c r="F33" s="102">
        <v>1040</v>
      </c>
      <c r="G33" s="24">
        <f>IF(F33=0,0,ROUND(H33/F33,4))</f>
        <v>9.2423</v>
      </c>
      <c r="H33" s="103">
        <v>9611.99</v>
      </c>
      <c r="I33" s="8"/>
      <c r="K33" s="17"/>
    </row>
    <row r="34" spans="1:11" ht="13.5">
      <c r="A34" s="4"/>
      <c r="G34" s="22"/>
      <c r="H34" s="14"/>
      <c r="K34" s="17"/>
    </row>
    <row r="35" spans="1:11" ht="14.25" thickBot="1">
      <c r="A35" s="12">
        <f>+A33+1</f>
        <v>8</v>
      </c>
      <c r="B35" s="10" t="s">
        <v>49</v>
      </c>
      <c r="F35" s="7"/>
      <c r="G35" s="22"/>
      <c r="H35" s="29">
        <f>SUM(H31:H33)</f>
        <v>31670.18</v>
      </c>
      <c r="K35" s="17"/>
    </row>
    <row r="36" spans="1:11" ht="13.5">
      <c r="A36" s="4"/>
      <c r="G36" s="22"/>
      <c r="H36" s="8"/>
      <c r="K36" s="17"/>
    </row>
    <row r="37" spans="1:11" ht="13.5">
      <c r="A37" s="4"/>
      <c r="G37" s="22"/>
      <c r="H37" s="8"/>
      <c r="J37" s="30"/>
      <c r="K37" s="28"/>
    </row>
    <row r="38" spans="1:11" ht="14.25" thickBot="1">
      <c r="A38" s="12">
        <f>+A35+1</f>
        <v>9</v>
      </c>
      <c r="B38" s="10" t="s">
        <v>50</v>
      </c>
      <c r="G38" s="22"/>
      <c r="H38" s="31">
        <f>H19+H35</f>
        <v>44113.69</v>
      </c>
      <c r="J38" s="30"/>
      <c r="K38" s="28"/>
    </row>
    <row r="39" spans="7:11" ht="14.25" thickTop="1">
      <c r="G39" s="22"/>
      <c r="H39" s="1" t="s">
        <v>46</v>
      </c>
      <c r="J39" s="32"/>
      <c r="K39" s="30"/>
    </row>
    <row r="40" spans="7:11" ht="13.5">
      <c r="G40" s="22"/>
      <c r="J40" s="32"/>
      <c r="K40" s="32"/>
    </row>
    <row r="41" spans="7:11" ht="13.5">
      <c r="G41" s="22"/>
      <c r="H41" s="8"/>
      <c r="J41" s="32"/>
      <c r="K41" s="30"/>
    </row>
    <row r="42" spans="7:11" ht="13.5">
      <c r="G42" s="22"/>
      <c r="H42" s="8"/>
      <c r="J42" s="32"/>
      <c r="K42" s="30"/>
    </row>
    <row r="43" spans="7:11" ht="13.5">
      <c r="G43" s="22"/>
      <c r="H43" s="8"/>
      <c r="J43" s="32"/>
      <c r="K43" s="32"/>
    </row>
    <row r="44" spans="7:11" ht="13.5">
      <c r="G44" s="22"/>
      <c r="H44" s="8"/>
      <c r="J44" s="30"/>
      <c r="K44" s="30"/>
    </row>
    <row r="45" spans="7:11" ht="13.5">
      <c r="G45" s="22"/>
      <c r="H45" s="8"/>
      <c r="J45" s="30"/>
      <c r="K45" s="30"/>
    </row>
    <row r="46" spans="7:11" ht="13.5">
      <c r="G46" s="22"/>
      <c r="H46" s="8"/>
      <c r="J46" s="30"/>
      <c r="K46" s="30"/>
    </row>
    <row r="47" spans="7:11" ht="13.5">
      <c r="G47" s="22"/>
      <c r="H47" s="8"/>
      <c r="J47" s="30"/>
      <c r="K47" s="30"/>
    </row>
    <row r="48" spans="7:11" ht="13.5">
      <c r="G48" s="22"/>
      <c r="H48" s="8"/>
      <c r="J48" s="30"/>
      <c r="K48" s="30"/>
    </row>
    <row r="49" spans="7:11" ht="13.5">
      <c r="G49" s="22"/>
      <c r="H49" s="8"/>
      <c r="J49" s="30"/>
      <c r="K49" s="30"/>
    </row>
    <row r="50" spans="7:11" ht="13.5">
      <c r="G50" s="22"/>
      <c r="H50" s="8"/>
      <c r="J50" s="30"/>
      <c r="K50" s="30"/>
    </row>
    <row r="51" spans="7:11" ht="13.5">
      <c r="G51" s="22"/>
      <c r="J51" s="30"/>
      <c r="K51" s="30"/>
    </row>
    <row r="52" spans="7:11" ht="13.5">
      <c r="G52" s="22"/>
      <c r="J52" s="30"/>
      <c r="K52" s="30"/>
    </row>
    <row r="53" spans="7:11" ht="13.5">
      <c r="G53" s="22"/>
      <c r="J53" s="30"/>
      <c r="K53" s="30"/>
    </row>
    <row r="54" ht="13.5">
      <c r="G54" s="22"/>
    </row>
    <row r="55" ht="13.5">
      <c r="G55" s="22"/>
    </row>
    <row r="56" ht="13.5">
      <c r="G56" s="22"/>
    </row>
    <row r="57" ht="13.5">
      <c r="G57" s="22"/>
    </row>
    <row r="58" ht="13.5">
      <c r="G58" s="22"/>
    </row>
    <row r="59" ht="13.5">
      <c r="G59" s="22"/>
    </row>
    <row r="60" ht="13.5">
      <c r="G60" s="22"/>
    </row>
    <row r="61" ht="13.5">
      <c r="G61" s="22"/>
    </row>
    <row r="62" ht="13.5">
      <c r="G62" s="22"/>
    </row>
    <row r="63" ht="13.5">
      <c r="G63" s="22"/>
    </row>
    <row r="64" ht="13.5">
      <c r="G64" s="22"/>
    </row>
    <row r="65" ht="13.5">
      <c r="G65" s="22"/>
    </row>
    <row r="66" ht="13.5">
      <c r="G66" s="22"/>
    </row>
    <row r="67" ht="13.5">
      <c r="G67" s="22"/>
    </row>
    <row r="68" ht="13.5">
      <c r="G68" s="22"/>
    </row>
    <row r="69" ht="13.5">
      <c r="G69" s="22"/>
    </row>
    <row r="70" ht="13.5">
      <c r="G70" s="22"/>
    </row>
    <row r="71" ht="13.5">
      <c r="G71" s="22"/>
    </row>
    <row r="72" ht="13.5">
      <c r="G72" s="22"/>
    </row>
    <row r="73" ht="13.5">
      <c r="G73" s="22"/>
    </row>
    <row r="74" ht="13.5">
      <c r="G74" s="22"/>
    </row>
    <row r="75" ht="13.5">
      <c r="G75" s="22"/>
    </row>
    <row r="76" ht="13.5">
      <c r="G76" s="22"/>
    </row>
    <row r="77" ht="13.5">
      <c r="G77" s="22"/>
    </row>
    <row r="78" ht="13.5">
      <c r="G78" s="22"/>
    </row>
    <row r="79" ht="13.5">
      <c r="G79" s="22"/>
    </row>
    <row r="80" ht="13.5">
      <c r="G80" s="22"/>
    </row>
    <row r="81" ht="13.5">
      <c r="G81" s="22"/>
    </row>
    <row r="82" ht="13.5">
      <c r="G82" s="22"/>
    </row>
    <row r="83" ht="13.5">
      <c r="G83" s="22"/>
    </row>
    <row r="84" ht="13.5">
      <c r="G84" s="22"/>
    </row>
    <row r="85" ht="13.5">
      <c r="G85" s="22"/>
    </row>
    <row r="86" ht="13.5">
      <c r="G86" s="22"/>
    </row>
    <row r="87" ht="13.5">
      <c r="G87" s="22"/>
    </row>
    <row r="88" ht="13.5">
      <c r="G88" s="22"/>
    </row>
    <row r="89" ht="13.5">
      <c r="G89" s="22"/>
    </row>
    <row r="90" ht="13.5">
      <c r="G90" s="22"/>
    </row>
    <row r="91" ht="13.5">
      <c r="G91" s="22"/>
    </row>
    <row r="92" ht="13.5">
      <c r="G92" s="22"/>
    </row>
    <row r="93" ht="13.5">
      <c r="G93" s="22"/>
    </row>
    <row r="94" ht="13.5">
      <c r="G94" s="22"/>
    </row>
    <row r="95" ht="13.5">
      <c r="G95" s="22"/>
    </row>
    <row r="96" ht="13.5">
      <c r="G96" s="22"/>
    </row>
    <row r="97" ht="13.5">
      <c r="G97" s="22"/>
    </row>
    <row r="98" ht="13.5">
      <c r="G98" s="22"/>
    </row>
    <row r="99" ht="13.5">
      <c r="G99" s="22"/>
    </row>
    <row r="100" ht="13.5">
      <c r="G100" s="22"/>
    </row>
    <row r="101" ht="13.5">
      <c r="G101" s="22"/>
    </row>
    <row r="102" ht="13.5">
      <c r="G102" s="22"/>
    </row>
    <row r="103" ht="13.5">
      <c r="G103" s="22"/>
    </row>
    <row r="104" ht="13.5">
      <c r="G104" s="22"/>
    </row>
    <row r="105" ht="13.5">
      <c r="G105" s="22"/>
    </row>
    <row r="106" ht="13.5">
      <c r="G106" s="22"/>
    </row>
    <row r="107" ht="13.5">
      <c r="G107" s="22"/>
    </row>
    <row r="108" ht="13.5">
      <c r="G108" s="22"/>
    </row>
    <row r="109" ht="13.5">
      <c r="G109" s="22"/>
    </row>
    <row r="110" ht="13.5">
      <c r="G110" s="22"/>
    </row>
    <row r="111" ht="13.5">
      <c r="G111" s="22"/>
    </row>
    <row r="112" ht="13.5">
      <c r="G112" s="22"/>
    </row>
    <row r="113" ht="13.5">
      <c r="G113" s="22"/>
    </row>
    <row r="114" ht="13.5">
      <c r="G114" s="22"/>
    </row>
    <row r="115" ht="13.5">
      <c r="G115" s="22"/>
    </row>
    <row r="116" ht="13.5">
      <c r="G116" s="22"/>
    </row>
    <row r="117" ht="13.5">
      <c r="G117" s="22"/>
    </row>
    <row r="118" ht="13.5">
      <c r="G118" s="22"/>
    </row>
    <row r="119" ht="13.5">
      <c r="G119" s="22"/>
    </row>
    <row r="120" ht="13.5">
      <c r="G120" s="22"/>
    </row>
    <row r="121" ht="13.5">
      <c r="G121" s="22"/>
    </row>
    <row r="122" ht="13.5">
      <c r="G122" s="22"/>
    </row>
    <row r="123" ht="13.5">
      <c r="G123" s="22"/>
    </row>
    <row r="124" ht="13.5">
      <c r="G124" s="22"/>
    </row>
    <row r="125" ht="13.5">
      <c r="G125" s="22"/>
    </row>
    <row r="126" ht="13.5">
      <c r="G126" s="22"/>
    </row>
    <row r="127" ht="13.5">
      <c r="G127" s="22"/>
    </row>
    <row r="128" ht="13.5">
      <c r="G128" s="22"/>
    </row>
    <row r="129" ht="13.5">
      <c r="G129" s="22"/>
    </row>
    <row r="130" ht="13.5">
      <c r="G130" s="22"/>
    </row>
    <row r="131" ht="13.5">
      <c r="G131" s="22"/>
    </row>
    <row r="132" ht="13.5">
      <c r="G132" s="22"/>
    </row>
    <row r="133" ht="13.5">
      <c r="G133" s="22"/>
    </row>
    <row r="134" ht="13.5">
      <c r="G134" s="22"/>
    </row>
    <row r="135" ht="13.5">
      <c r="G135" s="22"/>
    </row>
    <row r="136" ht="13.5">
      <c r="G136" s="22"/>
    </row>
    <row r="137" ht="13.5">
      <c r="G137" s="22"/>
    </row>
    <row r="138" ht="13.5">
      <c r="G138" s="22"/>
    </row>
    <row r="139" ht="13.5">
      <c r="G139" s="22"/>
    </row>
    <row r="140" ht="13.5">
      <c r="G140" s="22"/>
    </row>
    <row r="141" ht="13.5">
      <c r="G141" s="22"/>
    </row>
    <row r="142" ht="13.5">
      <c r="G142" s="22"/>
    </row>
    <row r="143" ht="13.5">
      <c r="G143" s="22"/>
    </row>
    <row r="144" ht="13.5">
      <c r="G144" s="22"/>
    </row>
    <row r="145" ht="13.5">
      <c r="G145" s="22"/>
    </row>
    <row r="146" ht="13.5">
      <c r="G146" s="22"/>
    </row>
    <row r="147" ht="13.5">
      <c r="G147" s="22"/>
    </row>
    <row r="148" ht="13.5">
      <c r="G148" s="22"/>
    </row>
    <row r="149" ht="13.5">
      <c r="G149" s="22"/>
    </row>
    <row r="150" ht="13.5">
      <c r="G150" s="22"/>
    </row>
    <row r="151" ht="13.5">
      <c r="G151" s="22"/>
    </row>
    <row r="152" ht="13.5">
      <c r="G152" s="22"/>
    </row>
    <row r="153" ht="13.5">
      <c r="G153" s="22"/>
    </row>
    <row r="154" ht="13.5">
      <c r="G154" s="22"/>
    </row>
    <row r="155" ht="13.5">
      <c r="G155" s="22"/>
    </row>
    <row r="156" ht="13.5">
      <c r="G156" s="22"/>
    </row>
    <row r="157" ht="13.5">
      <c r="G157" s="22"/>
    </row>
    <row r="158" ht="13.5">
      <c r="G158" s="22"/>
    </row>
    <row r="159" ht="13.5">
      <c r="G159" s="22"/>
    </row>
    <row r="160" ht="13.5">
      <c r="G160" s="22"/>
    </row>
    <row r="161" ht="13.5">
      <c r="G161" s="22"/>
    </row>
    <row r="162" ht="13.5">
      <c r="G162" s="22"/>
    </row>
    <row r="163" ht="13.5">
      <c r="G163" s="22"/>
    </row>
    <row r="164" ht="13.5">
      <c r="G164" s="22"/>
    </row>
    <row r="165" ht="13.5">
      <c r="G165" s="22"/>
    </row>
    <row r="166" ht="13.5">
      <c r="G166" s="22"/>
    </row>
    <row r="167" ht="13.5">
      <c r="G167" s="22"/>
    </row>
    <row r="168" ht="13.5">
      <c r="G168" s="22"/>
    </row>
    <row r="169" ht="13.5">
      <c r="G169" s="22"/>
    </row>
    <row r="170" ht="13.5">
      <c r="G170" s="22"/>
    </row>
    <row r="171" ht="13.5">
      <c r="G171" s="22"/>
    </row>
    <row r="172" ht="13.5">
      <c r="G172" s="22"/>
    </row>
    <row r="173" ht="13.5">
      <c r="G173" s="22"/>
    </row>
    <row r="174" ht="13.5">
      <c r="G174" s="22"/>
    </row>
    <row r="175" ht="13.5">
      <c r="G175" s="22"/>
    </row>
    <row r="176" ht="13.5">
      <c r="G176" s="22"/>
    </row>
    <row r="177" ht="13.5">
      <c r="G177" s="22"/>
    </row>
    <row r="178" ht="13.5">
      <c r="G178" s="22"/>
    </row>
    <row r="179" ht="13.5">
      <c r="G179" s="22"/>
    </row>
    <row r="180" ht="13.5">
      <c r="G180" s="22"/>
    </row>
    <row r="181" ht="13.5">
      <c r="G181" s="22"/>
    </row>
  </sheetData>
  <sheetProtection/>
  <mergeCells count="4">
    <mergeCell ref="A3:I3"/>
    <mergeCell ref="A4:I4"/>
    <mergeCell ref="A5:I5"/>
    <mergeCell ref="A6:I6"/>
  </mergeCells>
  <printOptions/>
  <pageMargins left="0.75" right="0.75" top="1" bottom="0.5" header="0.5" footer="0.5"/>
  <pageSetup fitToHeight="1" fitToWidth="1" horizontalDpi="600" verticalDpi="600" orientation="portrait" scale="97" r:id="rId1"/>
  <headerFooter alignWithMargins="0">
    <oddHeader xml:space="preserve">&amp;RSchedule No. 2
Sheet 2 of 3 
  </oddHeader>
  </headerFooter>
  <ignoredErrors>
    <ignoredError sqref="F28:H28 F12:H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F13"/>
  <sheetViews>
    <sheetView zoomScale="90" zoomScaleNormal="90" zoomScalePageLayoutView="0" workbookViewId="0" topLeftCell="A1">
      <selection activeCell="H21" sqref="H21"/>
    </sheetView>
  </sheetViews>
  <sheetFormatPr defaultColWidth="9.28125" defaultRowHeight="12.75"/>
  <cols>
    <col min="1" max="1" width="4.00390625" style="1" bestFit="1" customWidth="1"/>
    <col min="2" max="2" width="17.421875" style="1" bestFit="1" customWidth="1"/>
    <col min="3" max="4" width="9.28125" style="1" bestFit="1" customWidth="1"/>
    <col min="5" max="5" width="8.57421875" style="1" bestFit="1" customWidth="1"/>
    <col min="6" max="6" width="10.57421875" style="1" bestFit="1" customWidth="1"/>
    <col min="7" max="16384" width="9.28125" style="1" customWidth="1"/>
  </cols>
  <sheetData>
    <row r="2" spans="1:6" ht="13.5">
      <c r="A2" s="109" t="s">
        <v>57</v>
      </c>
      <c r="B2" s="109"/>
      <c r="C2" s="109"/>
      <c r="D2" s="109"/>
      <c r="E2" s="109"/>
      <c r="F2" s="92"/>
    </row>
    <row r="3" spans="1:6" ht="13.5">
      <c r="A3" s="109" t="s">
        <v>58</v>
      </c>
      <c r="B3" s="109"/>
      <c r="C3" s="109"/>
      <c r="D3" s="109"/>
      <c r="E3" s="109"/>
      <c r="F3" s="92"/>
    </row>
    <row r="4" spans="1:6" ht="13.5">
      <c r="A4" s="111" t="s">
        <v>75</v>
      </c>
      <c r="B4" s="111"/>
      <c r="C4" s="111"/>
      <c r="D4" s="111"/>
      <c r="E4" s="111"/>
      <c r="F4" s="104"/>
    </row>
    <row r="5" spans="1:6" ht="13.5">
      <c r="A5" s="4" t="s">
        <v>52</v>
      </c>
      <c r="B5" s="6"/>
      <c r="C5" s="6"/>
      <c r="D5" s="6"/>
      <c r="E5" s="6"/>
      <c r="F5" s="6"/>
    </row>
    <row r="6" spans="1:6" ht="13.5">
      <c r="A6" s="3" t="s">
        <v>53</v>
      </c>
      <c r="B6" s="2" t="s">
        <v>59</v>
      </c>
      <c r="C6" s="93">
        <v>44560</v>
      </c>
      <c r="D6" s="93">
        <v>44592</v>
      </c>
      <c r="E6" s="93">
        <v>44620</v>
      </c>
      <c r="F6" s="2" t="s">
        <v>3</v>
      </c>
    </row>
    <row r="7" spans="2:6" ht="13.5">
      <c r="B7" s="2"/>
      <c r="C7" s="93"/>
      <c r="D7" s="93"/>
      <c r="E7" s="93"/>
      <c r="F7" s="2"/>
    </row>
    <row r="8" spans="1:6" ht="13.5">
      <c r="A8" s="4">
        <v>1</v>
      </c>
      <c r="B8" s="94" t="s">
        <v>60</v>
      </c>
      <c r="C8" s="95">
        <v>81812.34000000003</v>
      </c>
      <c r="D8" s="95">
        <v>26304.26</v>
      </c>
      <c r="E8" s="95">
        <v>56333.020000000004</v>
      </c>
      <c r="F8" s="95">
        <f>SUM(C8:E8)</f>
        <v>164449.62000000002</v>
      </c>
    </row>
    <row r="9" spans="1:6" ht="13.5">
      <c r="A9" s="4"/>
      <c r="B9" s="94"/>
      <c r="C9" s="105"/>
      <c r="D9" s="105"/>
      <c r="E9" s="105"/>
      <c r="F9" s="105"/>
    </row>
    <row r="10" spans="1:6" ht="13.5">
      <c r="A10" s="4">
        <v>2</v>
      </c>
      <c r="B10" s="10" t="s">
        <v>61</v>
      </c>
      <c r="C10" s="96">
        <v>73584.47999999998</v>
      </c>
      <c r="D10" s="96">
        <v>63880.579999999994</v>
      </c>
      <c r="E10" s="96">
        <v>56973.07</v>
      </c>
      <c r="F10" s="96">
        <f>SUM(C10:E10)</f>
        <v>194438.12999999998</v>
      </c>
    </row>
    <row r="11" spans="1:6" ht="13.5">
      <c r="A11" s="4"/>
      <c r="C11" s="33"/>
      <c r="D11" s="33"/>
      <c r="E11" s="33"/>
      <c r="F11" s="33"/>
    </row>
    <row r="12" spans="1:6" ht="13.5">
      <c r="A12" s="4">
        <f>A10+1</f>
        <v>3</v>
      </c>
      <c r="B12" s="10" t="s">
        <v>62</v>
      </c>
      <c r="C12" s="97">
        <f>C8-C10</f>
        <v>8227.860000000044</v>
      </c>
      <c r="D12" s="97">
        <f>D8-D10</f>
        <v>-37576.31999999999</v>
      </c>
      <c r="E12" s="97">
        <f>E8-E10</f>
        <v>-640.0499999999956</v>
      </c>
      <c r="F12" s="97">
        <f>F8-F10</f>
        <v>-29988.50999999995</v>
      </c>
    </row>
    <row r="13" spans="1:6" ht="13.5">
      <c r="A13" s="4"/>
      <c r="B13" s="10"/>
      <c r="C13" s="98"/>
      <c r="D13" s="98"/>
      <c r="E13" s="98"/>
      <c r="F13" s="98"/>
    </row>
  </sheetData>
  <sheetProtection/>
  <mergeCells count="3">
    <mergeCell ref="A2:E2"/>
    <mergeCell ref="A3:E3"/>
    <mergeCell ref="A4:E4"/>
  </mergeCells>
  <printOptions horizontalCentered="1"/>
  <pageMargins left="0" right="0" top="0.5" bottom="0.5" header="0.5" footer="0.5"/>
  <pageSetup fitToHeight="1" fitToWidth="1" horizontalDpi="600" verticalDpi="600" orientation="landscape" r:id="rId1"/>
  <headerFooter alignWithMargins="0">
    <oddHeader>&amp;RSchedule No. 2
Sheet 3 of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Black \ Linda \ E</cp:lastModifiedBy>
  <cp:lastPrinted>2019-09-13T12:55:39Z</cp:lastPrinted>
  <dcterms:created xsi:type="dcterms:W3CDTF">2006-07-28T14:45:22Z</dcterms:created>
  <dcterms:modified xsi:type="dcterms:W3CDTF">2022-04-18T16:15:28Z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</vt:lpwstr>
  </property>
  <property fmtid="{D5CDD505-2E9C-101B-9397-08002B2CF9AE}" pid="5" name="K4XL KID">
    <vt:lpwstr/>
  </property>
  <property fmtid="{D5CDD505-2E9C-101B-9397-08002B2CF9AE}" pid="6" name="K4XL DBKID">
    <vt:lpwstr/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