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00CA78A-A9F8-48F7-A984-C6966A7BE969}" xr6:coauthVersionLast="47" xr6:coauthVersionMax="47" xr10:uidLastSave="{00000000-0000-0000-0000-000000000000}"/>
  <bookViews>
    <workbookView xWindow="-120" yWindow="-120" windowWidth="19440" windowHeight="14880" activeTab="1" xr2:uid="{9459F258-4A69-44B0-8764-6C0D8325157F}"/>
  </bookViews>
  <sheets>
    <sheet name="Billing Data" sheetId="1" r:id="rId1"/>
    <sheet name="Billing Analysi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4" i="2" l="1"/>
  <c r="C143" i="2"/>
  <c r="B143" i="2"/>
  <c r="C137" i="2"/>
  <c r="C140" i="2" s="1"/>
  <c r="C138" i="2"/>
  <c r="C136" i="2"/>
  <c r="F137" i="2" s="1"/>
  <c r="B136" i="2"/>
  <c r="F136" i="2" s="1"/>
  <c r="C128" i="2"/>
  <c r="C129" i="2"/>
  <c r="C130" i="2"/>
  <c r="C127" i="2"/>
  <c r="B127" i="2"/>
  <c r="C118" i="2"/>
  <c r="C123" i="2" s="1"/>
  <c r="C119" i="2"/>
  <c r="F120" i="2" s="1"/>
  <c r="C120" i="2"/>
  <c r="C121" i="2"/>
  <c r="C117" i="2"/>
  <c r="B117" i="2"/>
  <c r="F117" i="2" s="1"/>
  <c r="C108" i="2"/>
  <c r="C109" i="2"/>
  <c r="F110" i="2" s="1"/>
  <c r="C110" i="2"/>
  <c r="C111" i="2"/>
  <c r="C107" i="2"/>
  <c r="B107" i="2"/>
  <c r="C64" i="2"/>
  <c r="C97" i="2"/>
  <c r="C91" i="2"/>
  <c r="C83" i="2"/>
  <c r="F144" i="2"/>
  <c r="F143" i="2"/>
  <c r="F138" i="2"/>
  <c r="F130" i="2"/>
  <c r="F129" i="2"/>
  <c r="F127" i="2"/>
  <c r="F121" i="2"/>
  <c r="F119" i="2"/>
  <c r="F118" i="2"/>
  <c r="F111" i="2"/>
  <c r="F109" i="2"/>
  <c r="F108" i="2"/>
  <c r="F107" i="2"/>
  <c r="C14" i="2"/>
  <c r="C15" i="2"/>
  <c r="C16" i="2"/>
  <c r="C17" i="2"/>
  <c r="C13" i="2"/>
  <c r="B14" i="2"/>
  <c r="D14" i="2" s="1"/>
  <c r="B15" i="2"/>
  <c r="D15" i="2" s="1"/>
  <c r="B16" i="2"/>
  <c r="E16" i="2" s="1"/>
  <c r="B17" i="2"/>
  <c r="G17" i="2" s="1"/>
  <c r="B13" i="2"/>
  <c r="B53" i="2"/>
  <c r="B101" i="2" s="1"/>
  <c r="B150" i="2" s="1"/>
  <c r="C53" i="2"/>
  <c r="C101" i="2" s="1"/>
  <c r="B41" i="2"/>
  <c r="D41" i="2" s="1"/>
  <c r="M43" i="1"/>
  <c r="M42" i="1"/>
  <c r="C41" i="2"/>
  <c r="C40" i="2"/>
  <c r="B40" i="2"/>
  <c r="B33" i="2"/>
  <c r="B34" i="2"/>
  <c r="D34" i="2" s="1"/>
  <c r="B32" i="2"/>
  <c r="C34" i="2"/>
  <c r="C33" i="2"/>
  <c r="C32" i="2"/>
  <c r="C24" i="2"/>
  <c r="C25" i="2"/>
  <c r="C26" i="2"/>
  <c r="C23" i="2"/>
  <c r="B24" i="2"/>
  <c r="D24" i="2" s="1"/>
  <c r="B25" i="2"/>
  <c r="E25" i="2" s="1"/>
  <c r="B26" i="2"/>
  <c r="E26" i="2" s="1"/>
  <c r="B23" i="2"/>
  <c r="C4" i="2"/>
  <c r="C5" i="2"/>
  <c r="C6" i="2"/>
  <c r="C7" i="2"/>
  <c r="C3" i="2"/>
  <c r="D3" i="2" s="1"/>
  <c r="B4" i="2"/>
  <c r="D4" i="2" s="1"/>
  <c r="B5" i="2"/>
  <c r="D5" i="2" s="1"/>
  <c r="B6" i="2"/>
  <c r="F6" i="2" s="1"/>
  <c r="B7" i="2"/>
  <c r="E7" i="2" s="1"/>
  <c r="B3" i="2"/>
  <c r="G36" i="1"/>
  <c r="G28" i="1"/>
  <c r="G19" i="1"/>
  <c r="D36" i="1"/>
  <c r="D28" i="1"/>
  <c r="D19" i="1"/>
  <c r="AK36" i="1"/>
  <c r="AJ36" i="1"/>
  <c r="AI36" i="1"/>
  <c r="AK28" i="1"/>
  <c r="AJ28" i="1"/>
  <c r="AI28" i="1"/>
  <c r="AK19" i="1"/>
  <c r="AJ19" i="1"/>
  <c r="AI19" i="1"/>
  <c r="AK8" i="1"/>
  <c r="AJ8" i="1"/>
  <c r="AI8" i="1"/>
  <c r="AH36" i="1"/>
  <c r="AG36" i="1"/>
  <c r="AF36" i="1"/>
  <c r="AH28" i="1"/>
  <c r="AG28" i="1"/>
  <c r="AF28" i="1"/>
  <c r="AH19" i="1"/>
  <c r="AG19" i="1"/>
  <c r="AF19" i="1"/>
  <c r="AH8" i="1"/>
  <c r="AG8" i="1"/>
  <c r="AF8" i="1"/>
  <c r="AE36" i="1"/>
  <c r="AD36" i="1"/>
  <c r="AC36" i="1"/>
  <c r="AE28" i="1"/>
  <c r="AD28" i="1"/>
  <c r="AC28" i="1"/>
  <c r="AE19" i="1"/>
  <c r="AD19" i="1"/>
  <c r="AC19" i="1"/>
  <c r="AE8" i="1"/>
  <c r="AD8" i="1"/>
  <c r="AC8" i="1"/>
  <c r="AA36" i="1"/>
  <c r="Z36" i="1"/>
  <c r="AA28" i="1"/>
  <c r="Z28" i="1"/>
  <c r="AB19" i="1"/>
  <c r="AA19" i="1"/>
  <c r="Z19" i="1"/>
  <c r="AB8" i="1"/>
  <c r="AA8" i="1"/>
  <c r="Z8" i="1"/>
  <c r="Y36" i="1"/>
  <c r="X36" i="1"/>
  <c r="W36" i="1"/>
  <c r="Y28" i="1"/>
  <c r="X28" i="1"/>
  <c r="W28" i="1"/>
  <c r="Y19" i="1"/>
  <c r="X19" i="1"/>
  <c r="W19" i="1"/>
  <c r="Y8" i="1"/>
  <c r="X8" i="1"/>
  <c r="W8" i="1"/>
  <c r="V36" i="1"/>
  <c r="V28" i="1"/>
  <c r="U36" i="1"/>
  <c r="T36" i="1"/>
  <c r="U28" i="1"/>
  <c r="T28" i="1"/>
  <c r="V19" i="1"/>
  <c r="U19" i="1"/>
  <c r="T19" i="1"/>
  <c r="V8" i="1"/>
  <c r="U8" i="1"/>
  <c r="T8" i="1"/>
  <c r="S36" i="1"/>
  <c r="R36" i="1"/>
  <c r="Q36" i="1"/>
  <c r="S8" i="1"/>
  <c r="S28" i="1"/>
  <c r="R28" i="1"/>
  <c r="Q28" i="1"/>
  <c r="S19" i="1"/>
  <c r="R19" i="1"/>
  <c r="Q19" i="1"/>
  <c r="R8" i="1"/>
  <c r="Q8" i="1"/>
  <c r="O43" i="1"/>
  <c r="N43" i="1"/>
  <c r="P36" i="1"/>
  <c r="O36" i="1"/>
  <c r="N36" i="1"/>
  <c r="M36" i="1"/>
  <c r="P28" i="1"/>
  <c r="O28" i="1"/>
  <c r="N28" i="1"/>
  <c r="M28" i="1"/>
  <c r="P19" i="1"/>
  <c r="O19" i="1"/>
  <c r="N19" i="1"/>
  <c r="M19" i="1"/>
  <c r="P8" i="1"/>
  <c r="O8" i="1"/>
  <c r="N8" i="1"/>
  <c r="L36" i="1"/>
  <c r="K36" i="1"/>
  <c r="L28" i="1"/>
  <c r="K28" i="1"/>
  <c r="L19" i="1"/>
  <c r="K19" i="1"/>
  <c r="M8" i="1"/>
  <c r="L8" i="1"/>
  <c r="K8" i="1"/>
  <c r="H43" i="1"/>
  <c r="J36" i="1"/>
  <c r="I36" i="1"/>
  <c r="H36" i="1"/>
  <c r="J28" i="1"/>
  <c r="I28" i="1"/>
  <c r="H28" i="1"/>
  <c r="J19" i="1"/>
  <c r="I19" i="1"/>
  <c r="H19" i="1"/>
  <c r="D8" i="1"/>
  <c r="G8" i="1"/>
  <c r="J8" i="1"/>
  <c r="I8" i="1"/>
  <c r="H8" i="1"/>
  <c r="F43" i="1"/>
  <c r="E43" i="1"/>
  <c r="F36" i="1"/>
  <c r="E36" i="1"/>
  <c r="F28" i="1"/>
  <c r="E28" i="1"/>
  <c r="F19" i="1"/>
  <c r="E19" i="1"/>
  <c r="E8" i="1"/>
  <c r="F8" i="1"/>
  <c r="C43" i="1"/>
  <c r="B43" i="1"/>
  <c r="C36" i="1"/>
  <c r="B36" i="1"/>
  <c r="C28" i="1"/>
  <c r="B28" i="1"/>
  <c r="C19" i="1"/>
  <c r="B19" i="1"/>
  <c r="C8" i="1"/>
  <c r="B8" i="1"/>
  <c r="F101" i="2" l="1"/>
  <c r="C150" i="2"/>
  <c r="F150" i="2" s="1"/>
  <c r="C146" i="2"/>
  <c r="F146" i="2"/>
  <c r="C132" i="2"/>
  <c r="F128" i="2"/>
  <c r="F132" i="2" s="1"/>
  <c r="C113" i="2"/>
  <c r="F140" i="2"/>
  <c r="F123" i="2"/>
  <c r="F113" i="2"/>
  <c r="C19" i="2"/>
  <c r="B19" i="2"/>
  <c r="B68" i="2" s="1"/>
  <c r="D16" i="2"/>
  <c r="E15" i="2"/>
  <c r="F15" i="2" s="1"/>
  <c r="E14" i="2"/>
  <c r="F16" i="2"/>
  <c r="D13" i="2"/>
  <c r="D17" i="2"/>
  <c r="E17" i="2"/>
  <c r="F17" i="2"/>
  <c r="B43" i="2"/>
  <c r="B94" i="2" s="1"/>
  <c r="F94" i="2" s="1"/>
  <c r="C43" i="2"/>
  <c r="E41" i="2"/>
  <c r="E43" i="2" s="1"/>
  <c r="C95" i="2" s="1"/>
  <c r="D40" i="2"/>
  <c r="D43" i="2" s="1"/>
  <c r="C94" i="2" s="1"/>
  <c r="F95" i="2" s="1"/>
  <c r="E34" i="2"/>
  <c r="F34" i="2" s="1"/>
  <c r="F36" i="2" s="1"/>
  <c r="C89" i="2" s="1"/>
  <c r="B36" i="2"/>
  <c r="B87" i="2" s="1"/>
  <c r="F87" i="2" s="1"/>
  <c r="D33" i="2"/>
  <c r="E33" i="2" s="1"/>
  <c r="C36" i="2"/>
  <c r="D32" i="2"/>
  <c r="D25" i="2"/>
  <c r="F25" i="2" s="1"/>
  <c r="C28" i="2"/>
  <c r="B28" i="2"/>
  <c r="E24" i="2"/>
  <c r="F26" i="2"/>
  <c r="D23" i="2"/>
  <c r="D26" i="2"/>
  <c r="E4" i="2"/>
  <c r="B9" i="2"/>
  <c r="B58" i="2" s="1"/>
  <c r="F58" i="2" s="1"/>
  <c r="E5" i="2"/>
  <c r="F5" i="2" s="1"/>
  <c r="D6" i="2"/>
  <c r="F7" i="2"/>
  <c r="D7" i="2"/>
  <c r="G7" i="2"/>
  <c r="C9" i="2"/>
  <c r="E6" i="2"/>
  <c r="F97" i="2" l="1"/>
  <c r="D19" i="2"/>
  <c r="C68" i="2" s="1"/>
  <c r="G16" i="2"/>
  <c r="G19" i="2" s="1"/>
  <c r="C71" i="2" s="1"/>
  <c r="F19" i="2"/>
  <c r="C70" i="2" s="1"/>
  <c r="E19" i="2"/>
  <c r="C69" i="2" s="1"/>
  <c r="H17" i="2"/>
  <c r="H19" i="2" s="1"/>
  <c r="C72" i="2" s="1"/>
  <c r="B78" i="2"/>
  <c r="F78" i="2" s="1"/>
  <c r="F68" i="2"/>
  <c r="E36" i="2"/>
  <c r="C88" i="2" s="1"/>
  <c r="F89" i="2" s="1"/>
  <c r="D36" i="2"/>
  <c r="C87" i="2" s="1"/>
  <c r="F88" i="2" s="1"/>
  <c r="G26" i="2"/>
  <c r="G28" i="2" s="1"/>
  <c r="D28" i="2"/>
  <c r="F28" i="2"/>
  <c r="E28" i="2"/>
  <c r="E9" i="2"/>
  <c r="C59" i="2" s="1"/>
  <c r="F60" i="2" s="1"/>
  <c r="F9" i="2"/>
  <c r="C60" i="2" s="1"/>
  <c r="F61" i="2" s="1"/>
  <c r="D9" i="2"/>
  <c r="C58" i="2" s="1"/>
  <c r="F59" i="2" s="1"/>
  <c r="H7" i="2"/>
  <c r="H9" i="2" s="1"/>
  <c r="C62" i="2" s="1"/>
  <c r="G6" i="2"/>
  <c r="G9" i="2" s="1"/>
  <c r="C61" i="2" s="1"/>
  <c r="F62" i="2" s="1"/>
  <c r="F91" i="2" l="1"/>
  <c r="C79" i="2"/>
  <c r="F80" i="2" s="1"/>
  <c r="F70" i="2"/>
  <c r="C80" i="2"/>
  <c r="F81" i="2" s="1"/>
  <c r="F71" i="2"/>
  <c r="C78" i="2"/>
  <c r="F79" i="2" s="1"/>
  <c r="C81" i="2"/>
  <c r="F72" i="2"/>
  <c r="F64" i="2"/>
  <c r="F83" i="2" l="1"/>
  <c r="F69" i="2"/>
  <c r="F74" i="2" s="1"/>
  <c r="C74" i="2"/>
</calcChain>
</file>

<file path=xl/sharedStrings.xml><?xml version="1.0" encoding="utf-8"?>
<sst xmlns="http://schemas.openxmlformats.org/spreadsheetml/2006/main" count="464" uniqueCount="63">
  <si>
    <t>5/8 X 3/4</t>
  </si>
  <si>
    <t xml:space="preserve">January </t>
  </si>
  <si>
    <t>Cust</t>
  </si>
  <si>
    <t>Usage</t>
  </si>
  <si>
    <t>Avg Usage</t>
  </si>
  <si>
    <t>0-1000</t>
  </si>
  <si>
    <t>Over 50,000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</si>
  <si>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</si>
  <si>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</si>
  <si>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</si>
  <si>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</si>
  <si>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</si>
  <si>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</si>
  <si>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</si>
  <si>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</si>
  <si>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</si>
  <si>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</si>
  <si>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</si>
  <si>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Next 9,000</t>
  </si>
  <si>
    <t>Next 10,000</t>
  </si>
  <si>
    <t>Next 30,000</t>
  </si>
  <si>
    <t>5/8 3/4 RATE 2</t>
  </si>
  <si>
    <t>0-2,000</t>
  </si>
  <si>
    <t>Next 8,000</t>
  </si>
  <si>
    <t xml:space="preserve">1 Inch </t>
  </si>
  <si>
    <t>0-10,000</t>
  </si>
  <si>
    <t>2 Inch</t>
  </si>
  <si>
    <t xml:space="preserve">Avg Usage </t>
  </si>
  <si>
    <t>0-20,000</t>
  </si>
  <si>
    <t>3 Inch</t>
  </si>
  <si>
    <t>0-50,000</t>
  </si>
  <si>
    <t>Bills</t>
  </si>
  <si>
    <t>Wholesale:</t>
  </si>
  <si>
    <t>Total</t>
  </si>
  <si>
    <t>Revenue from Test Period Rates</t>
  </si>
  <si>
    <t>Rates</t>
  </si>
  <si>
    <t>Revenue</t>
  </si>
  <si>
    <t>Minimum Bill</t>
  </si>
  <si>
    <t>per 1,000 gallons</t>
  </si>
  <si>
    <t>Wholesale</t>
  </si>
  <si>
    <t>5/8 x 3/4</t>
  </si>
  <si>
    <t>0-1000 (Minimum Bill)</t>
  </si>
  <si>
    <t>First 1,000</t>
  </si>
  <si>
    <t>5/8 x 3/4 Rate 2</t>
  </si>
  <si>
    <t>1 Inch</t>
  </si>
  <si>
    <t>0-10000</t>
  </si>
  <si>
    <t>First 10,000</t>
  </si>
  <si>
    <t>First 20,000</t>
  </si>
  <si>
    <t>First 50,000</t>
  </si>
  <si>
    <t>Gallons</t>
  </si>
  <si>
    <t>City of Morton's Gap</t>
  </si>
  <si>
    <t>Caldwell County Water District</t>
  </si>
  <si>
    <t>City of Earlington</t>
  </si>
  <si>
    <t>First 1,000 Gallons (Minimum Bill)</t>
  </si>
  <si>
    <t>Next 9,000 Gallons</t>
  </si>
  <si>
    <t>Next 10,000 Gallons</t>
  </si>
  <si>
    <t>Next 30,000 Gallons</t>
  </si>
  <si>
    <t>Over 50,000 Gallons</t>
  </si>
  <si>
    <t>1  Inch</t>
  </si>
  <si>
    <t>First 10,000 Gallons (Minimum Bill)</t>
  </si>
  <si>
    <t>First 20,000 Gallons (Minimum Bill)</t>
  </si>
  <si>
    <t>First 60,000 Gallons (Minimum Bill)</t>
  </si>
  <si>
    <t>Revenue from Proposed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</si>
</sst>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0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3" fontId="0" fillId="0" borderId="0" xfId="0" applyNumberFormat="1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3" fontId="4" fillId="0" borderId="0" xfId="0" applyNumberFormat="1" applyFont="1"/>
    <xf numFmtId="8" fontId="4" fillId="0" borderId="0" xfId="0" applyNumberFormat="1" applyFont="1"/>
    <xf numFmtId="43" fontId="4" fillId="0" borderId="0" xfId="1" applyFont="1"/>
    <xf numFmtId="164" fontId="4" fillId="0" borderId="0" xfId="1" applyNumberFormat="1" applyFont="1"/>
    <xf numFmtId="43" fontId="0" fillId="0" borderId="0" xfId="1" applyFont="1"/>
    <xf numFmtId="164" fontId="0" fillId="0" borderId="0" xfId="1" applyNumberFormat="1" applyFont="1"/>
    <xf numFmtId="8" fontId="4" fillId="0" borderId="0" xfId="2" applyNumberFormat="1" applyFont="1"/>
    <xf numFmtId="0" fontId="4" fillId="2" borderId="0" xfId="0" applyFont="1" applyFill="1"/>
    <xf numFmtId="3" fontId="4" fillId="2" borderId="0" xfId="0" applyNumberFormat="1" applyFont="1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48C42-042F-4E3E-A24B-514121D7DCB0}">
  <dimension ref="A1:AK43"/>
  <sheetViews>
    <sheetView topLeftCell="S1" workbookViewId="0">
      <selection activeCell="M44" sqref="M44"/>
    </sheetView>
  </sheetViews>
  <sheetFormatPr defaultRowHeight="15" x14ac:dyDescent="0.25"/>
  <cols>
    <col min="1" max="1" width="18.28515625" customWidth="1"/>
    <col min="2" max="2" width="10.28515625" customWidth="1"/>
    <col min="3" max="4" width="10.85546875" customWidth="1"/>
    <col min="6" max="6" width="10" customWidth="1"/>
    <col min="7" max="7" width="9.7109375" customWidth="1"/>
    <col min="10" max="10" width="9.5703125" customWidth="1"/>
    <col min="13" max="13" width="10.140625" customWidth="1"/>
    <col min="15" max="15" width="9.85546875" customWidth="1"/>
    <col min="16" max="16" width="9.42578125" customWidth="1"/>
    <col min="18" max="18" width="10.140625" customWidth="1"/>
    <col min="19" max="19" width="9.85546875" customWidth="1"/>
    <col min="21" max="21" width="10.28515625" customWidth="1"/>
    <col min="22" max="22" width="9.42578125" customWidth="1"/>
    <col min="24" max="24" width="10.28515625" customWidth="1"/>
    <col min="25" max="25" width="9.85546875" customWidth="1"/>
    <col min="27" max="27" width="10.28515625" customWidth="1"/>
    <col min="28" max="28" width="9.85546875" customWidth="1"/>
    <col min="31" max="31" width="10.28515625" customWidth="1"/>
    <col min="34" max="34" width="9.7109375" customWidth="1"/>
    <col min="36" max="36" width="10" customWidth="1"/>
    <col min="37" max="37" width="9.85546875" customWidth="1"/>
  </cols>
  <sheetData>
    <row r="1" spans="1:37" x14ac:dyDescent="0.25">
      <c r="A1" t="s">
        <v>0</v>
      </c>
      <c r="B1" s="17" t="s">
        <v>1</v>
      </c>
      <c r="C1" s="17"/>
      <c r="D1" s="17"/>
      <c r="E1" s="17" t="s">
        <v>7</v>
      </c>
      <c r="F1" s="17"/>
      <c r="G1" s="17"/>
      <c r="H1" s="17" t="s">
        <v>8</v>
      </c>
      <c r="I1" s="17"/>
      <c r="J1" s="17"/>
      <c r="K1" s="17" t="s">
        <v>9</v>
      </c>
      <c r="L1" s="17"/>
      <c r="M1" s="17"/>
      <c r="N1" s="17" t="s">
        <v>10</v>
      </c>
      <c r="O1" s="17"/>
      <c r="P1" s="17"/>
      <c r="Q1" s="17" t="s">
        <v>11</v>
      </c>
      <c r="R1" s="17"/>
      <c r="S1" s="17"/>
      <c r="T1" s="17" t="s">
        <v>12</v>
      </c>
      <c r="U1" s="17"/>
      <c r="V1" s="17"/>
      <c r="W1" s="17" t="s">
        <v>13</v>
      </c>
      <c r="X1" s="17"/>
      <c r="Y1" s="17"/>
      <c r="Z1" s="17" t="s">
        <v>14</v>
      </c>
      <c r="AA1" s="17"/>
      <c r="AB1" s="17"/>
      <c r="AC1" s="17" t="s">
        <v>15</v>
      </c>
      <c r="AD1" s="17"/>
      <c r="AE1" s="17"/>
      <c r="AF1" s="17" t="s">
        <v>16</v>
      </c>
      <c r="AG1" s="17"/>
      <c r="AH1" s="17"/>
      <c r="AI1" s="17" t="s">
        <v>17</v>
      </c>
      <c r="AJ1" s="17"/>
      <c r="AK1" s="17"/>
    </row>
    <row r="2" spans="1:37" x14ac:dyDescent="0.25">
      <c r="B2" t="s">
        <v>2</v>
      </c>
      <c r="C2" t="s">
        <v>3</v>
      </c>
      <c r="D2" t="s">
        <v>4</v>
      </c>
      <c r="E2" t="s">
        <v>2</v>
      </c>
      <c r="F2" t="s">
        <v>3</v>
      </c>
      <c r="G2" t="s">
        <v>4</v>
      </c>
      <c r="H2" t="s">
        <v>2</v>
      </c>
      <c r="I2" t="s">
        <v>3</v>
      </c>
      <c r="J2" t="s">
        <v>4</v>
      </c>
      <c r="K2" t="s">
        <v>2</v>
      </c>
      <c r="L2" t="s">
        <v>3</v>
      </c>
      <c r="M2" t="s">
        <v>4</v>
      </c>
      <c r="N2" t="s">
        <v>2</v>
      </c>
      <c r="O2" t="s">
        <v>3</v>
      </c>
      <c r="P2" t="s">
        <v>4</v>
      </c>
      <c r="Q2" t="s">
        <v>2</v>
      </c>
      <c r="R2" t="s">
        <v>3</v>
      </c>
      <c r="S2" t="s">
        <v>4</v>
      </c>
      <c r="T2" t="s">
        <v>2</v>
      </c>
      <c r="U2" t="s">
        <v>3</v>
      </c>
      <c r="V2" t="s">
        <v>4</v>
      </c>
      <c r="W2" t="s">
        <v>2</v>
      </c>
      <c r="X2" t="s">
        <v>3</v>
      </c>
      <c r="Y2" t="s">
        <v>4</v>
      </c>
      <c r="Z2" t="s">
        <v>2</v>
      </c>
      <c r="AA2" t="s">
        <v>3</v>
      </c>
      <c r="AB2" t="s">
        <v>4</v>
      </c>
      <c r="AC2" t="s">
        <v>2</v>
      </c>
      <c r="AD2" t="s">
        <v>3</v>
      </c>
      <c r="AE2" t="s">
        <v>4</v>
      </c>
      <c r="AF2" t="s">
        <v>2</v>
      </c>
      <c r="AG2" t="s">
        <v>3</v>
      </c>
      <c r="AH2" t="s">
        <v>4</v>
      </c>
      <c r="AI2" t="s">
        <v>2</v>
      </c>
      <c r="AJ2" t="s">
        <v>3</v>
      </c>
      <c r="AK2" t="s">
        <v>4</v>
      </c>
    </row>
    <row r="3" spans="1:37" x14ac:dyDescent="0.25">
      <c r="A3" t="s">
        <v>5</v>
      </c>
      <c r="B3">
        <v>590</v>
      </c>
      <c r="C3" s="1">
        <v>183410</v>
      </c>
      <c r="D3">
        <v>311</v>
      </c>
      <c r="E3">
        <v>551</v>
      </c>
      <c r="F3" s="1">
        <v>181266</v>
      </c>
      <c r="G3">
        <v>329</v>
      </c>
      <c r="H3">
        <v>759</v>
      </c>
      <c r="I3" s="1">
        <v>249885</v>
      </c>
      <c r="J3">
        <v>329</v>
      </c>
      <c r="K3">
        <v>634</v>
      </c>
      <c r="L3" s="1">
        <v>210179</v>
      </c>
      <c r="M3">
        <v>332</v>
      </c>
      <c r="N3">
        <v>571</v>
      </c>
      <c r="O3" s="1">
        <v>197993</v>
      </c>
      <c r="P3">
        <v>347</v>
      </c>
      <c r="Q3">
        <v>565</v>
      </c>
      <c r="R3" s="1">
        <v>198266</v>
      </c>
      <c r="S3">
        <v>351</v>
      </c>
      <c r="T3">
        <v>542</v>
      </c>
      <c r="U3" s="1">
        <v>188004</v>
      </c>
      <c r="V3">
        <v>347</v>
      </c>
      <c r="W3">
        <v>556</v>
      </c>
      <c r="X3" s="1">
        <v>187430</v>
      </c>
      <c r="Y3" s="1">
        <v>3408</v>
      </c>
      <c r="Z3" s="1">
        <v>523</v>
      </c>
      <c r="AA3" s="1">
        <v>177288</v>
      </c>
      <c r="AB3" s="1">
        <v>339</v>
      </c>
      <c r="AC3" s="1">
        <v>743</v>
      </c>
      <c r="AD3" s="1">
        <v>230750</v>
      </c>
      <c r="AE3" s="1">
        <v>311</v>
      </c>
      <c r="AF3" s="1">
        <v>640</v>
      </c>
      <c r="AG3" s="1">
        <v>232137</v>
      </c>
      <c r="AH3" s="1">
        <v>363</v>
      </c>
      <c r="AI3" s="1">
        <v>546</v>
      </c>
      <c r="AJ3" s="1">
        <v>167308</v>
      </c>
      <c r="AK3" s="1">
        <v>306</v>
      </c>
    </row>
    <row r="4" spans="1:37" x14ac:dyDescent="0.25">
      <c r="A4" t="s">
        <v>18</v>
      </c>
      <c r="B4" s="1">
        <v>2232</v>
      </c>
      <c r="C4" s="1">
        <v>7881509</v>
      </c>
      <c r="D4" s="1">
        <v>3531</v>
      </c>
      <c r="E4" s="1">
        <v>2250</v>
      </c>
      <c r="F4" s="1">
        <v>8194879</v>
      </c>
      <c r="G4" s="1">
        <v>3642</v>
      </c>
      <c r="H4" s="1">
        <v>2080</v>
      </c>
      <c r="I4" s="1">
        <v>6464752</v>
      </c>
      <c r="J4" s="1">
        <v>3108</v>
      </c>
      <c r="K4" s="1">
        <v>2185</v>
      </c>
      <c r="L4" s="1">
        <v>7238773</v>
      </c>
      <c r="M4" s="1">
        <v>3313</v>
      </c>
      <c r="N4" s="1">
        <v>2219</v>
      </c>
      <c r="O4" s="1">
        <v>8141967</v>
      </c>
      <c r="P4" s="1">
        <v>3669</v>
      </c>
      <c r="Q4" s="1">
        <v>2166</v>
      </c>
      <c r="R4" s="1">
        <v>8440703</v>
      </c>
      <c r="S4" s="1">
        <v>3897</v>
      </c>
      <c r="T4" s="1">
        <v>2217</v>
      </c>
      <c r="U4" s="1">
        <v>8693276</v>
      </c>
      <c r="V4" s="1">
        <v>3921</v>
      </c>
      <c r="W4" s="1">
        <v>2245</v>
      </c>
      <c r="X4" s="1">
        <v>8340339</v>
      </c>
      <c r="Y4" s="1">
        <v>3715</v>
      </c>
      <c r="Z4" s="1">
        <v>2266</v>
      </c>
      <c r="AA4" s="1">
        <v>8837473</v>
      </c>
      <c r="AB4" s="1">
        <v>3900</v>
      </c>
      <c r="AC4" s="1">
        <v>2147</v>
      </c>
      <c r="AD4" s="1">
        <v>6912720</v>
      </c>
      <c r="AE4" s="1">
        <v>3220</v>
      </c>
      <c r="AF4" s="1">
        <v>2220</v>
      </c>
      <c r="AG4" s="1">
        <v>7612646</v>
      </c>
      <c r="AH4" s="1">
        <v>3429</v>
      </c>
      <c r="AI4" s="1">
        <v>2267</v>
      </c>
      <c r="AJ4" s="1">
        <v>8645786</v>
      </c>
      <c r="AK4" s="1">
        <v>3814</v>
      </c>
    </row>
    <row r="5" spans="1:37" x14ac:dyDescent="0.25">
      <c r="A5" t="s">
        <v>19</v>
      </c>
      <c r="B5">
        <v>67</v>
      </c>
      <c r="C5" s="1">
        <v>871052</v>
      </c>
      <c r="D5" s="1">
        <v>13001</v>
      </c>
      <c r="E5">
        <v>70</v>
      </c>
      <c r="F5" s="1">
        <v>896696</v>
      </c>
      <c r="G5" s="1">
        <v>12810</v>
      </c>
      <c r="H5">
        <v>42</v>
      </c>
      <c r="I5" s="1">
        <v>545564</v>
      </c>
      <c r="J5" s="1">
        <v>12990</v>
      </c>
      <c r="K5" s="1">
        <v>65</v>
      </c>
      <c r="L5" s="1">
        <v>832550</v>
      </c>
      <c r="M5" s="1">
        <v>12808</v>
      </c>
      <c r="N5" s="1">
        <v>96</v>
      </c>
      <c r="O5" s="1">
        <v>1259983</v>
      </c>
      <c r="P5" s="1">
        <v>13125</v>
      </c>
      <c r="Q5" s="1">
        <v>148</v>
      </c>
      <c r="R5" s="1">
        <v>1978347</v>
      </c>
      <c r="S5" s="1">
        <v>13367</v>
      </c>
      <c r="T5" s="1">
        <v>127</v>
      </c>
      <c r="U5" s="1">
        <v>1685602</v>
      </c>
      <c r="V5" s="1">
        <v>13272</v>
      </c>
      <c r="W5" s="1">
        <v>109</v>
      </c>
      <c r="X5" s="1">
        <v>1390325</v>
      </c>
      <c r="Y5" s="1">
        <v>12755</v>
      </c>
      <c r="Z5" s="1">
        <v>115</v>
      </c>
      <c r="AA5" s="1">
        <v>1511950</v>
      </c>
      <c r="AB5" s="1">
        <v>13147</v>
      </c>
      <c r="AC5" s="1">
        <v>55</v>
      </c>
      <c r="AD5" s="1">
        <v>724143</v>
      </c>
      <c r="AE5" s="1">
        <v>13166</v>
      </c>
      <c r="AF5" s="1">
        <v>72</v>
      </c>
      <c r="AG5" s="1">
        <v>974730</v>
      </c>
      <c r="AH5" s="1">
        <v>13538</v>
      </c>
      <c r="AI5" s="1">
        <v>118</v>
      </c>
      <c r="AJ5" s="1">
        <v>1518578</v>
      </c>
      <c r="AK5" s="1">
        <v>12869</v>
      </c>
    </row>
    <row r="6" spans="1:37" x14ac:dyDescent="0.25">
      <c r="A6" t="s">
        <v>20</v>
      </c>
      <c r="B6">
        <v>10</v>
      </c>
      <c r="C6" s="1">
        <v>380270</v>
      </c>
      <c r="D6" s="1">
        <v>38027</v>
      </c>
      <c r="E6">
        <v>18</v>
      </c>
      <c r="F6" s="1">
        <v>500440</v>
      </c>
      <c r="G6" s="1">
        <v>27802</v>
      </c>
      <c r="H6">
        <v>13</v>
      </c>
      <c r="I6" s="1">
        <v>395090</v>
      </c>
      <c r="J6" s="1">
        <v>30392</v>
      </c>
      <c r="K6" s="1">
        <v>11</v>
      </c>
      <c r="L6" s="1">
        <v>296330</v>
      </c>
      <c r="M6" s="1">
        <v>26939</v>
      </c>
      <c r="N6" s="1">
        <v>20</v>
      </c>
      <c r="O6" s="1">
        <v>519000</v>
      </c>
      <c r="P6" s="1">
        <v>25950</v>
      </c>
      <c r="Q6" s="1">
        <v>48</v>
      </c>
      <c r="R6" s="1">
        <v>1303860</v>
      </c>
      <c r="S6" s="1">
        <v>27164</v>
      </c>
      <c r="T6" s="1">
        <v>46</v>
      </c>
      <c r="U6" s="1">
        <v>1342610</v>
      </c>
      <c r="V6" s="1">
        <v>29187</v>
      </c>
      <c r="W6" s="1">
        <v>26</v>
      </c>
      <c r="X6" s="1">
        <v>725670</v>
      </c>
      <c r="Y6" s="1">
        <v>27910</v>
      </c>
      <c r="Z6" s="1">
        <v>36</v>
      </c>
      <c r="AA6" s="1">
        <v>1120383</v>
      </c>
      <c r="AB6" s="1">
        <v>31122</v>
      </c>
      <c r="AC6" s="1">
        <v>18</v>
      </c>
      <c r="AD6" s="1">
        <v>546470</v>
      </c>
      <c r="AE6" s="1">
        <v>30360</v>
      </c>
      <c r="AF6" s="1">
        <v>18</v>
      </c>
      <c r="AG6" s="1">
        <v>505180</v>
      </c>
      <c r="AH6" s="1">
        <v>28066</v>
      </c>
      <c r="AI6" s="1">
        <v>20</v>
      </c>
      <c r="AJ6" s="1">
        <v>624933</v>
      </c>
      <c r="AK6" s="1">
        <v>31247</v>
      </c>
    </row>
    <row r="7" spans="1:37" x14ac:dyDescent="0.25">
      <c r="A7" t="s">
        <v>6</v>
      </c>
      <c r="B7">
        <v>6</v>
      </c>
      <c r="C7" s="1">
        <v>593110</v>
      </c>
      <c r="D7" s="1">
        <v>98852</v>
      </c>
      <c r="E7">
        <v>5</v>
      </c>
      <c r="F7" s="1">
        <v>353180</v>
      </c>
      <c r="G7" s="1">
        <v>70636</v>
      </c>
      <c r="H7">
        <v>6</v>
      </c>
      <c r="I7" s="1">
        <v>781087</v>
      </c>
      <c r="J7" s="1">
        <v>130182</v>
      </c>
      <c r="K7" s="1">
        <v>5</v>
      </c>
      <c r="L7" s="1">
        <v>359810</v>
      </c>
      <c r="M7" s="1">
        <v>71962</v>
      </c>
      <c r="N7" s="1">
        <v>6</v>
      </c>
      <c r="O7" s="1">
        <v>417850</v>
      </c>
      <c r="P7" s="1">
        <v>69642</v>
      </c>
      <c r="Q7" s="1">
        <v>5</v>
      </c>
      <c r="R7" s="1">
        <v>512980</v>
      </c>
      <c r="S7" s="1">
        <v>102596</v>
      </c>
      <c r="T7" s="1">
        <v>6</v>
      </c>
      <c r="U7" s="1">
        <v>781519</v>
      </c>
      <c r="V7" s="1">
        <v>130253</v>
      </c>
      <c r="W7" s="1">
        <v>10</v>
      </c>
      <c r="X7" s="1">
        <v>948030</v>
      </c>
      <c r="Y7" s="1">
        <v>94803</v>
      </c>
      <c r="Z7" s="1">
        <v>11</v>
      </c>
      <c r="AA7" s="1">
        <v>1678070</v>
      </c>
      <c r="AB7" s="1">
        <v>152552</v>
      </c>
      <c r="AC7" s="1">
        <v>5</v>
      </c>
      <c r="AD7" s="1">
        <v>319890</v>
      </c>
      <c r="AE7" s="1">
        <v>63978</v>
      </c>
      <c r="AF7" s="1">
        <v>4</v>
      </c>
      <c r="AG7" s="1">
        <v>316380</v>
      </c>
      <c r="AH7" s="1">
        <v>79095</v>
      </c>
      <c r="AI7" s="1">
        <v>5</v>
      </c>
      <c r="AJ7" s="1">
        <v>439530</v>
      </c>
      <c r="AK7" s="1">
        <v>87906</v>
      </c>
    </row>
    <row r="8" spans="1:37" x14ac:dyDescent="0.25">
      <c r="B8" s="2">
        <f t="shared" ref="B8:AK8" si="0">SUM(B3:B7)</f>
        <v>2905</v>
      </c>
      <c r="C8" s="3">
        <f t="shared" si="0"/>
        <v>9909351</v>
      </c>
      <c r="D8" s="3">
        <f t="shared" si="0"/>
        <v>153722</v>
      </c>
      <c r="E8" s="3">
        <f t="shared" si="0"/>
        <v>2894</v>
      </c>
      <c r="F8" s="3">
        <f t="shared" si="0"/>
        <v>10126461</v>
      </c>
      <c r="G8" s="3">
        <f t="shared" si="0"/>
        <v>115219</v>
      </c>
      <c r="H8" s="3">
        <f t="shared" si="0"/>
        <v>2900</v>
      </c>
      <c r="I8" s="3">
        <f t="shared" si="0"/>
        <v>8436378</v>
      </c>
      <c r="J8" s="3">
        <f t="shared" si="0"/>
        <v>177001</v>
      </c>
      <c r="K8" s="3">
        <f t="shared" si="0"/>
        <v>2900</v>
      </c>
      <c r="L8" s="3">
        <f t="shared" si="0"/>
        <v>8937642</v>
      </c>
      <c r="M8" s="3">
        <f t="shared" si="0"/>
        <v>115354</v>
      </c>
      <c r="N8" s="3">
        <f t="shared" si="0"/>
        <v>2912</v>
      </c>
      <c r="O8" s="3">
        <f t="shared" si="0"/>
        <v>10536793</v>
      </c>
      <c r="P8" s="3">
        <f t="shared" si="0"/>
        <v>112733</v>
      </c>
      <c r="Q8" s="3">
        <f t="shared" si="0"/>
        <v>2932</v>
      </c>
      <c r="R8" s="3">
        <f t="shared" si="0"/>
        <v>12434156</v>
      </c>
      <c r="S8" s="3">
        <f t="shared" si="0"/>
        <v>147375</v>
      </c>
      <c r="T8" s="3">
        <f t="shared" si="0"/>
        <v>2938</v>
      </c>
      <c r="U8" s="3">
        <f t="shared" si="0"/>
        <v>12691011</v>
      </c>
      <c r="V8" s="3">
        <f t="shared" si="0"/>
        <v>176980</v>
      </c>
      <c r="W8" s="3">
        <f t="shared" si="0"/>
        <v>2946</v>
      </c>
      <c r="X8" s="3">
        <f t="shared" si="0"/>
        <v>11591794</v>
      </c>
      <c r="Y8" s="3">
        <f t="shared" si="0"/>
        <v>142591</v>
      </c>
      <c r="Z8" s="3">
        <f t="shared" si="0"/>
        <v>2951</v>
      </c>
      <c r="AA8" s="3">
        <f t="shared" si="0"/>
        <v>13325164</v>
      </c>
      <c r="AB8" s="3">
        <f t="shared" si="0"/>
        <v>201060</v>
      </c>
      <c r="AC8" s="3">
        <f t="shared" si="0"/>
        <v>2968</v>
      </c>
      <c r="AD8" s="3">
        <f t="shared" si="0"/>
        <v>8733973</v>
      </c>
      <c r="AE8" s="3">
        <f t="shared" si="0"/>
        <v>111035</v>
      </c>
      <c r="AF8" s="3">
        <f t="shared" si="0"/>
        <v>2954</v>
      </c>
      <c r="AG8" s="3">
        <f t="shared" si="0"/>
        <v>9641073</v>
      </c>
      <c r="AH8" s="3">
        <f t="shared" si="0"/>
        <v>124491</v>
      </c>
      <c r="AI8" s="3">
        <f t="shared" si="0"/>
        <v>2956</v>
      </c>
      <c r="AJ8" s="3">
        <f t="shared" si="0"/>
        <v>11396135</v>
      </c>
      <c r="AK8" s="3">
        <f t="shared" si="0"/>
        <v>136142</v>
      </c>
    </row>
    <row r="12" spans="1:37" x14ac:dyDescent="0.25">
      <c r="A12" t="s">
        <v>21</v>
      </c>
      <c r="B12" s="17" t="s">
        <v>1</v>
      </c>
      <c r="C12" s="17"/>
      <c r="D12" s="17"/>
      <c r="E12" s="17" t="s">
        <v>7</v>
      </c>
      <c r="F12" s="17"/>
      <c r="G12" s="17"/>
      <c r="H12" s="17" t="s">
        <v>8</v>
      </c>
      <c r="I12" s="17"/>
      <c r="J12" s="17"/>
      <c r="K12" s="17" t="s">
        <v>9</v>
      </c>
      <c r="L12" s="17"/>
      <c r="M12" s="17"/>
      <c r="N12" s="17" t="s">
        <v>10</v>
      </c>
      <c r="O12" s="17"/>
      <c r="P12" s="17"/>
      <c r="Q12" s="17" t="s">
        <v>11</v>
      </c>
      <c r="R12" s="17"/>
      <c r="S12" s="17"/>
      <c r="T12" s="17" t="s">
        <v>12</v>
      </c>
      <c r="U12" s="17"/>
      <c r="V12" s="17"/>
      <c r="W12" s="17" t="s">
        <v>13</v>
      </c>
      <c r="X12" s="17"/>
      <c r="Y12" s="17"/>
      <c r="Z12" s="17" t="s">
        <v>14</v>
      </c>
      <c r="AA12" s="17"/>
      <c r="AB12" s="17"/>
      <c r="AC12" s="17" t="s">
        <v>15</v>
      </c>
      <c r="AD12" s="17"/>
      <c r="AE12" s="17"/>
      <c r="AF12" s="17" t="s">
        <v>16</v>
      </c>
      <c r="AG12" s="17"/>
      <c r="AH12" s="17"/>
      <c r="AI12" s="17" t="s">
        <v>17</v>
      </c>
      <c r="AJ12" s="17"/>
      <c r="AK12" s="17"/>
    </row>
    <row r="13" spans="1:37" x14ac:dyDescent="0.25">
      <c r="B13" t="s">
        <v>2</v>
      </c>
      <c r="C13" t="s">
        <v>3</v>
      </c>
      <c r="D13" t="s">
        <v>4</v>
      </c>
      <c r="E13" t="s">
        <v>2</v>
      </c>
      <c r="F13" t="s">
        <v>3</v>
      </c>
      <c r="G13" t="s">
        <v>4</v>
      </c>
      <c r="H13" t="s">
        <v>2</v>
      </c>
      <c r="I13" t="s">
        <v>3</v>
      </c>
      <c r="J13" t="s">
        <v>4</v>
      </c>
      <c r="K13" t="s">
        <v>2</v>
      </c>
      <c r="L13" t="s">
        <v>3</v>
      </c>
      <c r="M13" t="s">
        <v>4</v>
      </c>
      <c r="N13" t="s">
        <v>2</v>
      </c>
      <c r="O13" t="s">
        <v>3</v>
      </c>
      <c r="P13" t="s">
        <v>4</v>
      </c>
      <c r="Q13" t="s">
        <v>2</v>
      </c>
      <c r="R13" t="s">
        <v>3</v>
      </c>
      <c r="S13" t="s">
        <v>4</v>
      </c>
      <c r="T13" t="s">
        <v>2</v>
      </c>
      <c r="U13" t="s">
        <v>3</v>
      </c>
      <c r="V13" t="s">
        <v>4</v>
      </c>
      <c r="W13" t="s">
        <v>2</v>
      </c>
      <c r="X13" t="s">
        <v>3</v>
      </c>
      <c r="Y13" t="s">
        <v>4</v>
      </c>
      <c r="Z13" t="s">
        <v>2</v>
      </c>
      <c r="AA13" t="s">
        <v>3</v>
      </c>
      <c r="AB13" t="s">
        <v>4</v>
      </c>
      <c r="AC13" t="s">
        <v>2</v>
      </c>
      <c r="AD13" t="s">
        <v>3</v>
      </c>
      <c r="AE13" t="s">
        <v>4</v>
      </c>
      <c r="AF13" t="s">
        <v>2</v>
      </c>
      <c r="AG13" t="s">
        <v>3</v>
      </c>
      <c r="AH13" t="s">
        <v>4</v>
      </c>
      <c r="AI13" t="s">
        <v>2</v>
      </c>
      <c r="AJ13" t="s">
        <v>3</v>
      </c>
      <c r="AK13" t="s">
        <v>4</v>
      </c>
    </row>
    <row r="14" spans="1:37" x14ac:dyDescent="0.25">
      <c r="A14" t="s">
        <v>22</v>
      </c>
      <c r="B14">
        <v>1</v>
      </c>
      <c r="C14" s="1">
        <v>1460</v>
      </c>
      <c r="D14" s="1">
        <v>1460</v>
      </c>
      <c r="E14">
        <v>0</v>
      </c>
      <c r="F14">
        <v>0</v>
      </c>
      <c r="G14">
        <v>0</v>
      </c>
      <c r="H14">
        <v>3</v>
      </c>
      <c r="I14" s="1">
        <v>5077</v>
      </c>
      <c r="J14" s="1">
        <v>1692</v>
      </c>
      <c r="K14">
        <v>0</v>
      </c>
      <c r="L14">
        <v>0</v>
      </c>
      <c r="N14">
        <v>0</v>
      </c>
      <c r="O14">
        <v>0</v>
      </c>
      <c r="P14">
        <v>0</v>
      </c>
      <c r="Q14">
        <v>1</v>
      </c>
      <c r="R14" s="1">
        <v>1970</v>
      </c>
      <c r="S14" s="1">
        <v>1970</v>
      </c>
      <c r="T14">
        <v>1</v>
      </c>
      <c r="U14">
        <v>440</v>
      </c>
      <c r="V14">
        <v>440</v>
      </c>
      <c r="W14">
        <v>1</v>
      </c>
      <c r="X14" s="1">
        <v>1840</v>
      </c>
      <c r="Y14" s="1">
        <v>1840</v>
      </c>
      <c r="Z14">
        <v>0</v>
      </c>
      <c r="AA14">
        <v>0</v>
      </c>
      <c r="AB14">
        <v>0</v>
      </c>
      <c r="AC14">
        <v>2</v>
      </c>
      <c r="AD14" s="1">
        <v>3170</v>
      </c>
      <c r="AE14" s="1">
        <v>1585</v>
      </c>
      <c r="AF14">
        <v>2</v>
      </c>
      <c r="AG14" s="1">
        <v>2790</v>
      </c>
      <c r="AH14" s="1">
        <v>1395</v>
      </c>
      <c r="AI14" s="1">
        <v>0</v>
      </c>
      <c r="AJ14" s="1">
        <v>0</v>
      </c>
      <c r="AK14" s="1">
        <v>0</v>
      </c>
    </row>
    <row r="15" spans="1:37" x14ac:dyDescent="0.25">
      <c r="A15" t="s">
        <v>23</v>
      </c>
      <c r="B15">
        <v>14</v>
      </c>
      <c r="C15" s="1">
        <v>74490</v>
      </c>
      <c r="D15" s="1">
        <v>5321</v>
      </c>
      <c r="E15">
        <v>14</v>
      </c>
      <c r="F15" s="1">
        <v>67925</v>
      </c>
      <c r="G15" s="1">
        <v>4852</v>
      </c>
      <c r="H15">
        <v>11</v>
      </c>
      <c r="I15" s="1">
        <v>50791</v>
      </c>
      <c r="J15" s="1">
        <v>4617</v>
      </c>
      <c r="K15" s="1">
        <v>14</v>
      </c>
      <c r="L15" s="1">
        <v>67260</v>
      </c>
      <c r="M15" s="1">
        <v>4804</v>
      </c>
      <c r="N15" s="1">
        <v>14</v>
      </c>
      <c r="O15" s="1">
        <v>65420</v>
      </c>
      <c r="P15" s="1">
        <v>4673</v>
      </c>
      <c r="Q15" s="1">
        <v>10</v>
      </c>
      <c r="R15" s="1">
        <v>49350</v>
      </c>
      <c r="S15" s="1">
        <v>4935</v>
      </c>
      <c r="T15" s="1">
        <v>13</v>
      </c>
      <c r="U15" s="1">
        <v>77240</v>
      </c>
      <c r="V15" s="1">
        <v>5942</v>
      </c>
      <c r="W15" s="1">
        <v>13</v>
      </c>
      <c r="X15" s="1">
        <v>75390</v>
      </c>
      <c r="Y15" s="1">
        <v>5799</v>
      </c>
      <c r="Z15" s="1">
        <v>14</v>
      </c>
      <c r="AA15" s="1">
        <v>73660</v>
      </c>
      <c r="AB15" s="1">
        <v>5261</v>
      </c>
      <c r="AC15" s="1">
        <v>12</v>
      </c>
      <c r="AD15" s="1">
        <v>53320</v>
      </c>
      <c r="AE15" s="1">
        <v>4443</v>
      </c>
      <c r="AF15" s="1">
        <v>11</v>
      </c>
      <c r="AG15" s="1">
        <v>53760</v>
      </c>
      <c r="AH15" s="1">
        <v>4887</v>
      </c>
      <c r="AI15" s="1">
        <v>14</v>
      </c>
      <c r="AJ15" s="1">
        <v>83303</v>
      </c>
      <c r="AK15" s="1">
        <v>5950</v>
      </c>
    </row>
    <row r="16" spans="1:37" x14ac:dyDescent="0.25">
      <c r="A16" t="s">
        <v>19</v>
      </c>
      <c r="B16">
        <v>1</v>
      </c>
      <c r="C16" s="1">
        <v>11240</v>
      </c>
      <c r="D16" s="1">
        <v>11240</v>
      </c>
      <c r="E16">
        <v>2</v>
      </c>
      <c r="F16" s="1">
        <v>29450</v>
      </c>
      <c r="G16" s="1">
        <v>14725</v>
      </c>
      <c r="H16">
        <v>2</v>
      </c>
      <c r="I16" s="1">
        <v>26377</v>
      </c>
      <c r="J16" s="1">
        <v>13189</v>
      </c>
      <c r="K16" s="1">
        <v>2</v>
      </c>
      <c r="L16" s="1">
        <v>22600</v>
      </c>
      <c r="M16" s="1">
        <v>11300</v>
      </c>
      <c r="N16" s="1">
        <v>2</v>
      </c>
      <c r="O16" s="1">
        <v>23370</v>
      </c>
      <c r="P16" s="1">
        <v>11685</v>
      </c>
      <c r="Q16" s="1">
        <v>4</v>
      </c>
      <c r="R16" s="1">
        <v>47490</v>
      </c>
      <c r="S16" s="1">
        <v>11873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2</v>
      </c>
      <c r="AA16" s="1">
        <v>20870</v>
      </c>
      <c r="AB16" s="1">
        <v>10435</v>
      </c>
      <c r="AC16" s="1">
        <v>1</v>
      </c>
      <c r="AD16" s="1">
        <v>11270</v>
      </c>
      <c r="AE16" s="1">
        <v>11270</v>
      </c>
      <c r="AF16" s="1">
        <v>3</v>
      </c>
      <c r="AG16" s="1">
        <v>44000</v>
      </c>
      <c r="AH16" s="1">
        <v>14667</v>
      </c>
      <c r="AI16" s="1">
        <v>1</v>
      </c>
      <c r="AJ16" s="1">
        <v>10590</v>
      </c>
      <c r="AK16" s="1">
        <v>10590</v>
      </c>
    </row>
    <row r="17" spans="1:37" x14ac:dyDescent="0.25">
      <c r="A17" t="s">
        <v>20</v>
      </c>
      <c r="Q17">
        <v>1</v>
      </c>
      <c r="R17" s="1">
        <v>31400</v>
      </c>
      <c r="S17" s="1">
        <v>31400</v>
      </c>
      <c r="T17">
        <v>2</v>
      </c>
      <c r="U17" s="1">
        <v>91890</v>
      </c>
      <c r="V17" s="1">
        <v>45945</v>
      </c>
      <c r="W17" s="1">
        <v>2</v>
      </c>
      <c r="X17" s="1">
        <v>47590</v>
      </c>
      <c r="Y17" s="1">
        <v>23795</v>
      </c>
      <c r="Z17" s="1">
        <v>0</v>
      </c>
      <c r="AA17" s="1">
        <v>0</v>
      </c>
      <c r="AB17" s="1">
        <v>0</v>
      </c>
      <c r="AC17" s="1">
        <v>1</v>
      </c>
      <c r="AD17" s="1">
        <v>35690</v>
      </c>
      <c r="AE17" s="1">
        <v>35690</v>
      </c>
      <c r="AF17" s="1">
        <v>0</v>
      </c>
      <c r="AG17" s="1">
        <v>0</v>
      </c>
      <c r="AH17" s="1">
        <v>0</v>
      </c>
      <c r="AI17" s="1">
        <v>1</v>
      </c>
      <c r="AJ17" s="1">
        <v>24190</v>
      </c>
      <c r="AK17" s="1">
        <v>24190</v>
      </c>
    </row>
    <row r="18" spans="1:37" x14ac:dyDescent="0.25">
      <c r="A18" t="s">
        <v>6</v>
      </c>
      <c r="Q18">
        <v>0</v>
      </c>
      <c r="R18" s="1">
        <v>0</v>
      </c>
      <c r="S18">
        <v>0</v>
      </c>
      <c r="T18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</row>
    <row r="19" spans="1:37" x14ac:dyDescent="0.25">
      <c r="B19" s="2">
        <f t="shared" ref="B19:L19" si="1">SUM(B14:B18)</f>
        <v>16</v>
      </c>
      <c r="C19" s="3">
        <f t="shared" si="1"/>
        <v>87190</v>
      </c>
      <c r="D19" s="3">
        <f t="shared" si="1"/>
        <v>18021</v>
      </c>
      <c r="E19" s="2">
        <f t="shared" si="1"/>
        <v>16</v>
      </c>
      <c r="F19" s="3">
        <f t="shared" si="1"/>
        <v>97375</v>
      </c>
      <c r="G19" s="3">
        <f t="shared" si="1"/>
        <v>19577</v>
      </c>
      <c r="H19" s="2">
        <f t="shared" si="1"/>
        <v>16</v>
      </c>
      <c r="I19" s="3">
        <f t="shared" si="1"/>
        <v>82245</v>
      </c>
      <c r="J19" s="3">
        <f t="shared" si="1"/>
        <v>19498</v>
      </c>
      <c r="K19" s="3">
        <f t="shared" si="1"/>
        <v>16</v>
      </c>
      <c r="L19" s="3">
        <f t="shared" si="1"/>
        <v>89860</v>
      </c>
      <c r="M19" s="3">
        <f>SUM(M15:M18)</f>
        <v>16104</v>
      </c>
      <c r="N19" s="3">
        <f t="shared" ref="N19:AK19" si="2">SUM(N14:N18)</f>
        <v>16</v>
      </c>
      <c r="O19" s="3">
        <f t="shared" si="2"/>
        <v>88790</v>
      </c>
      <c r="P19" s="3">
        <f t="shared" si="2"/>
        <v>16358</v>
      </c>
      <c r="Q19" s="3">
        <f t="shared" si="2"/>
        <v>16</v>
      </c>
      <c r="R19" s="3">
        <f t="shared" si="2"/>
        <v>130210</v>
      </c>
      <c r="S19" s="3">
        <f t="shared" si="2"/>
        <v>50178</v>
      </c>
      <c r="T19" s="3">
        <f t="shared" si="2"/>
        <v>16</v>
      </c>
      <c r="U19" s="3">
        <f t="shared" si="2"/>
        <v>169570</v>
      </c>
      <c r="V19" s="3">
        <f t="shared" si="2"/>
        <v>52327</v>
      </c>
      <c r="W19" s="3">
        <f t="shared" si="2"/>
        <v>16</v>
      </c>
      <c r="X19" s="3">
        <f t="shared" si="2"/>
        <v>124820</v>
      </c>
      <c r="Y19" s="3">
        <f t="shared" si="2"/>
        <v>31434</v>
      </c>
      <c r="Z19" s="3">
        <f t="shared" si="2"/>
        <v>16</v>
      </c>
      <c r="AA19" s="3">
        <f t="shared" si="2"/>
        <v>94530</v>
      </c>
      <c r="AB19" s="3">
        <f t="shared" si="2"/>
        <v>15696</v>
      </c>
      <c r="AC19" s="3">
        <f t="shared" si="2"/>
        <v>16</v>
      </c>
      <c r="AD19" s="3">
        <f t="shared" si="2"/>
        <v>103450</v>
      </c>
      <c r="AE19" s="3">
        <f t="shared" si="2"/>
        <v>52988</v>
      </c>
      <c r="AF19" s="3">
        <f t="shared" si="2"/>
        <v>16</v>
      </c>
      <c r="AG19" s="3">
        <f t="shared" si="2"/>
        <v>100550</v>
      </c>
      <c r="AH19" s="3">
        <f t="shared" si="2"/>
        <v>20949</v>
      </c>
      <c r="AI19" s="3">
        <f t="shared" si="2"/>
        <v>16</v>
      </c>
      <c r="AJ19" s="3">
        <f t="shared" si="2"/>
        <v>118083</v>
      </c>
      <c r="AK19" s="3">
        <f t="shared" si="2"/>
        <v>40730</v>
      </c>
    </row>
    <row r="22" spans="1:37" x14ac:dyDescent="0.25">
      <c r="A22" t="s">
        <v>24</v>
      </c>
      <c r="B22" s="17" t="s">
        <v>1</v>
      </c>
      <c r="C22" s="17"/>
      <c r="D22" s="17"/>
      <c r="E22" s="17" t="s">
        <v>7</v>
      </c>
      <c r="F22" s="17"/>
      <c r="G22" s="17"/>
      <c r="H22" s="17" t="s">
        <v>8</v>
      </c>
      <c r="I22" s="17"/>
      <c r="J22" s="17"/>
      <c r="K22" s="17" t="s">
        <v>9</v>
      </c>
      <c r="L22" s="17"/>
      <c r="M22" s="17"/>
      <c r="N22" s="17" t="s">
        <v>10</v>
      </c>
      <c r="O22" s="17"/>
      <c r="P22" s="17"/>
      <c r="Q22" s="17" t="s">
        <v>11</v>
      </c>
      <c r="R22" s="17"/>
      <c r="S22" s="17"/>
      <c r="T22" s="17" t="s">
        <v>12</v>
      </c>
      <c r="U22" s="17"/>
      <c r="V22" s="17"/>
      <c r="W22" s="17" t="s">
        <v>13</v>
      </c>
      <c r="X22" s="17"/>
      <c r="Y22" s="17"/>
      <c r="Z22" s="17" t="s">
        <v>14</v>
      </c>
      <c r="AA22" s="17"/>
      <c r="AB22" s="17"/>
      <c r="AC22" s="17" t="s">
        <v>15</v>
      </c>
      <c r="AD22" s="17"/>
      <c r="AE22" s="17"/>
      <c r="AF22" s="17" t="s">
        <v>16</v>
      </c>
      <c r="AG22" s="17"/>
      <c r="AH22" s="17"/>
      <c r="AI22" s="17" t="s">
        <v>17</v>
      </c>
      <c r="AJ22" s="17"/>
      <c r="AK22" s="17"/>
    </row>
    <row r="23" spans="1:37" x14ac:dyDescent="0.25">
      <c r="B23" t="s">
        <v>2</v>
      </c>
      <c r="C23" t="s">
        <v>3</v>
      </c>
      <c r="D23" t="s">
        <v>4</v>
      </c>
      <c r="E23" t="s">
        <v>2</v>
      </c>
      <c r="F23" t="s">
        <v>3</v>
      </c>
      <c r="G23" t="s">
        <v>4</v>
      </c>
      <c r="H23" t="s">
        <v>2</v>
      </c>
      <c r="I23" t="s">
        <v>3</v>
      </c>
      <c r="J23" t="s">
        <v>4</v>
      </c>
      <c r="K23" t="s">
        <v>2</v>
      </c>
      <c r="L23" t="s">
        <v>3</v>
      </c>
      <c r="M23" t="s">
        <v>4</v>
      </c>
      <c r="N23" t="s">
        <v>2</v>
      </c>
      <c r="O23" t="s">
        <v>3</v>
      </c>
      <c r="P23" t="s">
        <v>4</v>
      </c>
      <c r="Q23" t="s">
        <v>2</v>
      </c>
      <c r="R23" t="s">
        <v>3</v>
      </c>
      <c r="S23" t="s">
        <v>4</v>
      </c>
      <c r="T23" t="s">
        <v>2</v>
      </c>
      <c r="U23" t="s">
        <v>3</v>
      </c>
      <c r="V23" t="s">
        <v>4</v>
      </c>
      <c r="W23" t="s">
        <v>2</v>
      </c>
      <c r="X23" t="s">
        <v>3</v>
      </c>
      <c r="Y23" t="s">
        <v>4</v>
      </c>
      <c r="Z23" t="s">
        <v>2</v>
      </c>
      <c r="AA23" t="s">
        <v>3</v>
      </c>
      <c r="AB23" t="s">
        <v>4</v>
      </c>
      <c r="AC23" t="s">
        <v>2</v>
      </c>
      <c r="AD23" t="s">
        <v>3</v>
      </c>
      <c r="AE23" t="s">
        <v>4</v>
      </c>
      <c r="AF23" t="s">
        <v>2</v>
      </c>
      <c r="AG23" t="s">
        <v>3</v>
      </c>
      <c r="AH23" t="s">
        <v>4</v>
      </c>
      <c r="AI23" t="s">
        <v>2</v>
      </c>
      <c r="AJ23" t="s">
        <v>3</v>
      </c>
      <c r="AK23" t="s">
        <v>4</v>
      </c>
    </row>
    <row r="24" spans="1:37" x14ac:dyDescent="0.25">
      <c r="A24" t="s">
        <v>25</v>
      </c>
      <c r="B24">
        <v>9</v>
      </c>
      <c r="C24" s="1">
        <v>35390</v>
      </c>
      <c r="D24" s="1">
        <v>3932</v>
      </c>
      <c r="E24">
        <v>9</v>
      </c>
      <c r="F24" s="1">
        <v>30860</v>
      </c>
      <c r="G24" s="1">
        <v>3429</v>
      </c>
      <c r="H24">
        <v>14</v>
      </c>
      <c r="I24" s="1">
        <v>50150</v>
      </c>
      <c r="J24" s="1">
        <v>3582</v>
      </c>
      <c r="K24" s="1">
        <v>10</v>
      </c>
      <c r="L24" s="1">
        <v>39080</v>
      </c>
      <c r="M24" s="1">
        <v>3908</v>
      </c>
      <c r="N24" s="1">
        <v>10</v>
      </c>
      <c r="O24" s="1">
        <v>33310</v>
      </c>
      <c r="P24" s="1">
        <v>3331</v>
      </c>
      <c r="Q24" s="1">
        <v>8</v>
      </c>
      <c r="R24" s="1">
        <v>29820</v>
      </c>
      <c r="S24" s="4">
        <v>3728</v>
      </c>
      <c r="T24" s="4">
        <v>6</v>
      </c>
      <c r="U24" s="1">
        <v>20330</v>
      </c>
      <c r="V24" s="1">
        <v>3388</v>
      </c>
      <c r="W24" s="1">
        <v>8</v>
      </c>
      <c r="X24" s="1">
        <v>38330</v>
      </c>
      <c r="Y24" s="1">
        <v>4791</v>
      </c>
      <c r="Z24" s="1">
        <v>7</v>
      </c>
      <c r="AA24" s="1">
        <v>25980</v>
      </c>
      <c r="AB24" s="1">
        <v>3711</v>
      </c>
      <c r="AC24" s="1">
        <v>11</v>
      </c>
      <c r="AD24" s="1">
        <v>35040</v>
      </c>
      <c r="AE24" s="1">
        <v>3185</v>
      </c>
      <c r="AF24" s="1">
        <v>14</v>
      </c>
      <c r="AG24" s="1">
        <v>44610</v>
      </c>
      <c r="AH24" s="1">
        <v>3186</v>
      </c>
      <c r="AI24" s="1">
        <v>10</v>
      </c>
      <c r="AJ24" s="1">
        <v>40750</v>
      </c>
      <c r="AK24" s="1">
        <v>4075</v>
      </c>
    </row>
    <row r="25" spans="1:37" x14ac:dyDescent="0.25">
      <c r="A25" t="s">
        <v>19</v>
      </c>
      <c r="B25">
        <v>3</v>
      </c>
      <c r="C25" s="1">
        <v>41370</v>
      </c>
      <c r="D25" s="1">
        <v>13790</v>
      </c>
      <c r="E25">
        <v>2</v>
      </c>
      <c r="F25" s="1">
        <v>29530</v>
      </c>
      <c r="G25" s="1">
        <v>14765</v>
      </c>
      <c r="H25">
        <v>3</v>
      </c>
      <c r="I25" s="1">
        <v>49780</v>
      </c>
      <c r="J25" s="1">
        <v>16593</v>
      </c>
      <c r="K25" s="1">
        <v>1</v>
      </c>
      <c r="L25" s="1">
        <v>10070</v>
      </c>
      <c r="M25" s="1">
        <v>10070</v>
      </c>
      <c r="N25" s="1">
        <v>2</v>
      </c>
      <c r="O25" s="1">
        <v>22190</v>
      </c>
      <c r="P25" s="1">
        <v>11095</v>
      </c>
      <c r="Q25" s="1">
        <v>4</v>
      </c>
      <c r="R25" s="1">
        <v>69450</v>
      </c>
      <c r="S25" s="4">
        <v>17363</v>
      </c>
      <c r="T25" s="4">
        <v>2</v>
      </c>
      <c r="U25" s="1">
        <v>23350</v>
      </c>
      <c r="V25" s="1">
        <v>11675</v>
      </c>
      <c r="W25" s="1">
        <v>3</v>
      </c>
      <c r="X25" s="1">
        <v>37040</v>
      </c>
      <c r="Y25" s="1">
        <v>12347</v>
      </c>
      <c r="Z25" s="1">
        <v>1</v>
      </c>
      <c r="AA25" s="1">
        <v>18930</v>
      </c>
      <c r="AB25" s="1">
        <v>18930</v>
      </c>
      <c r="AC25" s="1">
        <v>3</v>
      </c>
      <c r="AD25" s="1">
        <v>51560</v>
      </c>
      <c r="AE25" s="1">
        <v>17187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</row>
    <row r="26" spans="1:37" x14ac:dyDescent="0.25">
      <c r="A26" t="s">
        <v>20</v>
      </c>
      <c r="B26">
        <v>2</v>
      </c>
      <c r="C26" s="1">
        <v>78670</v>
      </c>
      <c r="D26" s="1">
        <v>39335</v>
      </c>
      <c r="E26">
        <v>1</v>
      </c>
      <c r="F26" s="1">
        <v>39660</v>
      </c>
      <c r="G26" s="1">
        <v>39660</v>
      </c>
      <c r="H26">
        <v>2</v>
      </c>
      <c r="I26" s="1">
        <v>66330</v>
      </c>
      <c r="J26" s="1">
        <v>33165</v>
      </c>
      <c r="K26" s="1">
        <v>5</v>
      </c>
      <c r="L26" s="1">
        <v>199480</v>
      </c>
      <c r="M26" s="1">
        <v>39896</v>
      </c>
      <c r="N26" s="1">
        <v>1</v>
      </c>
      <c r="O26" s="1">
        <v>20390</v>
      </c>
      <c r="P26" s="1">
        <v>20390</v>
      </c>
      <c r="Q26" s="1">
        <v>1</v>
      </c>
      <c r="R26" s="1">
        <v>48970</v>
      </c>
      <c r="S26" s="4">
        <v>48970</v>
      </c>
      <c r="T26" s="4">
        <v>3</v>
      </c>
      <c r="U26" s="1">
        <v>84620</v>
      </c>
      <c r="V26" s="1">
        <v>28207</v>
      </c>
      <c r="W26" s="1">
        <v>6</v>
      </c>
      <c r="X26" s="1">
        <v>239540</v>
      </c>
      <c r="Y26" s="1">
        <v>39923</v>
      </c>
      <c r="Z26" s="1">
        <v>2</v>
      </c>
      <c r="AA26" s="1">
        <v>65220</v>
      </c>
      <c r="AB26" s="1">
        <v>32610</v>
      </c>
      <c r="AC26" s="1">
        <v>2</v>
      </c>
      <c r="AD26" s="1">
        <v>69680</v>
      </c>
      <c r="AE26" s="1">
        <v>34840</v>
      </c>
      <c r="AF26" s="1">
        <v>4</v>
      </c>
      <c r="AG26" s="1">
        <v>124140</v>
      </c>
      <c r="AH26" s="1">
        <v>31035</v>
      </c>
      <c r="AI26" s="1">
        <v>4</v>
      </c>
      <c r="AJ26" s="1">
        <v>124351</v>
      </c>
      <c r="AK26" s="1">
        <v>31088</v>
      </c>
    </row>
    <row r="27" spans="1:37" x14ac:dyDescent="0.25">
      <c r="A27" t="s">
        <v>6</v>
      </c>
      <c r="B27">
        <v>7</v>
      </c>
      <c r="C27" s="1">
        <v>641870</v>
      </c>
      <c r="D27" s="1">
        <v>91696</v>
      </c>
      <c r="E27">
        <v>9</v>
      </c>
      <c r="F27" s="1">
        <v>920680</v>
      </c>
      <c r="G27" s="1">
        <v>102298</v>
      </c>
      <c r="H27">
        <v>2</v>
      </c>
      <c r="I27" s="1">
        <v>192420</v>
      </c>
      <c r="J27" s="1">
        <v>96210</v>
      </c>
      <c r="K27" s="1">
        <v>7</v>
      </c>
      <c r="L27" s="1">
        <v>823290</v>
      </c>
      <c r="M27" s="1">
        <v>117613</v>
      </c>
      <c r="N27" s="1">
        <v>10</v>
      </c>
      <c r="O27" s="1">
        <v>858220</v>
      </c>
      <c r="P27" s="1">
        <v>85822</v>
      </c>
      <c r="Q27" s="1">
        <v>10</v>
      </c>
      <c r="R27" s="1">
        <v>1073230</v>
      </c>
      <c r="S27" s="4">
        <v>107323</v>
      </c>
      <c r="T27" s="4">
        <v>12</v>
      </c>
      <c r="U27" s="1">
        <v>1999660</v>
      </c>
      <c r="V27" s="1">
        <v>166638</v>
      </c>
      <c r="W27" s="1">
        <v>6</v>
      </c>
      <c r="X27" s="1">
        <v>874380</v>
      </c>
      <c r="Y27" s="1">
        <v>14730</v>
      </c>
      <c r="Z27" s="1">
        <v>13</v>
      </c>
      <c r="AA27" s="1">
        <v>1605050</v>
      </c>
      <c r="AB27" s="1">
        <v>123465</v>
      </c>
      <c r="AC27" s="1">
        <v>7</v>
      </c>
      <c r="AD27" s="1">
        <v>556400</v>
      </c>
      <c r="AE27" s="1">
        <v>79486</v>
      </c>
      <c r="AF27" s="1">
        <v>5</v>
      </c>
      <c r="AG27" s="1">
        <v>596829</v>
      </c>
      <c r="AH27" s="1">
        <v>19366</v>
      </c>
      <c r="AI27" s="1">
        <v>9</v>
      </c>
      <c r="AJ27" s="1">
        <v>1010050</v>
      </c>
      <c r="AK27" s="1">
        <v>112228</v>
      </c>
    </row>
    <row r="28" spans="1:37" x14ac:dyDescent="0.25">
      <c r="B28" s="2">
        <f t="shared" ref="B28:AA28" si="3">SUM(B24:B27)</f>
        <v>21</v>
      </c>
      <c r="C28" s="3">
        <f t="shared" si="3"/>
        <v>797300</v>
      </c>
      <c r="D28" s="3">
        <f t="shared" si="3"/>
        <v>148753</v>
      </c>
      <c r="E28" s="2">
        <f t="shared" si="3"/>
        <v>21</v>
      </c>
      <c r="F28" s="3">
        <f t="shared" si="3"/>
        <v>1020730</v>
      </c>
      <c r="G28" s="3">
        <f t="shared" si="3"/>
        <v>160152</v>
      </c>
      <c r="H28" s="2">
        <f t="shared" si="3"/>
        <v>21</v>
      </c>
      <c r="I28" s="3">
        <f t="shared" si="3"/>
        <v>358680</v>
      </c>
      <c r="J28" s="3">
        <f t="shared" si="3"/>
        <v>149550</v>
      </c>
      <c r="K28" s="3">
        <f t="shared" si="3"/>
        <v>23</v>
      </c>
      <c r="L28" s="3">
        <f t="shared" si="3"/>
        <v>1071920</v>
      </c>
      <c r="M28" s="3">
        <f t="shared" si="3"/>
        <v>171487</v>
      </c>
      <c r="N28" s="3">
        <f t="shared" si="3"/>
        <v>23</v>
      </c>
      <c r="O28" s="3">
        <f t="shared" si="3"/>
        <v>934110</v>
      </c>
      <c r="P28" s="3">
        <f t="shared" si="3"/>
        <v>120638</v>
      </c>
      <c r="Q28" s="3">
        <f t="shared" si="3"/>
        <v>23</v>
      </c>
      <c r="R28" s="3">
        <f t="shared" si="3"/>
        <v>1221470</v>
      </c>
      <c r="S28" s="3">
        <f t="shared" si="3"/>
        <v>177384</v>
      </c>
      <c r="T28" s="3">
        <f t="shared" si="3"/>
        <v>23</v>
      </c>
      <c r="U28" s="3">
        <f t="shared" si="3"/>
        <v>2127960</v>
      </c>
      <c r="V28" s="3">
        <f t="shared" si="3"/>
        <v>209908</v>
      </c>
      <c r="W28" s="3">
        <f t="shared" si="3"/>
        <v>23</v>
      </c>
      <c r="X28" s="3">
        <f t="shared" si="3"/>
        <v>1189290</v>
      </c>
      <c r="Y28" s="3">
        <f t="shared" si="3"/>
        <v>71791</v>
      </c>
      <c r="Z28" s="3">
        <f t="shared" si="3"/>
        <v>23</v>
      </c>
      <c r="AA28" s="3">
        <f t="shared" si="3"/>
        <v>1715180</v>
      </c>
      <c r="AB28" s="3">
        <v>74573</v>
      </c>
      <c r="AC28" s="3">
        <f t="shared" ref="AC28:AK28" si="4">SUM(AC24:AC27)</f>
        <v>23</v>
      </c>
      <c r="AD28" s="3">
        <f t="shared" si="4"/>
        <v>712680</v>
      </c>
      <c r="AE28" s="3">
        <f t="shared" si="4"/>
        <v>134698</v>
      </c>
      <c r="AF28" s="3">
        <f t="shared" si="4"/>
        <v>23</v>
      </c>
      <c r="AG28" s="3">
        <f t="shared" si="4"/>
        <v>765579</v>
      </c>
      <c r="AH28" s="3">
        <f t="shared" si="4"/>
        <v>53587</v>
      </c>
      <c r="AI28" s="3">
        <f t="shared" si="4"/>
        <v>23</v>
      </c>
      <c r="AJ28" s="3">
        <f t="shared" si="4"/>
        <v>1175151</v>
      </c>
      <c r="AK28" s="3">
        <f t="shared" si="4"/>
        <v>147391</v>
      </c>
    </row>
    <row r="29" spans="1:37" x14ac:dyDescent="0.25">
      <c r="Z29" s="1"/>
      <c r="AA29" s="1"/>
      <c r="AB29" s="1"/>
    </row>
    <row r="31" spans="1:37" x14ac:dyDescent="0.25">
      <c r="A31" t="s">
        <v>26</v>
      </c>
      <c r="B31" s="17" t="s">
        <v>1</v>
      </c>
      <c r="C31" s="17"/>
      <c r="D31" s="17"/>
      <c r="E31" s="17" t="s">
        <v>7</v>
      </c>
      <c r="F31" s="17"/>
      <c r="G31" s="17"/>
      <c r="H31" s="17" t="s">
        <v>8</v>
      </c>
      <c r="I31" s="17"/>
      <c r="J31" s="17"/>
      <c r="K31" s="17" t="s">
        <v>9</v>
      </c>
      <c r="L31" s="17"/>
      <c r="M31" s="17"/>
      <c r="N31" s="17" t="s">
        <v>10</v>
      </c>
      <c r="O31" s="17"/>
      <c r="P31" s="17"/>
      <c r="Q31" s="17" t="s">
        <v>11</v>
      </c>
      <c r="R31" s="17"/>
      <c r="S31" s="17"/>
      <c r="T31" s="17" t="s">
        <v>12</v>
      </c>
      <c r="U31" s="17"/>
      <c r="V31" s="17"/>
      <c r="W31" s="17" t="s">
        <v>13</v>
      </c>
      <c r="X31" s="17"/>
      <c r="Y31" s="17"/>
      <c r="Z31" s="17" t="s">
        <v>14</v>
      </c>
      <c r="AA31" s="17"/>
      <c r="AB31" s="17"/>
      <c r="AC31" s="17" t="s">
        <v>15</v>
      </c>
      <c r="AD31" s="17"/>
      <c r="AE31" s="17"/>
      <c r="AF31" s="17" t="s">
        <v>16</v>
      </c>
      <c r="AG31" s="17"/>
      <c r="AH31" s="17"/>
      <c r="AI31" s="17" t="s">
        <v>17</v>
      </c>
      <c r="AJ31" s="17"/>
      <c r="AK31" s="17"/>
    </row>
    <row r="32" spans="1:37" x14ac:dyDescent="0.25">
      <c r="B32" t="s">
        <v>2</v>
      </c>
      <c r="C32" t="s">
        <v>3</v>
      </c>
      <c r="D32" t="s">
        <v>27</v>
      </c>
      <c r="E32" t="s">
        <v>2</v>
      </c>
      <c r="F32" t="s">
        <v>3</v>
      </c>
      <c r="G32" t="s">
        <v>27</v>
      </c>
      <c r="H32" t="s">
        <v>2</v>
      </c>
      <c r="I32" t="s">
        <v>3</v>
      </c>
      <c r="J32" t="s">
        <v>27</v>
      </c>
      <c r="K32" t="s">
        <v>2</v>
      </c>
      <c r="L32" t="s">
        <v>3</v>
      </c>
      <c r="M32" t="s">
        <v>27</v>
      </c>
      <c r="N32" t="s">
        <v>2</v>
      </c>
      <c r="O32" t="s">
        <v>3</v>
      </c>
      <c r="P32" t="s">
        <v>27</v>
      </c>
      <c r="Q32" t="s">
        <v>2</v>
      </c>
      <c r="R32" t="s">
        <v>3</v>
      </c>
      <c r="S32" t="s">
        <v>27</v>
      </c>
      <c r="T32" t="s">
        <v>2</v>
      </c>
      <c r="U32" t="s">
        <v>3</v>
      </c>
      <c r="V32" t="s">
        <v>27</v>
      </c>
      <c r="W32" t="s">
        <v>2</v>
      </c>
      <c r="X32" t="s">
        <v>3</v>
      </c>
      <c r="Y32" t="s">
        <v>27</v>
      </c>
      <c r="Z32" t="s">
        <v>2</v>
      </c>
      <c r="AA32" t="s">
        <v>3</v>
      </c>
      <c r="AB32" t="s">
        <v>27</v>
      </c>
      <c r="AC32" t="s">
        <v>2</v>
      </c>
      <c r="AD32" t="s">
        <v>3</v>
      </c>
      <c r="AE32" t="s">
        <v>27</v>
      </c>
      <c r="AF32" t="s">
        <v>2</v>
      </c>
      <c r="AG32" t="s">
        <v>3</v>
      </c>
      <c r="AH32" t="s">
        <v>27</v>
      </c>
      <c r="AI32" t="s">
        <v>2</v>
      </c>
      <c r="AJ32" t="s">
        <v>3</v>
      </c>
      <c r="AK32" t="s">
        <v>27</v>
      </c>
    </row>
    <row r="33" spans="1:37" x14ac:dyDescent="0.25">
      <c r="A33" t="s">
        <v>28</v>
      </c>
      <c r="B33">
        <v>3</v>
      </c>
      <c r="C33" s="1">
        <v>9260</v>
      </c>
      <c r="D33" s="1">
        <v>3087</v>
      </c>
      <c r="E33">
        <v>1</v>
      </c>
      <c r="F33">
        <v>0</v>
      </c>
      <c r="G33">
        <v>0</v>
      </c>
      <c r="H33">
        <v>2</v>
      </c>
      <c r="I33" s="1">
        <v>9610</v>
      </c>
      <c r="J33">
        <v>4805</v>
      </c>
      <c r="K33">
        <v>5</v>
      </c>
      <c r="L33" s="1">
        <v>47410</v>
      </c>
      <c r="M33" s="1">
        <v>9482</v>
      </c>
      <c r="N33" s="1">
        <v>5</v>
      </c>
      <c r="O33" s="1">
        <v>50586</v>
      </c>
      <c r="P33" s="1">
        <v>10118</v>
      </c>
      <c r="Q33" s="1">
        <v>5</v>
      </c>
      <c r="R33" s="1">
        <v>56082</v>
      </c>
      <c r="S33" s="1">
        <v>11216</v>
      </c>
      <c r="T33" s="1">
        <v>3</v>
      </c>
      <c r="U33" s="1">
        <v>25150</v>
      </c>
      <c r="V33" s="1">
        <v>8383</v>
      </c>
      <c r="W33" s="1">
        <v>3</v>
      </c>
      <c r="X33" s="1">
        <v>22300</v>
      </c>
      <c r="Y33" s="1">
        <v>7433</v>
      </c>
      <c r="Z33" s="1">
        <v>3</v>
      </c>
      <c r="AA33" s="1">
        <v>16100</v>
      </c>
      <c r="AB33" s="1">
        <v>5367</v>
      </c>
      <c r="AC33" s="1">
        <v>4</v>
      </c>
      <c r="AD33" s="1">
        <v>40576</v>
      </c>
      <c r="AE33" s="1">
        <v>10144</v>
      </c>
      <c r="AF33" s="1">
        <v>4</v>
      </c>
      <c r="AG33" s="1">
        <v>43230</v>
      </c>
      <c r="AH33" s="1">
        <v>10808</v>
      </c>
      <c r="AI33" s="1">
        <v>1</v>
      </c>
      <c r="AJ33" s="1">
        <v>0</v>
      </c>
      <c r="AK33" s="1">
        <v>0</v>
      </c>
    </row>
    <row r="34" spans="1:37" x14ac:dyDescent="0.25">
      <c r="A34" t="s">
        <v>20</v>
      </c>
      <c r="B34">
        <v>3</v>
      </c>
      <c r="C34" s="1">
        <v>111857</v>
      </c>
      <c r="D34" s="1">
        <v>37286</v>
      </c>
      <c r="E34">
        <v>4</v>
      </c>
      <c r="F34" s="1">
        <v>145220</v>
      </c>
      <c r="G34" s="1">
        <v>36305</v>
      </c>
      <c r="H34">
        <v>4</v>
      </c>
      <c r="I34" s="1">
        <v>118400</v>
      </c>
      <c r="J34" s="1">
        <v>29600</v>
      </c>
      <c r="K34" s="1">
        <v>4</v>
      </c>
      <c r="L34" s="1">
        <v>118116</v>
      </c>
      <c r="M34" s="1">
        <v>29529</v>
      </c>
      <c r="N34" s="1">
        <v>5</v>
      </c>
      <c r="O34" s="1">
        <v>173544</v>
      </c>
      <c r="P34" s="1">
        <v>34709</v>
      </c>
      <c r="Q34" s="1">
        <v>5</v>
      </c>
      <c r="R34" s="1">
        <v>182680</v>
      </c>
      <c r="S34" s="1">
        <v>36536</v>
      </c>
      <c r="T34" s="1">
        <v>3</v>
      </c>
      <c r="U34" s="1">
        <v>88416</v>
      </c>
      <c r="V34" s="1">
        <v>29472</v>
      </c>
      <c r="W34" s="1">
        <v>5</v>
      </c>
      <c r="X34" s="1">
        <v>190976</v>
      </c>
      <c r="Y34" s="1">
        <v>38195</v>
      </c>
      <c r="Z34" s="1">
        <v>1</v>
      </c>
      <c r="AA34" s="1">
        <v>45900</v>
      </c>
      <c r="AB34" s="1">
        <v>45900</v>
      </c>
      <c r="AC34" s="1">
        <v>3</v>
      </c>
      <c r="AD34" s="1">
        <v>109452</v>
      </c>
      <c r="AE34" s="1">
        <v>36484</v>
      </c>
      <c r="AF34" s="1">
        <v>4</v>
      </c>
      <c r="AG34" s="1">
        <v>150175</v>
      </c>
      <c r="AH34" s="1">
        <v>37544</v>
      </c>
      <c r="AI34" s="1">
        <v>4</v>
      </c>
      <c r="AJ34" s="1">
        <v>106753</v>
      </c>
      <c r="AK34" s="1">
        <v>26688</v>
      </c>
    </row>
    <row r="35" spans="1:37" x14ac:dyDescent="0.25">
      <c r="A35" t="s">
        <v>6</v>
      </c>
      <c r="B35">
        <v>5</v>
      </c>
      <c r="C35" s="1">
        <v>1049187</v>
      </c>
      <c r="D35" s="1">
        <v>209837</v>
      </c>
      <c r="E35">
        <v>6</v>
      </c>
      <c r="F35" s="1">
        <v>663597</v>
      </c>
      <c r="G35" s="1">
        <v>110600</v>
      </c>
      <c r="H35">
        <v>5</v>
      </c>
      <c r="I35" s="1">
        <v>854593</v>
      </c>
      <c r="J35" s="1">
        <v>170919</v>
      </c>
      <c r="K35" s="1">
        <v>2</v>
      </c>
      <c r="L35" s="1">
        <v>479500</v>
      </c>
      <c r="M35" s="1">
        <v>239750</v>
      </c>
      <c r="N35" s="1">
        <v>1</v>
      </c>
      <c r="O35" s="1">
        <v>524000</v>
      </c>
      <c r="P35" s="1">
        <v>524000</v>
      </c>
      <c r="Q35" s="1">
        <v>1</v>
      </c>
      <c r="R35" s="1">
        <v>765100</v>
      </c>
      <c r="S35" s="1">
        <v>765100</v>
      </c>
      <c r="T35" s="1">
        <v>5</v>
      </c>
      <c r="U35" s="1">
        <v>758789</v>
      </c>
      <c r="V35" s="1">
        <v>151758</v>
      </c>
      <c r="W35" s="1">
        <v>3</v>
      </c>
      <c r="X35" s="1">
        <v>1104560</v>
      </c>
      <c r="Y35" s="1">
        <v>368187</v>
      </c>
      <c r="Z35" s="1">
        <v>7</v>
      </c>
      <c r="AA35" s="1">
        <v>900065</v>
      </c>
      <c r="AB35" s="1">
        <v>128581</v>
      </c>
      <c r="AC35" s="1">
        <v>4</v>
      </c>
      <c r="AD35" s="1">
        <v>684170</v>
      </c>
      <c r="AE35" s="1">
        <v>171043</v>
      </c>
      <c r="AF35" s="1">
        <v>3</v>
      </c>
      <c r="AG35" s="1">
        <v>636191</v>
      </c>
      <c r="AH35" s="1">
        <v>212064</v>
      </c>
      <c r="AI35" s="1">
        <v>6</v>
      </c>
      <c r="AJ35" s="1">
        <v>652418</v>
      </c>
      <c r="AK35" s="1">
        <v>108736</v>
      </c>
    </row>
    <row r="36" spans="1:37" x14ac:dyDescent="0.25">
      <c r="B36" s="2">
        <f t="shared" ref="B36:AA36" si="5">SUM(B33:B35)</f>
        <v>11</v>
      </c>
      <c r="C36" s="3">
        <f t="shared" si="5"/>
        <v>1170304</v>
      </c>
      <c r="D36" s="3">
        <f t="shared" si="5"/>
        <v>250210</v>
      </c>
      <c r="E36" s="2">
        <f t="shared" si="5"/>
        <v>11</v>
      </c>
      <c r="F36" s="3">
        <f t="shared" si="5"/>
        <v>808817</v>
      </c>
      <c r="G36" s="3">
        <f t="shared" si="5"/>
        <v>146905</v>
      </c>
      <c r="H36" s="2">
        <f t="shared" si="5"/>
        <v>11</v>
      </c>
      <c r="I36" s="3">
        <f t="shared" si="5"/>
        <v>982603</v>
      </c>
      <c r="J36" s="3">
        <f t="shared" si="5"/>
        <v>205324</v>
      </c>
      <c r="K36" s="3">
        <f t="shared" si="5"/>
        <v>11</v>
      </c>
      <c r="L36" s="3">
        <f t="shared" si="5"/>
        <v>645026</v>
      </c>
      <c r="M36" s="3">
        <f t="shared" si="5"/>
        <v>278761</v>
      </c>
      <c r="N36" s="3">
        <f t="shared" si="5"/>
        <v>11</v>
      </c>
      <c r="O36" s="3">
        <f t="shared" si="5"/>
        <v>748130</v>
      </c>
      <c r="P36" s="3">
        <f t="shared" si="5"/>
        <v>568827</v>
      </c>
      <c r="Q36" s="3">
        <f t="shared" si="5"/>
        <v>11</v>
      </c>
      <c r="R36" s="3">
        <f t="shared" si="5"/>
        <v>1003862</v>
      </c>
      <c r="S36" s="3">
        <f t="shared" si="5"/>
        <v>812852</v>
      </c>
      <c r="T36" s="3">
        <f t="shared" si="5"/>
        <v>11</v>
      </c>
      <c r="U36" s="3">
        <f t="shared" si="5"/>
        <v>872355</v>
      </c>
      <c r="V36" s="3">
        <f t="shared" si="5"/>
        <v>189613</v>
      </c>
      <c r="W36" s="3">
        <f t="shared" si="5"/>
        <v>11</v>
      </c>
      <c r="X36" s="3">
        <f t="shared" si="5"/>
        <v>1317836</v>
      </c>
      <c r="Y36" s="3">
        <f t="shared" si="5"/>
        <v>413815</v>
      </c>
      <c r="Z36" s="3">
        <f t="shared" si="5"/>
        <v>11</v>
      </c>
      <c r="AA36" s="3">
        <f t="shared" si="5"/>
        <v>962065</v>
      </c>
      <c r="AB36" s="3">
        <v>87460</v>
      </c>
      <c r="AC36" s="3">
        <f t="shared" ref="AC36:AK36" si="6">SUM(AC33:AC35)</f>
        <v>11</v>
      </c>
      <c r="AD36" s="3">
        <f t="shared" si="6"/>
        <v>834198</v>
      </c>
      <c r="AE36" s="3">
        <f t="shared" si="6"/>
        <v>217671</v>
      </c>
      <c r="AF36" s="3">
        <f t="shared" si="6"/>
        <v>11</v>
      </c>
      <c r="AG36" s="3">
        <f t="shared" si="6"/>
        <v>829596</v>
      </c>
      <c r="AH36" s="3">
        <f t="shared" si="6"/>
        <v>260416</v>
      </c>
      <c r="AI36" s="3">
        <f t="shared" si="6"/>
        <v>11</v>
      </c>
      <c r="AJ36" s="3">
        <f t="shared" si="6"/>
        <v>759171</v>
      </c>
      <c r="AK36" s="3">
        <f t="shared" si="6"/>
        <v>135424</v>
      </c>
    </row>
    <row r="39" spans="1:37" x14ac:dyDescent="0.25">
      <c r="A39" t="s">
        <v>29</v>
      </c>
      <c r="B39" s="17" t="s">
        <v>1</v>
      </c>
      <c r="C39" s="17"/>
      <c r="D39" s="17"/>
      <c r="E39" s="17" t="s">
        <v>7</v>
      </c>
      <c r="F39" s="17"/>
      <c r="G39" s="17"/>
      <c r="H39" s="17" t="s">
        <v>8</v>
      </c>
      <c r="I39" s="17"/>
      <c r="J39" s="17"/>
      <c r="K39" s="17" t="s">
        <v>9</v>
      </c>
      <c r="L39" s="17"/>
      <c r="M39" s="17"/>
      <c r="N39" s="17" t="s">
        <v>10</v>
      </c>
      <c r="O39" s="17"/>
      <c r="P39" s="17"/>
      <c r="Q39" s="17" t="s">
        <v>11</v>
      </c>
      <c r="R39" s="17"/>
      <c r="S39" s="17"/>
      <c r="T39" s="17" t="s">
        <v>12</v>
      </c>
      <c r="U39" s="17"/>
      <c r="V39" s="17"/>
      <c r="W39" s="17" t="s">
        <v>13</v>
      </c>
      <c r="X39" s="17"/>
      <c r="Y39" s="17"/>
      <c r="Z39" s="17" t="s">
        <v>14</v>
      </c>
      <c r="AA39" s="17"/>
      <c r="AB39" s="17"/>
      <c r="AC39" s="17" t="s">
        <v>15</v>
      </c>
      <c r="AD39" s="17"/>
      <c r="AE39" s="17"/>
      <c r="AF39" s="17" t="s">
        <v>16</v>
      </c>
      <c r="AG39" s="17"/>
      <c r="AH39" s="17"/>
      <c r="AI39" s="17" t="s">
        <v>17</v>
      </c>
      <c r="AJ39" s="17"/>
      <c r="AK39" s="17"/>
    </row>
    <row r="40" spans="1:37" x14ac:dyDescent="0.25">
      <c r="B40" t="s">
        <v>2</v>
      </c>
      <c r="C40" t="s">
        <v>3</v>
      </c>
      <c r="D40" t="s">
        <v>4</v>
      </c>
      <c r="E40" t="s">
        <v>2</v>
      </c>
      <c r="F40" t="s">
        <v>3</v>
      </c>
      <c r="G40" t="s">
        <v>4</v>
      </c>
      <c r="H40" t="s">
        <v>2</v>
      </c>
      <c r="I40" t="s">
        <v>3</v>
      </c>
      <c r="J40" t="s">
        <v>4</v>
      </c>
      <c r="K40" t="s">
        <v>2</v>
      </c>
      <c r="L40" t="s">
        <v>3</v>
      </c>
      <c r="M40" t="s">
        <v>4</v>
      </c>
      <c r="N40" t="s">
        <v>2</v>
      </c>
      <c r="O40" t="s">
        <v>3</v>
      </c>
      <c r="P40" t="s">
        <v>4</v>
      </c>
      <c r="Q40" t="s">
        <v>2</v>
      </c>
      <c r="R40" t="s">
        <v>3</v>
      </c>
      <c r="S40" t="s">
        <v>4</v>
      </c>
      <c r="T40" t="s">
        <v>2</v>
      </c>
      <c r="U40" t="s">
        <v>3</v>
      </c>
      <c r="V40" t="s">
        <v>4</v>
      </c>
      <c r="W40" t="s">
        <v>2</v>
      </c>
      <c r="X40" t="s">
        <v>3</v>
      </c>
      <c r="Y40" t="s">
        <v>4</v>
      </c>
      <c r="Z40" t="s">
        <v>2</v>
      </c>
      <c r="AA40" t="s">
        <v>3</v>
      </c>
      <c r="AB40" t="s">
        <v>4</v>
      </c>
      <c r="AC40" t="s">
        <v>2</v>
      </c>
      <c r="AD40" t="s">
        <v>3</v>
      </c>
      <c r="AE40" t="s">
        <v>4</v>
      </c>
      <c r="AF40" t="s">
        <v>2</v>
      </c>
      <c r="AG40" t="s">
        <v>3</v>
      </c>
      <c r="AH40" t="s">
        <v>4</v>
      </c>
      <c r="AI40" t="s">
        <v>2</v>
      </c>
      <c r="AJ40" t="s">
        <v>3</v>
      </c>
      <c r="AK40" t="s">
        <v>4</v>
      </c>
    </row>
    <row r="41" spans="1:37" x14ac:dyDescent="0.25">
      <c r="A41" t="s">
        <v>30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I41">
        <v>0</v>
      </c>
      <c r="J41">
        <v>0</v>
      </c>
      <c r="L41">
        <v>0</v>
      </c>
      <c r="M41">
        <v>0</v>
      </c>
      <c r="N41">
        <v>1</v>
      </c>
      <c r="O41" s="1">
        <v>26180</v>
      </c>
      <c r="P41" s="1">
        <v>26180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</row>
    <row r="42" spans="1:37" x14ac:dyDescent="0.25">
      <c r="A42" t="s">
        <v>6</v>
      </c>
      <c r="B42">
        <v>1</v>
      </c>
      <c r="C42" s="1">
        <v>130400</v>
      </c>
      <c r="D42" s="1">
        <v>130400</v>
      </c>
      <c r="E42">
        <v>1</v>
      </c>
      <c r="F42" s="1">
        <v>162900</v>
      </c>
      <c r="G42" s="1">
        <v>162900</v>
      </c>
      <c r="H42">
        <v>1</v>
      </c>
      <c r="I42" s="1">
        <v>116300</v>
      </c>
      <c r="J42" s="1">
        <v>116300</v>
      </c>
      <c r="K42">
        <v>1</v>
      </c>
      <c r="L42" s="1">
        <v>103120</v>
      </c>
      <c r="M42" s="1">
        <f>L42</f>
        <v>103120</v>
      </c>
      <c r="N42" s="1">
        <v>0</v>
      </c>
      <c r="O42" s="1">
        <v>0</v>
      </c>
      <c r="P42" s="1">
        <v>0</v>
      </c>
      <c r="Q42" s="1">
        <v>1</v>
      </c>
      <c r="R42" s="1">
        <v>114400</v>
      </c>
      <c r="S42" s="1">
        <v>114400</v>
      </c>
      <c r="T42" s="1">
        <v>1</v>
      </c>
      <c r="U42" s="1">
        <v>688800</v>
      </c>
      <c r="V42" s="1">
        <v>688800</v>
      </c>
      <c r="W42" s="1">
        <v>1</v>
      </c>
      <c r="X42" s="1">
        <v>140600</v>
      </c>
      <c r="Y42" s="1">
        <v>140600</v>
      </c>
      <c r="Z42" s="1">
        <v>1</v>
      </c>
      <c r="AA42" s="1">
        <v>213600</v>
      </c>
      <c r="AB42" s="1">
        <v>213600</v>
      </c>
      <c r="AC42" s="1">
        <v>1</v>
      </c>
      <c r="AD42" s="1">
        <v>132300</v>
      </c>
      <c r="AE42" s="1">
        <v>132300</v>
      </c>
      <c r="AF42" s="1">
        <v>1</v>
      </c>
      <c r="AG42" s="1">
        <v>90200</v>
      </c>
      <c r="AH42" s="1">
        <v>90200</v>
      </c>
      <c r="AI42" s="1">
        <v>1</v>
      </c>
      <c r="AJ42" s="1">
        <v>155800</v>
      </c>
      <c r="AK42" s="1">
        <v>155800</v>
      </c>
    </row>
    <row r="43" spans="1:37" x14ac:dyDescent="0.25">
      <c r="B43" s="2">
        <f>SUM(B41:B42)</f>
        <v>1</v>
      </c>
      <c r="C43" s="3">
        <f>SUM(C41:C42)</f>
        <v>130400</v>
      </c>
      <c r="D43" s="3">
        <v>130400</v>
      </c>
      <c r="E43" s="2">
        <f>SUM(E41:E42)</f>
        <v>1</v>
      </c>
      <c r="F43" s="3">
        <f>SUM(F41:F42)</f>
        <v>162900</v>
      </c>
      <c r="G43" s="3">
        <v>162900</v>
      </c>
      <c r="H43" s="2">
        <f>SUM(H42)</f>
        <v>1</v>
      </c>
      <c r="I43" s="3">
        <v>116300</v>
      </c>
      <c r="J43" s="3">
        <v>116300</v>
      </c>
      <c r="K43" s="2">
        <v>1</v>
      </c>
      <c r="L43" s="3">
        <v>103120</v>
      </c>
      <c r="M43" s="1">
        <f>L43</f>
        <v>103120</v>
      </c>
      <c r="N43" s="2">
        <f>SUM(N41:N42)</f>
        <v>1</v>
      </c>
      <c r="O43" s="3">
        <f>SUM(O41:O42)</f>
        <v>26180</v>
      </c>
      <c r="P43" s="3">
        <v>26180</v>
      </c>
      <c r="Q43" s="3">
        <v>1</v>
      </c>
      <c r="R43" s="3">
        <v>114400</v>
      </c>
      <c r="S43" s="3">
        <v>114400</v>
      </c>
      <c r="T43" s="3">
        <v>1</v>
      </c>
      <c r="U43" s="3">
        <v>688800</v>
      </c>
      <c r="V43" s="3">
        <v>688800</v>
      </c>
      <c r="W43" s="3">
        <v>1</v>
      </c>
      <c r="X43" s="3">
        <v>140600</v>
      </c>
      <c r="Y43" s="3">
        <v>140600</v>
      </c>
      <c r="Z43" s="3">
        <v>1</v>
      </c>
      <c r="AA43" s="3">
        <v>213600</v>
      </c>
      <c r="AB43" s="3">
        <v>213600</v>
      </c>
      <c r="AC43" s="3">
        <v>1</v>
      </c>
      <c r="AD43" s="3">
        <v>132300</v>
      </c>
      <c r="AE43" s="3">
        <v>132300</v>
      </c>
      <c r="AF43" s="3">
        <v>1</v>
      </c>
      <c r="AG43" s="3">
        <v>90200</v>
      </c>
      <c r="AH43" s="3">
        <v>90200</v>
      </c>
      <c r="AI43" s="3">
        <v>1</v>
      </c>
      <c r="AJ43" s="3">
        <v>155800</v>
      </c>
      <c r="AK43" s="3">
        <v>155800</v>
      </c>
    </row>
  </sheetData>
  <mergeCells count="60">
    <mergeCell ref="AI39:AK39"/>
    <mergeCell ref="B39:D39"/>
    <mergeCell ref="E39:G39"/>
    <mergeCell ref="H39:J39"/>
    <mergeCell ref="K39:M39"/>
    <mergeCell ref="N39:P39"/>
    <mergeCell ref="Q39:S39"/>
    <mergeCell ref="T39:V39"/>
    <mergeCell ref="W39:Y39"/>
    <mergeCell ref="Z39:AB39"/>
    <mergeCell ref="AC39:AE39"/>
    <mergeCell ref="AF39:AH39"/>
    <mergeCell ref="AI31:AK31"/>
    <mergeCell ref="B31:D31"/>
    <mergeCell ref="E31:G31"/>
    <mergeCell ref="H31:J31"/>
    <mergeCell ref="K31:M31"/>
    <mergeCell ref="N31:P31"/>
    <mergeCell ref="Q31:S31"/>
    <mergeCell ref="T31:V31"/>
    <mergeCell ref="W31:Y31"/>
    <mergeCell ref="Z31:AB31"/>
    <mergeCell ref="AC31:AE31"/>
    <mergeCell ref="AF31:AH31"/>
    <mergeCell ref="AI22:AK22"/>
    <mergeCell ref="B22:D22"/>
    <mergeCell ref="E22:G22"/>
    <mergeCell ref="H22:J22"/>
    <mergeCell ref="K22:M22"/>
    <mergeCell ref="N22:P22"/>
    <mergeCell ref="Q22:S22"/>
    <mergeCell ref="T22:V22"/>
    <mergeCell ref="W22:Y22"/>
    <mergeCell ref="Z22:AB22"/>
    <mergeCell ref="AC22:AE22"/>
    <mergeCell ref="AF22:AH22"/>
    <mergeCell ref="AI12:AK12"/>
    <mergeCell ref="B12:D12"/>
    <mergeCell ref="E12:G12"/>
    <mergeCell ref="H12:J12"/>
    <mergeCell ref="K12:M12"/>
    <mergeCell ref="N12:P12"/>
    <mergeCell ref="Q12:S12"/>
    <mergeCell ref="T12:V12"/>
    <mergeCell ref="W12:Y12"/>
    <mergeCell ref="Z12:AB12"/>
    <mergeCell ref="AC12:AE12"/>
    <mergeCell ref="AF12:AH12"/>
    <mergeCell ref="AI1:AK1"/>
    <mergeCell ref="B1:D1"/>
    <mergeCell ref="E1:G1"/>
    <mergeCell ref="H1:J1"/>
    <mergeCell ref="K1:M1"/>
    <mergeCell ref="N1:P1"/>
    <mergeCell ref="Q1:S1"/>
    <mergeCell ref="T1:V1"/>
    <mergeCell ref="W1:Y1"/>
    <mergeCell ref="Z1:AB1"/>
    <mergeCell ref="AC1:AE1"/>
    <mergeCell ref="AF1:AH1"/>
  </mergeCells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BFB2B-D481-438F-972D-914EF8EB5D15}">
  <dimension ref="A1:H150"/>
  <sheetViews>
    <sheetView tabSelected="1" topLeftCell="A31" workbookViewId="0">
      <selection activeCell="C53" sqref="C53"/>
    </sheetView>
  </sheetViews>
  <sheetFormatPr defaultRowHeight="15" x14ac:dyDescent="0.25"/>
  <cols>
    <col min="1" max="1" width="31.28515625" bestFit="1" customWidth="1"/>
    <col min="3" max="3" width="13.85546875" customWidth="1"/>
    <col min="4" max="4" width="24.5703125" bestFit="1" customWidth="1"/>
    <col min="5" max="5" width="16.85546875" bestFit="1" customWidth="1"/>
    <col min="6" max="6" width="15.5703125" bestFit="1" customWidth="1"/>
    <col min="7" max="7" width="13.140625" customWidth="1"/>
    <col min="8" max="8" width="12.85546875" customWidth="1"/>
  </cols>
  <sheetData>
    <row r="1" spans="1:8" x14ac:dyDescent="0.25">
      <c r="A1" s="5" t="s">
        <v>40</v>
      </c>
      <c r="B1" s="5"/>
      <c r="C1" s="5"/>
      <c r="D1" s="5"/>
      <c r="E1" s="5"/>
      <c r="F1" s="5"/>
      <c r="G1" s="5"/>
    </row>
    <row r="2" spans="1:8" x14ac:dyDescent="0.25">
      <c r="A2" s="7"/>
      <c r="B2" s="7" t="s">
        <v>31</v>
      </c>
      <c r="C2" s="7" t="s">
        <v>49</v>
      </c>
      <c r="D2" s="7" t="s">
        <v>42</v>
      </c>
      <c r="E2" s="7" t="s">
        <v>18</v>
      </c>
      <c r="F2" s="7" t="s">
        <v>19</v>
      </c>
      <c r="G2" s="6" t="s">
        <v>20</v>
      </c>
      <c r="H2" s="7" t="s">
        <v>6</v>
      </c>
    </row>
    <row r="3" spans="1:8" x14ac:dyDescent="0.25">
      <c r="A3" t="s">
        <v>41</v>
      </c>
      <c r="B3" s="8">
        <f>'Billing Data'!B3+'Billing Data'!E3+'Billing Data'!H3+'Billing Data'!K3+'Billing Data'!N3+'Billing Data'!Q3+'Billing Data'!T3+'Billing Data'!W3+'Billing Data'!Z3+'Billing Data'!AC3+'Billing Data'!AF3+'Billing Data'!AI3</f>
        <v>7220</v>
      </c>
      <c r="C3" s="8">
        <f>'Billing Data'!C3+'Billing Data'!F3+'Billing Data'!I3+'Billing Data'!L3+'Billing Data'!O3+'Billing Data'!R3+'Billing Data'!U3+'Billing Data'!X3+'Billing Data'!AA3+'Billing Data'!AD3+'Billing Data'!AG3+'Billing Data'!AJ3</f>
        <v>2403916</v>
      </c>
      <c r="D3" s="8">
        <f>C3</f>
        <v>2403916</v>
      </c>
      <c r="E3" s="5"/>
      <c r="F3" s="5"/>
      <c r="G3" s="5"/>
    </row>
    <row r="4" spans="1:8" x14ac:dyDescent="0.25">
      <c r="A4" t="s">
        <v>18</v>
      </c>
      <c r="B4" s="8">
        <f>'Billing Data'!B4+'Billing Data'!E4+'Billing Data'!H4+'Billing Data'!K4+'Billing Data'!N4+'Billing Data'!Q4+'Billing Data'!T4+'Billing Data'!W4+'Billing Data'!Z4+'Billing Data'!AC4+'Billing Data'!AF4+'Billing Data'!AI4</f>
        <v>26494</v>
      </c>
      <c r="C4" s="8">
        <f>'Billing Data'!C4+'Billing Data'!F4+'Billing Data'!I4+'Billing Data'!L4+'Billing Data'!O4+'Billing Data'!R4+'Billing Data'!U4+'Billing Data'!X4+'Billing Data'!AA4+'Billing Data'!AD4+'Billing Data'!AG4+'Billing Data'!AJ4</f>
        <v>95404823</v>
      </c>
      <c r="D4" s="8">
        <f>B4*1000</f>
        <v>26494000</v>
      </c>
      <c r="E4" s="8">
        <f>C4-D4</f>
        <v>68910823</v>
      </c>
      <c r="F4" s="5"/>
      <c r="G4" s="5"/>
    </row>
    <row r="5" spans="1:8" x14ac:dyDescent="0.25">
      <c r="A5" t="s">
        <v>19</v>
      </c>
      <c r="B5" s="8">
        <f>'Billing Data'!B5+'Billing Data'!E5+'Billing Data'!H5+'Billing Data'!K5+'Billing Data'!N5+'Billing Data'!Q5+'Billing Data'!T5+'Billing Data'!W5+'Billing Data'!Z5+'Billing Data'!AC5+'Billing Data'!AF5+'Billing Data'!AI5</f>
        <v>1084</v>
      </c>
      <c r="C5" s="8">
        <f>'Billing Data'!C5+'Billing Data'!F5+'Billing Data'!I5+'Billing Data'!L5+'Billing Data'!O5+'Billing Data'!R5+'Billing Data'!U5+'Billing Data'!X5+'Billing Data'!AA5+'Billing Data'!AD5+'Billing Data'!AG5+'Billing Data'!AJ5</f>
        <v>14189520</v>
      </c>
      <c r="D5" s="8">
        <f>B5*1000</f>
        <v>1084000</v>
      </c>
      <c r="E5" s="8">
        <f>B5*9000</f>
        <v>9756000</v>
      </c>
      <c r="F5" s="8">
        <f>C5-D5-E5</f>
        <v>3349520</v>
      </c>
      <c r="G5" s="5"/>
    </row>
    <row r="6" spans="1:8" x14ac:dyDescent="0.25">
      <c r="A6" t="s">
        <v>20</v>
      </c>
      <c r="B6" s="8">
        <f>'Billing Data'!B6+'Billing Data'!E6+'Billing Data'!H6+'Billing Data'!K6+'Billing Data'!N6+'Billing Data'!Q6+'Billing Data'!T6+'Billing Data'!W6+'Billing Data'!Z6+'Billing Data'!AC6+'Billing Data'!AF6+'Billing Data'!AI6</f>
        <v>284</v>
      </c>
      <c r="C6" s="8">
        <f>'Billing Data'!C6+'Billing Data'!F6+'Billing Data'!I6+'Billing Data'!L6+'Billing Data'!O6+'Billing Data'!R6+'Billing Data'!U6+'Billing Data'!X6+'Billing Data'!AA6+'Billing Data'!AD6+'Billing Data'!AG6+'Billing Data'!AJ6</f>
        <v>8260236</v>
      </c>
      <c r="D6" s="8">
        <f>B6*1000</f>
        <v>284000</v>
      </c>
      <c r="E6" s="8">
        <f>B6*9000</f>
        <v>2556000</v>
      </c>
      <c r="F6" s="8">
        <f>B6*10000</f>
        <v>2840000</v>
      </c>
      <c r="G6" s="8">
        <f>C6-D6-E6-F6</f>
        <v>2580236</v>
      </c>
    </row>
    <row r="7" spans="1:8" x14ac:dyDescent="0.25">
      <c r="A7" t="s">
        <v>6</v>
      </c>
      <c r="B7" s="8">
        <f>'Billing Data'!B7+'Billing Data'!E7+'Billing Data'!H7+'Billing Data'!K7+'Billing Data'!N7+'Billing Data'!Q7+'Billing Data'!T7+'Billing Data'!W7+'Billing Data'!Z7+'Billing Data'!AC7+'Billing Data'!AF7+'Billing Data'!AI7</f>
        <v>74</v>
      </c>
      <c r="C7" s="8">
        <f>'Billing Data'!C7+'Billing Data'!F7+'Billing Data'!I7+'Billing Data'!L7+'Billing Data'!O7+'Billing Data'!R7+'Billing Data'!U7+'Billing Data'!X7+'Billing Data'!AA7+'Billing Data'!AD7+'Billing Data'!AG7+'Billing Data'!AJ7</f>
        <v>7501436</v>
      </c>
      <c r="D7" s="8">
        <f>B7*1000</f>
        <v>74000</v>
      </c>
      <c r="E7" s="8">
        <f>B7*9000</f>
        <v>666000</v>
      </c>
      <c r="F7" s="8">
        <f>B7*10000</f>
        <v>740000</v>
      </c>
      <c r="G7" s="11">
        <f>B7*30000</f>
        <v>2220000</v>
      </c>
      <c r="H7" s="1">
        <f>C7-D7-E7-F7-G7</f>
        <v>3801436</v>
      </c>
    </row>
    <row r="8" spans="1:8" x14ac:dyDescent="0.25">
      <c r="A8" s="5"/>
      <c r="B8" s="5"/>
      <c r="C8" s="8"/>
      <c r="D8" s="8"/>
      <c r="E8" s="8"/>
      <c r="F8" s="8"/>
      <c r="G8" s="5"/>
    </row>
    <row r="9" spans="1:8" x14ac:dyDescent="0.25">
      <c r="A9" s="5"/>
      <c r="B9" s="8">
        <f>SUM(B3:B7)</f>
        <v>35156</v>
      </c>
      <c r="C9" s="8">
        <f>SUM(C3:C7)</f>
        <v>127759931</v>
      </c>
      <c r="D9" s="8">
        <f>SUM(D3:D7)</f>
        <v>30339916</v>
      </c>
      <c r="E9" s="8">
        <f t="shared" ref="E9:H9" si="0">SUM(E3:E7)</f>
        <v>81888823</v>
      </c>
      <c r="F9" s="8">
        <f t="shared" si="0"/>
        <v>6929520</v>
      </c>
      <c r="G9" s="8">
        <f t="shared" si="0"/>
        <v>4800236</v>
      </c>
      <c r="H9" s="8">
        <f t="shared" si="0"/>
        <v>3801436</v>
      </c>
    </row>
    <row r="10" spans="1:8" x14ac:dyDescent="0.25">
      <c r="A10" s="5"/>
      <c r="B10" s="8"/>
      <c r="C10" s="8"/>
      <c r="D10" s="8"/>
      <c r="E10" s="8"/>
      <c r="F10" s="8"/>
      <c r="G10" s="8"/>
      <c r="H10" s="8"/>
    </row>
    <row r="11" spans="1:8" x14ac:dyDescent="0.25">
      <c r="A11" s="5" t="s">
        <v>43</v>
      </c>
      <c r="B11" s="5"/>
      <c r="C11" s="5"/>
      <c r="D11" s="5"/>
      <c r="E11" s="5"/>
      <c r="F11" s="5"/>
      <c r="G11" s="5"/>
    </row>
    <row r="12" spans="1:8" x14ac:dyDescent="0.25">
      <c r="A12" s="7"/>
      <c r="B12" s="7" t="s">
        <v>31</v>
      </c>
      <c r="C12" s="7" t="s">
        <v>49</v>
      </c>
      <c r="D12" s="7" t="s">
        <v>42</v>
      </c>
      <c r="E12" s="7" t="s">
        <v>18</v>
      </c>
      <c r="F12" s="7" t="s">
        <v>19</v>
      </c>
      <c r="G12" s="6" t="s">
        <v>20</v>
      </c>
      <c r="H12" s="7" t="s">
        <v>6</v>
      </c>
    </row>
    <row r="13" spans="1:8" x14ac:dyDescent="0.25">
      <c r="A13" t="s">
        <v>41</v>
      </c>
      <c r="B13" s="8">
        <f>'Billing Data'!B14+'Billing Data'!E14+'Billing Data'!H14+'Billing Data'!K14+'Billing Data'!N14+'Billing Data'!Q14+'Billing Data'!T14+'Billing Data'!W14+'Billing Data'!Z14+'Billing Data'!AC14+'Billing Data'!AF14+'Billing Data'!AI14</f>
        <v>11</v>
      </c>
      <c r="C13" s="8">
        <f>'Billing Data'!C14+'Billing Data'!F14+'Billing Data'!I14+'Billing Data'!L14+'Billing Data'!O14+'Billing Data'!R14+'Billing Data'!U14+'Billing Data'!X14+'Billing Data'!AA14+'Billing Data'!AD14+'Billing Data'!AG14+'Billing Data'!AJ14</f>
        <v>16747</v>
      </c>
      <c r="D13" s="8">
        <f>C13</f>
        <v>16747</v>
      </c>
      <c r="E13" s="5"/>
      <c r="F13" s="5"/>
      <c r="G13" s="5"/>
    </row>
    <row r="14" spans="1:8" x14ac:dyDescent="0.25">
      <c r="A14" t="s">
        <v>18</v>
      </c>
      <c r="B14" s="8">
        <f>'Billing Data'!B15+'Billing Data'!E15+'Billing Data'!H15+'Billing Data'!K15+'Billing Data'!N15+'Billing Data'!Q15+'Billing Data'!T15+'Billing Data'!W15+'Billing Data'!Z15+'Billing Data'!AC15+'Billing Data'!AF15+'Billing Data'!AI15</f>
        <v>154</v>
      </c>
      <c r="C14" s="8">
        <f>'Billing Data'!C15+'Billing Data'!F15+'Billing Data'!I15+'Billing Data'!L15+'Billing Data'!O15+'Billing Data'!R15+'Billing Data'!U15+'Billing Data'!X15+'Billing Data'!AA15+'Billing Data'!AD15+'Billing Data'!AG15+'Billing Data'!AJ15</f>
        <v>791909</v>
      </c>
      <c r="D14" s="8">
        <f>B14*1000</f>
        <v>154000</v>
      </c>
      <c r="E14" s="8">
        <f>C14-D14</f>
        <v>637909</v>
      </c>
      <c r="F14" s="5"/>
      <c r="G14" s="5"/>
    </row>
    <row r="15" spans="1:8" x14ac:dyDescent="0.25">
      <c r="A15" t="s">
        <v>19</v>
      </c>
      <c r="B15" s="8">
        <f>'Billing Data'!B16+'Billing Data'!E16+'Billing Data'!H16+'Billing Data'!K16+'Billing Data'!N16+'Billing Data'!Q16+'Billing Data'!T16+'Billing Data'!W16+'Billing Data'!Z16+'Billing Data'!AC16+'Billing Data'!AF16+'Billing Data'!AI16</f>
        <v>20</v>
      </c>
      <c r="C15" s="8">
        <f>'Billing Data'!C16+'Billing Data'!F16+'Billing Data'!I16+'Billing Data'!L16+'Billing Data'!O16+'Billing Data'!R16+'Billing Data'!U16+'Billing Data'!X16+'Billing Data'!AA16+'Billing Data'!AD16+'Billing Data'!AG16+'Billing Data'!AJ16</f>
        <v>247257</v>
      </c>
      <c r="D15" s="8">
        <f>B15*1000</f>
        <v>20000</v>
      </c>
      <c r="E15" s="8">
        <f>B15*9000</f>
        <v>180000</v>
      </c>
      <c r="F15" s="8">
        <f>C15-D15-E15</f>
        <v>47257</v>
      </c>
      <c r="G15" s="5"/>
    </row>
    <row r="16" spans="1:8" x14ac:dyDescent="0.25">
      <c r="A16" t="s">
        <v>20</v>
      </c>
      <c r="B16" s="8">
        <f>'Billing Data'!B17+'Billing Data'!E17+'Billing Data'!H17+'Billing Data'!K17+'Billing Data'!N17+'Billing Data'!Q17+'Billing Data'!T17+'Billing Data'!W17+'Billing Data'!Z17+'Billing Data'!AC17+'Billing Data'!AF17+'Billing Data'!AI17</f>
        <v>7</v>
      </c>
      <c r="C16" s="8">
        <f>'Billing Data'!C17+'Billing Data'!F17+'Billing Data'!I17+'Billing Data'!L17+'Billing Data'!O17+'Billing Data'!R17+'Billing Data'!U17+'Billing Data'!X17+'Billing Data'!AA17+'Billing Data'!AD17+'Billing Data'!AG17+'Billing Data'!AJ17</f>
        <v>230760</v>
      </c>
      <c r="D16" s="8">
        <f>B16*1000</f>
        <v>7000</v>
      </c>
      <c r="E16" s="8">
        <f>B16*9000</f>
        <v>63000</v>
      </c>
      <c r="F16" s="8">
        <f>B16*10000</f>
        <v>70000</v>
      </c>
      <c r="G16" s="8">
        <f>C16-D16-E16-F16</f>
        <v>90760</v>
      </c>
    </row>
    <row r="17" spans="1:8" x14ac:dyDescent="0.25">
      <c r="A17" t="s">
        <v>6</v>
      </c>
      <c r="B17" s="11">
        <f>'Billing Data'!B18+'Billing Data'!E18+'Billing Data'!H18+'Billing Data'!K18+'Billing Data'!N18+'Billing Data'!Q18+'Billing Data'!T18+'Billing Data'!W18+'Billing Data'!Z18+'Billing Data'!AC18+'Billing Data'!AF18+'Billing Data'!AI18</f>
        <v>0</v>
      </c>
      <c r="C17" s="11">
        <f>'Billing Data'!C18+'Billing Data'!F18+'Billing Data'!I18+'Billing Data'!L18+'Billing Data'!O18+'Billing Data'!R18+'Billing Data'!U18+'Billing Data'!X18+'Billing Data'!AA18+'Billing Data'!AD18+'Billing Data'!AG18+'Billing Data'!AJ18</f>
        <v>0</v>
      </c>
      <c r="D17" s="11">
        <f>B17*1000</f>
        <v>0</v>
      </c>
      <c r="E17" s="11">
        <f>B17*9000</f>
        <v>0</v>
      </c>
      <c r="F17" s="11">
        <f>B17*10000</f>
        <v>0</v>
      </c>
      <c r="G17" s="11">
        <f>B17*30000</f>
        <v>0</v>
      </c>
      <c r="H17" s="13">
        <f>C17-D17-E17-F17-G17</f>
        <v>0</v>
      </c>
    </row>
    <row r="18" spans="1:8" x14ac:dyDescent="0.25">
      <c r="A18" s="5"/>
      <c r="B18" s="5"/>
      <c r="C18" s="8"/>
      <c r="D18" s="8"/>
      <c r="E18" s="8"/>
      <c r="F18" s="8"/>
      <c r="G18" s="5"/>
    </row>
    <row r="19" spans="1:8" x14ac:dyDescent="0.25">
      <c r="A19" s="5"/>
      <c r="B19" s="8">
        <f>SUM(B13:B17)</f>
        <v>192</v>
      </c>
      <c r="C19" s="8">
        <f>SUM(C13:C17)</f>
        <v>1286673</v>
      </c>
      <c r="D19" s="8">
        <f>SUM(D13:D17)</f>
        <v>197747</v>
      </c>
      <c r="E19" s="8">
        <f t="shared" ref="E19:H19" si="1">SUM(E13:E17)</f>
        <v>880909</v>
      </c>
      <c r="F19" s="8">
        <f t="shared" si="1"/>
        <v>117257</v>
      </c>
      <c r="G19" s="8">
        <f t="shared" si="1"/>
        <v>90760</v>
      </c>
      <c r="H19" s="11">
        <f t="shared" si="1"/>
        <v>0</v>
      </c>
    </row>
    <row r="20" spans="1:8" x14ac:dyDescent="0.25">
      <c r="A20" s="5"/>
      <c r="B20" s="8"/>
      <c r="C20" s="8"/>
      <c r="D20" s="8"/>
      <c r="E20" s="8"/>
      <c r="F20" s="8"/>
      <c r="G20" s="8"/>
      <c r="H20" s="8"/>
    </row>
    <row r="21" spans="1:8" x14ac:dyDescent="0.25">
      <c r="A21" s="5" t="s">
        <v>44</v>
      </c>
      <c r="B21" s="8"/>
      <c r="C21" s="8"/>
      <c r="D21" s="8"/>
      <c r="E21" s="8"/>
      <c r="F21" s="8"/>
      <c r="G21" s="8"/>
      <c r="H21" s="8"/>
    </row>
    <row r="22" spans="1:8" x14ac:dyDescent="0.25">
      <c r="A22" s="7"/>
      <c r="B22" s="7" t="s">
        <v>31</v>
      </c>
      <c r="C22" s="7" t="s">
        <v>49</v>
      </c>
      <c r="D22" s="7" t="s">
        <v>46</v>
      </c>
      <c r="E22" s="7" t="s">
        <v>19</v>
      </c>
      <c r="F22" s="7" t="s">
        <v>20</v>
      </c>
      <c r="G22" s="6" t="s">
        <v>6</v>
      </c>
      <c r="H22" s="7"/>
    </row>
    <row r="23" spans="1:8" x14ac:dyDescent="0.25">
      <c r="A23" t="s">
        <v>45</v>
      </c>
      <c r="B23" s="8">
        <f>'Billing Data'!B24+'Billing Data'!E24+'Billing Data'!H24+'Billing Data'!K24+'Billing Data'!N24+'Billing Data'!Q24+'Billing Data'!T24+'Billing Data'!W24+'Billing Data'!Z24+'Billing Data'!AC24+'Billing Data'!AF24+'Billing Data'!AI24</f>
        <v>116</v>
      </c>
      <c r="C23" s="8">
        <f>'Billing Data'!C24+'Billing Data'!F24+'Billing Data'!I24+'Billing Data'!L24+'Billing Data'!O24+'Billing Data'!R24+'Billing Data'!U24+'Billing Data'!X24+'Billing Data'!AA24+'Billing Data'!AD24+'Billing Data'!AG24+'Billing Data'!AJ24</f>
        <v>423650</v>
      </c>
      <c r="D23" s="8">
        <f>C23</f>
        <v>423650</v>
      </c>
      <c r="E23" s="5"/>
      <c r="F23" s="5"/>
      <c r="G23" s="5"/>
    </row>
    <row r="24" spans="1:8" x14ac:dyDescent="0.25">
      <c r="A24" t="s">
        <v>19</v>
      </c>
      <c r="B24" s="8">
        <f>'Billing Data'!B25+'Billing Data'!E25+'Billing Data'!H25+'Billing Data'!K25+'Billing Data'!N25+'Billing Data'!Q25+'Billing Data'!T25+'Billing Data'!W25+'Billing Data'!Z25+'Billing Data'!AC25+'Billing Data'!AF25+'Billing Data'!AI25</f>
        <v>24</v>
      </c>
      <c r="C24" s="8">
        <f>'Billing Data'!C25+'Billing Data'!F25+'Billing Data'!I25+'Billing Data'!L25+'Billing Data'!O25+'Billing Data'!R25+'Billing Data'!U25+'Billing Data'!X25+'Billing Data'!AA25+'Billing Data'!AD25+'Billing Data'!AG25+'Billing Data'!AJ25</f>
        <v>353270</v>
      </c>
      <c r="D24" s="8">
        <f>B24*1000</f>
        <v>24000</v>
      </c>
      <c r="E24" s="8">
        <f>C24-D24</f>
        <v>329270</v>
      </c>
      <c r="F24" s="5"/>
      <c r="G24" s="5"/>
    </row>
    <row r="25" spans="1:8" x14ac:dyDescent="0.25">
      <c r="A25" t="s">
        <v>20</v>
      </c>
      <c r="B25" s="8">
        <f>'Billing Data'!B26+'Billing Data'!E26+'Billing Data'!H26+'Billing Data'!K26+'Billing Data'!N26+'Billing Data'!Q26+'Billing Data'!T26+'Billing Data'!W26+'Billing Data'!Z26+'Billing Data'!AC26+'Billing Data'!AF26+'Billing Data'!AI26</f>
        <v>33</v>
      </c>
      <c r="C25" s="8">
        <f>'Billing Data'!C26+'Billing Data'!F26+'Billing Data'!I26+'Billing Data'!L26+'Billing Data'!O26+'Billing Data'!R26+'Billing Data'!U26+'Billing Data'!X26+'Billing Data'!AA26+'Billing Data'!AD26+'Billing Data'!AG26+'Billing Data'!AJ26</f>
        <v>1161051</v>
      </c>
      <c r="D25" s="8">
        <f>B25*1000</f>
        <v>33000</v>
      </c>
      <c r="E25" s="8">
        <f>B25*9000</f>
        <v>297000</v>
      </c>
      <c r="F25" s="8">
        <f>C25-D25-E25</f>
        <v>831051</v>
      </c>
      <c r="G25" s="5"/>
    </row>
    <row r="26" spans="1:8" x14ac:dyDescent="0.25">
      <c r="A26" t="s">
        <v>6</v>
      </c>
      <c r="B26" s="8">
        <f>'Billing Data'!B27+'Billing Data'!E27+'Billing Data'!H27+'Billing Data'!K27+'Billing Data'!N27+'Billing Data'!Q27+'Billing Data'!T27+'Billing Data'!W27+'Billing Data'!Z27+'Billing Data'!AC27+'Billing Data'!AF27+'Billing Data'!AI27</f>
        <v>97</v>
      </c>
      <c r="C26" s="8">
        <f>'Billing Data'!C27+'Billing Data'!F27+'Billing Data'!I27+'Billing Data'!L27+'Billing Data'!O27+'Billing Data'!R27+'Billing Data'!U27+'Billing Data'!X27+'Billing Data'!AA27+'Billing Data'!AD27+'Billing Data'!AG27+'Billing Data'!AJ27</f>
        <v>11152079</v>
      </c>
      <c r="D26" s="8">
        <f>B26*1000</f>
        <v>97000</v>
      </c>
      <c r="E26" s="8">
        <f>B26*9000</f>
        <v>873000</v>
      </c>
      <c r="F26" s="8">
        <f>B26*10000</f>
        <v>970000</v>
      </c>
      <c r="G26" s="8">
        <f>C26-D26-E26-F26</f>
        <v>9212079</v>
      </c>
      <c r="H26" s="1"/>
    </row>
    <row r="27" spans="1:8" x14ac:dyDescent="0.25">
      <c r="B27" s="10"/>
      <c r="C27" s="10"/>
      <c r="D27" s="10"/>
      <c r="E27" s="10"/>
      <c r="F27" s="10"/>
      <c r="G27" s="10"/>
      <c r="H27" s="12"/>
    </row>
    <row r="28" spans="1:8" x14ac:dyDescent="0.25">
      <c r="A28" s="5"/>
      <c r="B28" s="8">
        <f>SUM(B23:B27)</f>
        <v>270</v>
      </c>
      <c r="C28" s="8">
        <f>SUM(C23:C27)</f>
        <v>13090050</v>
      </c>
      <c r="D28" s="8">
        <f>SUM(D23:D27)</f>
        <v>577650</v>
      </c>
      <c r="E28" s="8">
        <f t="shared" ref="E28:G28" si="2">SUM(E23:E27)</f>
        <v>1499270</v>
      </c>
      <c r="F28" s="8">
        <f t="shared" si="2"/>
        <v>1801051</v>
      </c>
      <c r="G28" s="8">
        <f t="shared" si="2"/>
        <v>9212079</v>
      </c>
      <c r="H28" s="10"/>
    </row>
    <row r="29" spans="1:8" x14ac:dyDescent="0.25">
      <c r="A29" s="5"/>
      <c r="B29" s="8"/>
      <c r="C29" s="8"/>
      <c r="D29" s="8"/>
      <c r="E29" s="8"/>
      <c r="F29" s="8"/>
      <c r="G29" s="8"/>
      <c r="H29" s="10"/>
    </row>
    <row r="30" spans="1:8" x14ac:dyDescent="0.25">
      <c r="A30" s="5" t="s">
        <v>26</v>
      </c>
      <c r="B30" s="5"/>
      <c r="C30" s="5"/>
      <c r="D30" s="5"/>
      <c r="E30" s="5"/>
      <c r="F30" s="5"/>
      <c r="G30" s="5"/>
    </row>
    <row r="31" spans="1:8" x14ac:dyDescent="0.25">
      <c r="A31" s="7"/>
      <c r="B31" s="7" t="s">
        <v>31</v>
      </c>
      <c r="C31" s="7" t="s">
        <v>49</v>
      </c>
      <c r="D31" s="7" t="s">
        <v>47</v>
      </c>
      <c r="E31" s="7" t="s">
        <v>20</v>
      </c>
      <c r="F31" s="7" t="s">
        <v>6</v>
      </c>
      <c r="G31" s="6"/>
    </row>
    <row r="32" spans="1:8" x14ac:dyDescent="0.25">
      <c r="A32" t="s">
        <v>28</v>
      </c>
      <c r="B32" s="8">
        <f>'Billing Data'!B33+'Billing Data'!E33+'Billing Data'!H33+'Billing Data'!K33+'Billing Data'!N33+'Billing Data'!Q33+'Billing Data'!T33+'Billing Data'!W33+'Billing Data'!Z33+'Billing Data'!AC33+'Billing Data'!AF33+'Billing Data'!AI33</f>
        <v>39</v>
      </c>
      <c r="C32" s="8">
        <f>'Billing Data'!C33+'Billing Data'!F33+'Billing Data'!I33+'Billing Data'!L33+'Billing Data'!O33+'Billing Data'!R33+'Billing Data'!U33+'Billing Data'!X33+'Billing Data'!AA33+'Billing Data'!AD33+'Billing Data'!AG33+'Billing Data'!AJ33</f>
        <v>320304</v>
      </c>
      <c r="D32" s="8">
        <f>C32</f>
        <v>320304</v>
      </c>
      <c r="E32" s="5"/>
      <c r="F32" s="5"/>
      <c r="G32" s="5"/>
    </row>
    <row r="33" spans="1:7" x14ac:dyDescent="0.25">
      <c r="A33" t="s">
        <v>20</v>
      </c>
      <c r="B33" s="8">
        <f>'Billing Data'!B34+'Billing Data'!E34+'Billing Data'!H34+'Billing Data'!K34+'Billing Data'!N34+'Billing Data'!Q34+'Billing Data'!T34+'Billing Data'!W34+'Billing Data'!Z34+'Billing Data'!AC34+'Billing Data'!AF34+'Billing Data'!AI34</f>
        <v>45</v>
      </c>
      <c r="C33" s="8">
        <f>'Billing Data'!C34+'Billing Data'!F34+'Billing Data'!I34+'Billing Data'!L34+'Billing Data'!O34+'Billing Data'!R34+'Billing Data'!U34+'Billing Data'!X34+'Billing Data'!AA34+'Billing Data'!AD34+'Billing Data'!AG34+'Billing Data'!AJ34</f>
        <v>1541489</v>
      </c>
      <c r="D33" s="8">
        <f>B33*1000</f>
        <v>45000</v>
      </c>
      <c r="E33" s="8">
        <f>C33-D33</f>
        <v>1496489</v>
      </c>
      <c r="F33" s="5"/>
      <c r="G33" s="5"/>
    </row>
    <row r="34" spans="1:7" x14ac:dyDescent="0.25">
      <c r="A34" t="s">
        <v>6</v>
      </c>
      <c r="B34" s="8">
        <f>'Billing Data'!B35+'Billing Data'!E35+'Billing Data'!H35+'Billing Data'!K35+'Billing Data'!N35+'Billing Data'!Q35+'Billing Data'!T35+'Billing Data'!W35+'Billing Data'!Z35+'Billing Data'!AC35+'Billing Data'!AF35+'Billing Data'!AI35</f>
        <v>48</v>
      </c>
      <c r="C34" s="8">
        <f>'Billing Data'!C35+'Billing Data'!F35+'Billing Data'!I35+'Billing Data'!L35+'Billing Data'!O35+'Billing Data'!R35+'Billing Data'!U35+'Billing Data'!X35+'Billing Data'!AA35+'Billing Data'!AD35+'Billing Data'!AG35+'Billing Data'!AJ35</f>
        <v>9072170</v>
      </c>
      <c r="D34" s="8">
        <f>B34*1000</f>
        <v>48000</v>
      </c>
      <c r="E34" s="8">
        <f>B34*9000</f>
        <v>432000</v>
      </c>
      <c r="F34" s="8">
        <f>C34-D34-E34</f>
        <v>8592170</v>
      </c>
      <c r="G34" s="5"/>
    </row>
    <row r="35" spans="1:7" x14ac:dyDescent="0.25">
      <c r="B35" s="10"/>
      <c r="C35" s="10"/>
      <c r="D35" s="10"/>
      <c r="E35" s="10"/>
      <c r="F35" s="10"/>
      <c r="G35" s="10"/>
    </row>
    <row r="36" spans="1:7" x14ac:dyDescent="0.25">
      <c r="A36" s="5"/>
      <c r="B36" s="8">
        <f>SUM(B32:B35)</f>
        <v>132</v>
      </c>
      <c r="C36" s="8">
        <f>SUM(C32:C35)</f>
        <v>10933963</v>
      </c>
      <c r="D36" s="8">
        <f>SUM(D32:D35)</f>
        <v>413304</v>
      </c>
      <c r="E36" s="8">
        <f>SUM(E32:E35)</f>
        <v>1928489</v>
      </c>
      <c r="F36" s="8">
        <f>SUM(F32:F35)</f>
        <v>8592170</v>
      </c>
      <c r="G36" s="8"/>
    </row>
    <row r="37" spans="1:7" x14ac:dyDescent="0.25">
      <c r="A37" s="5"/>
      <c r="B37" s="5"/>
      <c r="C37" s="5"/>
      <c r="D37" s="5"/>
      <c r="E37" s="5"/>
      <c r="F37" s="5"/>
      <c r="G37" s="5"/>
    </row>
    <row r="38" spans="1:7" x14ac:dyDescent="0.25">
      <c r="A38" s="5" t="s">
        <v>29</v>
      </c>
      <c r="B38" s="5"/>
      <c r="C38" s="5"/>
      <c r="D38" s="5"/>
      <c r="E38" s="5"/>
      <c r="F38" s="5"/>
      <c r="G38" s="5"/>
    </row>
    <row r="39" spans="1:7" x14ac:dyDescent="0.25">
      <c r="A39" s="7"/>
      <c r="B39" s="7" t="s">
        <v>31</v>
      </c>
      <c r="C39" s="7" t="s">
        <v>49</v>
      </c>
      <c r="D39" s="7" t="s">
        <v>48</v>
      </c>
      <c r="E39" s="7" t="s">
        <v>6</v>
      </c>
      <c r="F39" s="7"/>
      <c r="G39" s="5"/>
    </row>
    <row r="40" spans="1:7" x14ac:dyDescent="0.25">
      <c r="A40" t="s">
        <v>30</v>
      </c>
      <c r="B40" s="8">
        <f>'Billing Data'!B41+'Billing Data'!E41+'Billing Data'!H41+'Billing Data'!K41+'Billing Data'!N41+'Billing Data'!Q41+'Billing Data'!T41+'Billing Data'!W41+'Billing Data'!Z41+'Billing Data'!AC41+'Billing Data'!AF41+'Billing Data'!AI41</f>
        <v>1</v>
      </c>
      <c r="C40" s="8">
        <f>'Billing Data'!C41+'Billing Data'!F41+'Billing Data'!I41+'Billing Data'!L41+'Billing Data'!O41+'Billing Data'!R41+'Billing Data'!U41+'Billing Data'!X41+'Billing Data'!AA41+'Billing Data'!AD41+'Billing Data'!AG41+'Billing Data'!AJ41</f>
        <v>26180</v>
      </c>
      <c r="D40" s="8">
        <f>C40</f>
        <v>26180</v>
      </c>
      <c r="E40" s="5"/>
      <c r="F40" s="5"/>
      <c r="G40" s="5"/>
    </row>
    <row r="41" spans="1:7" x14ac:dyDescent="0.25">
      <c r="A41" t="s">
        <v>6</v>
      </c>
      <c r="B41" s="8">
        <f>'Billing Data'!B42+'Billing Data'!E42+'Billing Data'!H42+'Billing Data'!K42+'Billing Data'!N42+'Billing Data'!Q42+'Billing Data'!T42+'Billing Data'!W42+'Billing Data'!Z42+'Billing Data'!AC42+'Billing Data'!AF42+'Billing Data'!AI42</f>
        <v>11</v>
      </c>
      <c r="C41" s="8">
        <f>'Billing Data'!C42+'Billing Data'!F42+'Billing Data'!H42+'Billing Data'!K42+'Billing Data'!O42+'Billing Data'!R42+'Billing Data'!U42+'Billing Data'!X42+'Billing Data'!AA42+'Billing Data'!AD42+'Billing Data'!AG42+'Billing Data'!AJ42</f>
        <v>1829002</v>
      </c>
      <c r="D41" s="8">
        <f>B41*50000</f>
        <v>550000</v>
      </c>
      <c r="E41" s="8">
        <f>C41-D41</f>
        <v>1279002</v>
      </c>
      <c r="F41" s="5"/>
      <c r="G41" s="5"/>
    </row>
    <row r="42" spans="1:7" x14ac:dyDescent="0.25">
      <c r="B42" s="10"/>
      <c r="C42" s="10"/>
      <c r="D42" s="10"/>
      <c r="E42" s="10"/>
      <c r="F42" s="10"/>
      <c r="G42" s="5"/>
    </row>
    <row r="43" spans="1:7" x14ac:dyDescent="0.25">
      <c r="A43" s="5"/>
      <c r="B43" s="8">
        <f>SUM(B40:B42)</f>
        <v>12</v>
      </c>
      <c r="C43" s="8">
        <f>SUM(C40:C42)</f>
        <v>1855182</v>
      </c>
      <c r="D43" s="8">
        <f>SUM(D40:D42)</f>
        <v>576180</v>
      </c>
      <c r="E43" s="8">
        <f>SUM(E40:E42)</f>
        <v>1279002</v>
      </c>
      <c r="F43" s="8"/>
      <c r="G43" s="5"/>
    </row>
    <row r="44" spans="1:7" x14ac:dyDescent="0.25">
      <c r="A44" s="5"/>
      <c r="B44" s="5"/>
      <c r="C44" s="5"/>
      <c r="D44" s="5"/>
      <c r="E44" s="5"/>
      <c r="F44" s="5"/>
      <c r="G44" s="5"/>
    </row>
    <row r="45" spans="1:7" x14ac:dyDescent="0.25">
      <c r="A45" s="5"/>
      <c r="B45" s="5"/>
      <c r="C45" s="5"/>
      <c r="D45" s="5"/>
      <c r="E45" s="5"/>
      <c r="F45" s="5"/>
      <c r="G45" s="5"/>
    </row>
    <row r="46" spans="1:7" x14ac:dyDescent="0.25">
      <c r="A46" s="5"/>
      <c r="B46" s="5"/>
      <c r="C46" s="5"/>
      <c r="D46" s="5"/>
      <c r="E46" s="5"/>
      <c r="F46" s="5"/>
      <c r="G46" s="5"/>
    </row>
    <row r="47" spans="1:7" x14ac:dyDescent="0.25">
      <c r="A47" s="5"/>
      <c r="B47" s="5"/>
      <c r="C47" s="5"/>
      <c r="D47" s="5"/>
      <c r="E47" s="5"/>
      <c r="F47" s="5"/>
      <c r="G47" s="5"/>
    </row>
    <row r="48" spans="1:7" x14ac:dyDescent="0.25">
      <c r="A48" s="5" t="s">
        <v>32</v>
      </c>
      <c r="B48" s="7" t="s">
        <v>31</v>
      </c>
      <c r="C48" s="7" t="s">
        <v>49</v>
      </c>
      <c r="D48" s="5"/>
      <c r="E48" s="5"/>
      <c r="F48" s="5"/>
      <c r="G48" s="5"/>
    </row>
    <row r="49" spans="1:7" x14ac:dyDescent="0.25">
      <c r="A49" s="5" t="s">
        <v>50</v>
      </c>
      <c r="B49" s="15">
        <v>12</v>
      </c>
      <c r="C49" s="16">
        <v>51207967</v>
      </c>
      <c r="D49" s="5"/>
      <c r="E49" s="5"/>
      <c r="F49" s="5"/>
      <c r="G49" s="5"/>
    </row>
    <row r="50" spans="1:7" x14ac:dyDescent="0.25">
      <c r="A50" s="5" t="s">
        <v>51</v>
      </c>
      <c r="B50" s="15">
        <v>12</v>
      </c>
      <c r="C50" s="16">
        <v>856431</v>
      </c>
      <c r="D50" s="5"/>
      <c r="E50" s="8"/>
      <c r="F50" s="5"/>
      <c r="G50" s="5"/>
    </row>
    <row r="51" spans="1:7" x14ac:dyDescent="0.25">
      <c r="A51" s="5" t="s">
        <v>52</v>
      </c>
      <c r="B51" s="15">
        <v>12</v>
      </c>
      <c r="C51" s="16">
        <v>56057037</v>
      </c>
      <c r="D51" s="5"/>
      <c r="E51" s="5"/>
      <c r="F51" s="5"/>
      <c r="G51" s="5"/>
    </row>
    <row r="52" spans="1:7" x14ac:dyDescent="0.25">
      <c r="A52" s="5"/>
      <c r="B52" s="5"/>
      <c r="C52" s="8"/>
      <c r="D52" s="5"/>
      <c r="E52" s="5"/>
      <c r="F52" s="5"/>
      <c r="G52" s="5"/>
    </row>
    <row r="53" spans="1:7" x14ac:dyDescent="0.25">
      <c r="A53" s="5" t="s">
        <v>33</v>
      </c>
      <c r="B53" s="8">
        <f>SUM(B49:B51)</f>
        <v>36</v>
      </c>
      <c r="C53" s="8">
        <f>SUM(C49:C51)</f>
        <v>108121435</v>
      </c>
      <c r="D53" s="5"/>
      <c r="E53" s="5"/>
      <c r="F53" s="5"/>
      <c r="G53" s="5"/>
    </row>
    <row r="54" spans="1:7" x14ac:dyDescent="0.25">
      <c r="A54" s="5"/>
      <c r="B54" s="5"/>
      <c r="C54" s="5"/>
      <c r="D54" s="5"/>
      <c r="E54" s="5"/>
      <c r="F54" s="5"/>
      <c r="G54" s="5"/>
    </row>
    <row r="55" spans="1:7" x14ac:dyDescent="0.25">
      <c r="A55" s="19" t="s">
        <v>34</v>
      </c>
      <c r="B55" s="19"/>
      <c r="C55" s="19"/>
      <c r="D55" s="19"/>
      <c r="E55" s="19"/>
      <c r="F55" s="19"/>
      <c r="G55" s="5"/>
    </row>
    <row r="56" spans="1:7" x14ac:dyDescent="0.25">
      <c r="A56" s="5" t="s">
        <v>40</v>
      </c>
      <c r="B56" s="7"/>
      <c r="C56" s="7"/>
      <c r="D56" s="7"/>
      <c r="E56" s="7"/>
      <c r="F56" s="7"/>
      <c r="G56" s="5"/>
    </row>
    <row r="57" spans="1:7" x14ac:dyDescent="0.25">
      <c r="A57" s="7"/>
      <c r="B57" s="7" t="s">
        <v>31</v>
      </c>
      <c r="C57" s="7" t="s">
        <v>49</v>
      </c>
      <c r="D57" s="18" t="s">
        <v>35</v>
      </c>
      <c r="E57" s="18"/>
      <c r="F57" s="7" t="s">
        <v>36</v>
      </c>
      <c r="G57" s="5"/>
    </row>
    <row r="58" spans="1:7" x14ac:dyDescent="0.25">
      <c r="A58" s="5" t="s">
        <v>53</v>
      </c>
      <c r="B58" s="8">
        <f>B9</f>
        <v>35156</v>
      </c>
      <c r="C58" s="8">
        <f>D9</f>
        <v>30339916</v>
      </c>
      <c r="D58" s="9">
        <v>12.78</v>
      </c>
      <c r="E58" s="5" t="s">
        <v>37</v>
      </c>
      <c r="F58" s="9">
        <f>B58*D58</f>
        <v>449293.68</v>
      </c>
      <c r="G58" s="5"/>
    </row>
    <row r="59" spans="1:7" x14ac:dyDescent="0.25">
      <c r="A59" s="5" t="s">
        <v>54</v>
      </c>
      <c r="B59" s="5"/>
      <c r="C59" s="8">
        <f>E9</f>
        <v>81888823</v>
      </c>
      <c r="D59" s="9">
        <v>7.04</v>
      </c>
      <c r="E59" s="5" t="s">
        <v>38</v>
      </c>
      <c r="F59" s="9">
        <f>C58*D59/1000</f>
        <v>213593.00864000001</v>
      </c>
      <c r="G59" s="5"/>
    </row>
    <row r="60" spans="1:7" x14ac:dyDescent="0.25">
      <c r="A60" s="5" t="s">
        <v>55</v>
      </c>
      <c r="B60" s="5"/>
      <c r="C60" s="8">
        <f>F9</f>
        <v>6929520</v>
      </c>
      <c r="D60" s="9">
        <v>6.57</v>
      </c>
      <c r="E60" s="5" t="s">
        <v>38</v>
      </c>
      <c r="F60" s="9">
        <f>C59*D60/1000</f>
        <v>538009.56711000006</v>
      </c>
      <c r="G60" s="5"/>
    </row>
    <row r="61" spans="1:7" x14ac:dyDescent="0.25">
      <c r="A61" s="5" t="s">
        <v>56</v>
      </c>
      <c r="B61" s="5"/>
      <c r="C61" s="8">
        <f>G9</f>
        <v>4800236</v>
      </c>
      <c r="D61" s="9">
        <v>6.11</v>
      </c>
      <c r="E61" s="5" t="s">
        <v>38</v>
      </c>
      <c r="F61" s="9">
        <f>C60*D61/1000</f>
        <v>42339.367200000001</v>
      </c>
      <c r="G61" s="5"/>
    </row>
    <row r="62" spans="1:7" x14ac:dyDescent="0.25">
      <c r="A62" s="5" t="s">
        <v>57</v>
      </c>
      <c r="B62" s="5"/>
      <c r="C62" s="1">
        <f>H9</f>
        <v>3801436</v>
      </c>
      <c r="D62" s="9">
        <v>5.24</v>
      </c>
      <c r="E62" s="5" t="s">
        <v>38</v>
      </c>
      <c r="F62" s="9">
        <f>C61*D62/1000</f>
        <v>25153.236639999999</v>
      </c>
      <c r="G62" s="5"/>
    </row>
    <row r="63" spans="1:7" x14ac:dyDescent="0.25">
      <c r="A63" s="5"/>
      <c r="B63" s="5"/>
      <c r="C63" s="8"/>
      <c r="D63" s="9"/>
      <c r="E63" s="5"/>
      <c r="F63" s="9"/>
      <c r="G63" s="5"/>
    </row>
    <row r="64" spans="1:7" x14ac:dyDescent="0.25">
      <c r="A64" s="5"/>
      <c r="B64" s="5"/>
      <c r="C64" s="8">
        <f>SUM(C58:C62)</f>
        <v>127759931</v>
      </c>
      <c r="D64" s="5"/>
      <c r="E64" s="5"/>
      <c r="F64" s="9">
        <f>SUM(F58:F62)</f>
        <v>1268388.85959</v>
      </c>
      <c r="G64" s="5"/>
    </row>
    <row r="65" spans="1:7" x14ac:dyDescent="0.25">
      <c r="A65" s="5"/>
      <c r="B65" s="5"/>
      <c r="C65" s="8"/>
      <c r="D65" s="5"/>
      <c r="E65" s="5"/>
      <c r="F65" s="9"/>
      <c r="G65" s="5"/>
    </row>
    <row r="66" spans="1:7" x14ac:dyDescent="0.25">
      <c r="A66" s="5" t="s">
        <v>43</v>
      </c>
      <c r="B66" s="5"/>
      <c r="C66" s="8"/>
      <c r="D66" s="5"/>
      <c r="E66" s="5"/>
      <c r="F66" s="9"/>
      <c r="G66" s="5"/>
    </row>
    <row r="67" spans="1:7" x14ac:dyDescent="0.25">
      <c r="A67" s="7"/>
      <c r="B67" s="7" t="s">
        <v>31</v>
      </c>
      <c r="C67" s="7" t="s">
        <v>49</v>
      </c>
      <c r="D67" s="18" t="s">
        <v>35</v>
      </c>
      <c r="E67" s="18"/>
      <c r="F67" s="7" t="s">
        <v>36</v>
      </c>
      <c r="G67" s="5"/>
    </row>
    <row r="68" spans="1:7" x14ac:dyDescent="0.25">
      <c r="A68" s="5" t="s">
        <v>53</v>
      </c>
      <c r="B68" s="8">
        <f>B19</f>
        <v>192</v>
      </c>
      <c r="C68" s="8">
        <f>D19</f>
        <v>197747</v>
      </c>
      <c r="D68" s="9">
        <v>12.78</v>
      </c>
      <c r="E68" s="5" t="s">
        <v>37</v>
      </c>
      <c r="F68" s="9">
        <f>B68*D68</f>
        <v>2453.7599999999998</v>
      </c>
      <c r="G68" s="5"/>
    </row>
    <row r="69" spans="1:7" x14ac:dyDescent="0.25">
      <c r="A69" s="5" t="s">
        <v>54</v>
      </c>
      <c r="B69" s="5"/>
      <c r="C69" s="8">
        <f>E19</f>
        <v>880909</v>
      </c>
      <c r="D69" s="9">
        <v>7.04</v>
      </c>
      <c r="E69" s="5" t="s">
        <v>38</v>
      </c>
      <c r="F69" s="9">
        <f>C68*D69/1000</f>
        <v>1392.1388800000002</v>
      </c>
      <c r="G69" s="5"/>
    </row>
    <row r="70" spans="1:7" x14ac:dyDescent="0.25">
      <c r="A70" s="5" t="s">
        <v>55</v>
      </c>
      <c r="B70" s="5"/>
      <c r="C70" s="8">
        <f>F19</f>
        <v>117257</v>
      </c>
      <c r="D70" s="9">
        <v>6.57</v>
      </c>
      <c r="E70" s="5" t="s">
        <v>38</v>
      </c>
      <c r="F70" s="9">
        <f>C69*D70/1000</f>
        <v>5787.5721299999996</v>
      </c>
      <c r="G70" s="5"/>
    </row>
    <row r="71" spans="1:7" x14ac:dyDescent="0.25">
      <c r="A71" s="5" t="s">
        <v>56</v>
      </c>
      <c r="B71" s="5"/>
      <c r="C71" s="8">
        <f>G19</f>
        <v>90760</v>
      </c>
      <c r="D71" s="9">
        <v>6.11</v>
      </c>
      <c r="E71" s="5" t="s">
        <v>38</v>
      </c>
      <c r="F71" s="9">
        <f>C70*D71/1000</f>
        <v>716.44027000000006</v>
      </c>
      <c r="G71" s="5"/>
    </row>
    <row r="72" spans="1:7" x14ac:dyDescent="0.25">
      <c r="A72" s="5" t="s">
        <v>57</v>
      </c>
      <c r="B72" s="5"/>
      <c r="C72" s="1">
        <f>H19</f>
        <v>0</v>
      </c>
      <c r="D72" s="9">
        <v>5.24</v>
      </c>
      <c r="E72" s="5" t="s">
        <v>38</v>
      </c>
      <c r="F72" s="9">
        <f>C71*D72/1000</f>
        <v>475.58240000000001</v>
      </c>
      <c r="G72" s="5"/>
    </row>
    <row r="73" spans="1:7" x14ac:dyDescent="0.25">
      <c r="A73" s="5"/>
      <c r="B73" s="5"/>
      <c r="C73" s="8"/>
      <c r="D73" s="9"/>
      <c r="E73" s="5"/>
      <c r="F73" s="9"/>
      <c r="G73" s="5"/>
    </row>
    <row r="74" spans="1:7" x14ac:dyDescent="0.25">
      <c r="A74" s="5"/>
      <c r="B74" s="5"/>
      <c r="C74" s="8">
        <f>SUM(C68:C72)</f>
        <v>1286673</v>
      </c>
      <c r="D74" s="5"/>
      <c r="E74" s="5"/>
      <c r="F74" s="9">
        <f>SUM(F68:F72)</f>
        <v>10825.49368</v>
      </c>
      <c r="G74" s="5"/>
    </row>
    <row r="75" spans="1:7" x14ac:dyDescent="0.25">
      <c r="A75" s="5"/>
      <c r="B75" s="5"/>
      <c r="C75" s="5"/>
      <c r="D75" s="5"/>
      <c r="E75" s="5"/>
      <c r="F75" s="5"/>
      <c r="G75" s="5"/>
    </row>
    <row r="76" spans="1:7" x14ac:dyDescent="0.25">
      <c r="A76" s="5" t="s">
        <v>58</v>
      </c>
      <c r="B76" s="5"/>
      <c r="C76" s="5"/>
      <c r="D76" s="5"/>
      <c r="E76" s="5"/>
      <c r="F76" s="5"/>
      <c r="G76" s="5"/>
    </row>
    <row r="77" spans="1:7" x14ac:dyDescent="0.25">
      <c r="A77" s="7"/>
      <c r="B77" s="7" t="s">
        <v>31</v>
      </c>
      <c r="C77" s="7" t="s">
        <v>49</v>
      </c>
      <c r="D77" s="18" t="s">
        <v>35</v>
      </c>
      <c r="E77" s="18"/>
      <c r="F77" s="7" t="s">
        <v>36</v>
      </c>
      <c r="G77" s="5"/>
    </row>
    <row r="78" spans="1:7" x14ac:dyDescent="0.25">
      <c r="A78" s="5" t="s">
        <v>59</v>
      </c>
      <c r="B78" s="8">
        <f>B28</f>
        <v>270</v>
      </c>
      <c r="C78" s="8">
        <f>D28</f>
        <v>577650</v>
      </c>
      <c r="D78" s="9">
        <v>76.14</v>
      </c>
      <c r="E78" s="5" t="s">
        <v>37</v>
      </c>
      <c r="F78" s="9">
        <f>B78*D78</f>
        <v>20557.8</v>
      </c>
      <c r="G78" s="5"/>
    </row>
    <row r="79" spans="1:7" x14ac:dyDescent="0.25">
      <c r="A79" s="5" t="s">
        <v>55</v>
      </c>
      <c r="B79" s="5"/>
      <c r="C79" s="8">
        <f>E28</f>
        <v>1499270</v>
      </c>
      <c r="D79" s="9">
        <v>6.57</v>
      </c>
      <c r="E79" s="5" t="s">
        <v>38</v>
      </c>
      <c r="F79" s="9">
        <f>C78*D79/1000</f>
        <v>3795.1605</v>
      </c>
      <c r="G79" s="5"/>
    </row>
    <row r="80" spans="1:7" x14ac:dyDescent="0.25">
      <c r="A80" s="5" t="s">
        <v>56</v>
      </c>
      <c r="B80" s="5"/>
      <c r="C80" s="8">
        <f>F28</f>
        <v>1801051</v>
      </c>
      <c r="D80" s="9">
        <v>6.11</v>
      </c>
      <c r="E80" s="5" t="s">
        <v>38</v>
      </c>
      <c r="F80" s="9">
        <f>C79*D80/1000</f>
        <v>9160.5397000000012</v>
      </c>
      <c r="G80" s="5"/>
    </row>
    <row r="81" spans="1:7" x14ac:dyDescent="0.25">
      <c r="A81" s="5" t="s">
        <v>57</v>
      </c>
      <c r="B81" s="5"/>
      <c r="C81" s="8">
        <f>G28</f>
        <v>9212079</v>
      </c>
      <c r="D81" s="9">
        <v>5.24</v>
      </c>
      <c r="E81" s="5" t="s">
        <v>38</v>
      </c>
      <c r="F81" s="9">
        <f>C80*D81/1000</f>
        <v>9437.5072400000008</v>
      </c>
      <c r="G81" s="5"/>
    </row>
    <row r="82" spans="1:7" x14ac:dyDescent="0.25">
      <c r="A82" s="5"/>
      <c r="B82" s="5"/>
      <c r="C82" s="8"/>
      <c r="D82" s="9"/>
      <c r="E82" s="5"/>
      <c r="F82" s="9"/>
      <c r="G82" s="5"/>
    </row>
    <row r="83" spans="1:7" x14ac:dyDescent="0.25">
      <c r="A83" s="5"/>
      <c r="B83" s="5"/>
      <c r="C83" s="8">
        <f>SUM(C78:C81)</f>
        <v>13090050</v>
      </c>
      <c r="D83" s="5"/>
      <c r="E83" s="5"/>
      <c r="F83" s="9">
        <f>SUM(F78:F81)</f>
        <v>42951.007440000001</v>
      </c>
      <c r="G83" s="5"/>
    </row>
    <row r="84" spans="1:7" x14ac:dyDescent="0.25">
      <c r="A84" s="5"/>
      <c r="B84" s="5"/>
      <c r="C84" s="5"/>
      <c r="D84" s="5"/>
      <c r="E84" s="5"/>
      <c r="F84" s="5"/>
      <c r="G84" s="5"/>
    </row>
    <row r="85" spans="1:7" x14ac:dyDescent="0.25">
      <c r="A85" s="5" t="s">
        <v>26</v>
      </c>
      <c r="B85" s="5"/>
      <c r="C85" s="5"/>
      <c r="D85" s="5"/>
      <c r="E85" s="5"/>
      <c r="F85" s="5"/>
      <c r="G85" s="5"/>
    </row>
    <row r="86" spans="1:7" x14ac:dyDescent="0.25">
      <c r="A86" s="7"/>
      <c r="B86" s="7" t="s">
        <v>31</v>
      </c>
      <c r="C86" s="7" t="s">
        <v>49</v>
      </c>
      <c r="D86" s="18" t="s">
        <v>35</v>
      </c>
      <c r="E86" s="18"/>
      <c r="F86" s="7" t="s">
        <v>36</v>
      </c>
      <c r="G86" s="5"/>
    </row>
    <row r="87" spans="1:7" x14ac:dyDescent="0.25">
      <c r="A87" s="5" t="s">
        <v>60</v>
      </c>
      <c r="B87" s="8">
        <f>B36</f>
        <v>132</v>
      </c>
      <c r="C87" s="8">
        <f>D36</f>
        <v>413304</v>
      </c>
      <c r="D87" s="9">
        <v>141.84</v>
      </c>
      <c r="E87" s="5" t="s">
        <v>37</v>
      </c>
      <c r="F87" s="9">
        <f>B87*D87</f>
        <v>18722.88</v>
      </c>
      <c r="G87" s="5"/>
    </row>
    <row r="88" spans="1:7" x14ac:dyDescent="0.25">
      <c r="A88" s="5" t="s">
        <v>56</v>
      </c>
      <c r="B88" s="5"/>
      <c r="C88" s="8">
        <f>E36</f>
        <v>1928489</v>
      </c>
      <c r="D88" s="9">
        <v>6.11</v>
      </c>
      <c r="E88" s="5" t="s">
        <v>38</v>
      </c>
      <c r="F88" s="9">
        <f>C87*D88/1000</f>
        <v>2525.2874400000001</v>
      </c>
      <c r="G88" s="5"/>
    </row>
    <row r="89" spans="1:7" x14ac:dyDescent="0.25">
      <c r="A89" s="5" t="s">
        <v>57</v>
      </c>
      <c r="B89" s="5"/>
      <c r="C89" s="8">
        <f>F36</f>
        <v>8592170</v>
      </c>
      <c r="D89" s="9">
        <v>5.24</v>
      </c>
      <c r="E89" s="5" t="s">
        <v>38</v>
      </c>
      <c r="F89" s="9">
        <f>C88*D89/1000</f>
        <v>10105.282360000001</v>
      </c>
      <c r="G89" s="5"/>
    </row>
    <row r="90" spans="1:7" x14ac:dyDescent="0.25">
      <c r="A90" s="5"/>
      <c r="B90" s="5"/>
      <c r="C90" s="8"/>
      <c r="D90" s="9"/>
      <c r="E90" s="5"/>
      <c r="F90" s="9"/>
      <c r="G90" s="5"/>
    </row>
    <row r="91" spans="1:7" x14ac:dyDescent="0.25">
      <c r="A91" s="5"/>
      <c r="B91" s="5"/>
      <c r="C91" s="8">
        <f>SUM(C87:C89)</f>
        <v>10933963</v>
      </c>
      <c r="D91" s="5"/>
      <c r="E91" s="5"/>
      <c r="F91" s="9">
        <f>SUM(F87:F89)</f>
        <v>31353.449800000002</v>
      </c>
      <c r="G91" s="5"/>
    </row>
    <row r="92" spans="1:7" x14ac:dyDescent="0.25">
      <c r="A92" s="5" t="s">
        <v>26</v>
      </c>
      <c r="B92" s="5"/>
      <c r="C92" s="5"/>
      <c r="D92" s="5"/>
      <c r="E92" s="5"/>
      <c r="F92" s="5"/>
      <c r="G92" s="5"/>
    </row>
    <row r="93" spans="1:7" x14ac:dyDescent="0.25">
      <c r="A93" s="7"/>
      <c r="B93" s="7" t="s">
        <v>31</v>
      </c>
      <c r="C93" s="7" t="s">
        <v>49</v>
      </c>
      <c r="D93" s="18" t="s">
        <v>35</v>
      </c>
      <c r="E93" s="18"/>
      <c r="F93" s="7" t="s">
        <v>36</v>
      </c>
      <c r="G93" s="5"/>
    </row>
    <row r="94" spans="1:7" x14ac:dyDescent="0.25">
      <c r="A94" s="5" t="s">
        <v>61</v>
      </c>
      <c r="B94" s="8">
        <f>B43</f>
        <v>12</v>
      </c>
      <c r="C94" s="8">
        <f>D43</f>
        <v>576180</v>
      </c>
      <c r="D94" s="9">
        <v>325.14</v>
      </c>
      <c r="E94" s="5" t="s">
        <v>37</v>
      </c>
      <c r="F94" s="9">
        <f>B94*D94</f>
        <v>3901.68</v>
      </c>
      <c r="G94" s="5"/>
    </row>
    <row r="95" spans="1:7" x14ac:dyDescent="0.25">
      <c r="A95" s="5" t="s">
        <v>57</v>
      </c>
      <c r="B95" s="5"/>
      <c r="C95" s="8">
        <f>E43</f>
        <v>1279002</v>
      </c>
      <c r="D95" s="9">
        <v>5.24</v>
      </c>
      <c r="E95" s="5" t="s">
        <v>38</v>
      </c>
      <c r="F95" s="9">
        <f>C94*D95/1000</f>
        <v>3019.1832000000004</v>
      </c>
      <c r="G95" s="5"/>
    </row>
    <row r="96" spans="1:7" x14ac:dyDescent="0.25">
      <c r="A96" s="5"/>
      <c r="B96" s="5"/>
      <c r="C96" s="8"/>
      <c r="D96" s="9"/>
      <c r="E96" s="5"/>
      <c r="F96" s="9"/>
      <c r="G96" s="5"/>
    </row>
    <row r="97" spans="1:7" x14ac:dyDescent="0.25">
      <c r="A97" s="5"/>
      <c r="B97" s="5"/>
      <c r="C97" s="8">
        <f>SUM(C94:C95)</f>
        <v>1855182</v>
      </c>
      <c r="D97" s="5"/>
      <c r="E97" s="5"/>
      <c r="F97" s="9">
        <f>SUM(F94:F95)</f>
        <v>6920.8631999999998</v>
      </c>
      <c r="G97" s="5"/>
    </row>
    <row r="98" spans="1:7" x14ac:dyDescent="0.25">
      <c r="A98" s="5"/>
      <c r="B98" s="5"/>
      <c r="C98" s="5"/>
      <c r="D98" s="5"/>
      <c r="E98" s="5"/>
      <c r="F98" s="5"/>
      <c r="G98" s="5"/>
    </row>
    <row r="99" spans="1:7" x14ac:dyDescent="0.25">
      <c r="A99" s="5" t="s">
        <v>39</v>
      </c>
      <c r="B99" s="7"/>
      <c r="C99" s="7"/>
      <c r="D99" s="18"/>
      <c r="E99" s="18"/>
      <c r="F99" s="7"/>
      <c r="G99" s="5"/>
    </row>
    <row r="100" spans="1:7" x14ac:dyDescent="0.25">
      <c r="A100" s="5"/>
      <c r="B100" s="7" t="s">
        <v>31</v>
      </c>
      <c r="C100" s="7" t="s">
        <v>49</v>
      </c>
      <c r="D100" s="18" t="s">
        <v>35</v>
      </c>
      <c r="E100" s="18"/>
      <c r="F100" s="7" t="s">
        <v>36</v>
      </c>
      <c r="G100" s="5"/>
    </row>
    <row r="101" spans="1:7" x14ac:dyDescent="0.25">
      <c r="A101" s="5"/>
      <c r="B101" s="8">
        <f>B53</f>
        <v>36</v>
      </c>
      <c r="C101" s="8">
        <f>C53</f>
        <v>108121435</v>
      </c>
      <c r="D101" s="14">
        <v>3.16</v>
      </c>
      <c r="E101" s="5" t="s">
        <v>38</v>
      </c>
      <c r="F101" s="9">
        <f>C101*D101</f>
        <v>341663734.60000002</v>
      </c>
      <c r="G101" s="5"/>
    </row>
    <row r="102" spans="1:7" x14ac:dyDescent="0.25">
      <c r="A102" s="5"/>
      <c r="B102" s="5"/>
      <c r="C102" s="5"/>
      <c r="D102" s="5"/>
      <c r="E102" s="5"/>
      <c r="F102" s="5"/>
      <c r="G102" s="5"/>
    </row>
    <row r="103" spans="1:7" x14ac:dyDescent="0.25">
      <c r="A103" s="5"/>
      <c r="B103" s="5"/>
      <c r="C103" s="5"/>
      <c r="D103" s="5"/>
      <c r="E103" s="5"/>
      <c r="F103" s="5"/>
      <c r="G103" s="5"/>
    </row>
    <row r="104" spans="1:7" x14ac:dyDescent="0.25">
      <c r="A104" s="19" t="s">
        <v>62</v>
      </c>
      <c r="B104" s="19"/>
      <c r="C104" s="19"/>
      <c r="D104" s="19"/>
      <c r="E104" s="19"/>
      <c r="F104" s="19"/>
      <c r="G104" s="5"/>
    </row>
    <row r="105" spans="1:7" x14ac:dyDescent="0.25">
      <c r="A105" s="5" t="s">
        <v>40</v>
      </c>
      <c r="B105" s="7"/>
      <c r="C105" s="7"/>
      <c r="D105" s="7"/>
      <c r="E105" s="7"/>
      <c r="F105" s="7"/>
      <c r="G105" s="5"/>
    </row>
    <row r="106" spans="1:7" x14ac:dyDescent="0.25">
      <c r="A106" s="7"/>
      <c r="B106" s="7" t="s">
        <v>31</v>
      </c>
      <c r="C106" s="7" t="s">
        <v>49</v>
      </c>
      <c r="D106" s="18" t="s">
        <v>35</v>
      </c>
      <c r="E106" s="18"/>
      <c r="F106" s="7" t="s">
        <v>36</v>
      </c>
      <c r="G106" s="5"/>
    </row>
    <row r="107" spans="1:7" x14ac:dyDescent="0.25">
      <c r="A107" s="5" t="s">
        <v>53</v>
      </c>
      <c r="B107" s="8">
        <f>B58</f>
        <v>35156</v>
      </c>
      <c r="C107" s="8">
        <f>C58</f>
        <v>30339916</v>
      </c>
      <c r="D107" s="9"/>
      <c r="E107" s="5" t="s">
        <v>37</v>
      </c>
      <c r="F107" s="9">
        <f>B107*D107</f>
        <v>0</v>
      </c>
      <c r="G107" s="5"/>
    </row>
    <row r="108" spans="1:7" x14ac:dyDescent="0.25">
      <c r="A108" s="5" t="s">
        <v>54</v>
      </c>
      <c r="B108" s="5"/>
      <c r="C108" s="8">
        <f t="shared" ref="C108:C111" si="3">C59</f>
        <v>81888823</v>
      </c>
      <c r="D108" s="9"/>
      <c r="E108" s="5" t="s">
        <v>38</v>
      </c>
      <c r="F108" s="9">
        <f>C107*D108/1000</f>
        <v>0</v>
      </c>
      <c r="G108" s="5"/>
    </row>
    <row r="109" spans="1:7" x14ac:dyDescent="0.25">
      <c r="A109" s="5" t="s">
        <v>55</v>
      </c>
      <c r="B109" s="5"/>
      <c r="C109" s="8">
        <f t="shared" si="3"/>
        <v>6929520</v>
      </c>
      <c r="D109" s="9"/>
      <c r="E109" s="5" t="s">
        <v>38</v>
      </c>
      <c r="F109" s="9">
        <f>C108*D109/1000</f>
        <v>0</v>
      </c>
      <c r="G109" s="5"/>
    </row>
    <row r="110" spans="1:7" x14ac:dyDescent="0.25">
      <c r="A110" s="5" t="s">
        <v>56</v>
      </c>
      <c r="B110" s="5"/>
      <c r="C110" s="8">
        <f t="shared" si="3"/>
        <v>4800236</v>
      </c>
      <c r="D110" s="9"/>
      <c r="E110" s="5" t="s">
        <v>38</v>
      </c>
      <c r="F110" s="9">
        <f>C109*D110/1000</f>
        <v>0</v>
      </c>
      <c r="G110" s="5"/>
    </row>
    <row r="111" spans="1:7" x14ac:dyDescent="0.25">
      <c r="A111" s="5" t="s">
        <v>57</v>
      </c>
      <c r="B111" s="5"/>
      <c r="C111" s="8">
        <f t="shared" si="3"/>
        <v>3801436</v>
      </c>
      <c r="D111" s="9"/>
      <c r="E111" s="5" t="s">
        <v>38</v>
      </c>
      <c r="F111" s="9">
        <f>C110*D111/1000</f>
        <v>0</v>
      </c>
      <c r="G111" s="5"/>
    </row>
    <row r="112" spans="1:7" x14ac:dyDescent="0.25">
      <c r="A112" s="5"/>
      <c r="B112" s="5"/>
      <c r="C112" s="8"/>
      <c r="D112" s="9"/>
      <c r="E112" s="5"/>
      <c r="F112" s="9"/>
      <c r="G112" s="5"/>
    </row>
    <row r="113" spans="1:7" x14ac:dyDescent="0.25">
      <c r="A113" s="5"/>
      <c r="B113" s="5"/>
      <c r="C113" s="8">
        <f>SUM(C107:C111)</f>
        <v>127759931</v>
      </c>
      <c r="D113" s="5"/>
      <c r="E113" s="5"/>
      <c r="F113" s="9">
        <f>SUM(F107:F111)</f>
        <v>0</v>
      </c>
      <c r="G113" s="5"/>
    </row>
    <row r="114" spans="1:7" x14ac:dyDescent="0.25">
      <c r="A114" s="5"/>
      <c r="B114" s="5"/>
      <c r="C114" s="8"/>
      <c r="D114" s="5"/>
      <c r="E114" s="5"/>
      <c r="F114" s="9"/>
      <c r="G114" s="5"/>
    </row>
    <row r="115" spans="1:7" x14ac:dyDescent="0.25">
      <c r="A115" s="5" t="s">
        <v>43</v>
      </c>
      <c r="B115" s="5"/>
      <c r="C115" s="8"/>
      <c r="D115" s="5"/>
      <c r="E115" s="5"/>
      <c r="F115" s="9"/>
      <c r="G115" s="5"/>
    </row>
    <row r="116" spans="1:7" x14ac:dyDescent="0.25">
      <c r="A116" s="7"/>
      <c r="B116" s="7" t="s">
        <v>31</v>
      </c>
      <c r="C116" s="7" t="s">
        <v>49</v>
      </c>
      <c r="D116" s="18" t="s">
        <v>35</v>
      </c>
      <c r="E116" s="18"/>
      <c r="F116" s="7" t="s">
        <v>36</v>
      </c>
      <c r="G116" s="5"/>
    </row>
    <row r="117" spans="1:7" x14ac:dyDescent="0.25">
      <c r="A117" s="5" t="s">
        <v>53</v>
      </c>
      <c r="B117" s="8">
        <f>B68</f>
        <v>192</v>
      </c>
      <c r="C117" s="8">
        <f>C68</f>
        <v>197747</v>
      </c>
      <c r="D117" s="9"/>
      <c r="E117" s="5" t="s">
        <v>37</v>
      </c>
      <c r="F117" s="9">
        <f>B117*D117</f>
        <v>0</v>
      </c>
      <c r="G117" s="5"/>
    </row>
    <row r="118" spans="1:7" x14ac:dyDescent="0.25">
      <c r="A118" s="5" t="s">
        <v>54</v>
      </c>
      <c r="B118" s="5"/>
      <c r="C118" s="8">
        <f t="shared" ref="C118:C121" si="4">C69</f>
        <v>880909</v>
      </c>
      <c r="D118" s="9"/>
      <c r="E118" s="5" t="s">
        <v>38</v>
      </c>
      <c r="F118" s="9">
        <f>C117*D118/1000</f>
        <v>0</v>
      </c>
      <c r="G118" s="5"/>
    </row>
    <row r="119" spans="1:7" ht="15" customHeight="1" x14ac:dyDescent="0.25">
      <c r="A119" s="5" t="s">
        <v>55</v>
      </c>
      <c r="B119" s="5"/>
      <c r="C119" s="8">
        <f t="shared" si="4"/>
        <v>117257</v>
      </c>
      <c r="D119" s="9"/>
      <c r="E119" s="5" t="s">
        <v>38</v>
      </c>
      <c r="F119" s="9">
        <f>C118*D119/1000</f>
        <v>0</v>
      </c>
      <c r="G119" s="5"/>
    </row>
    <row r="120" spans="1:7" x14ac:dyDescent="0.25">
      <c r="A120" s="5" t="s">
        <v>56</v>
      </c>
      <c r="B120" s="5"/>
      <c r="C120" s="8">
        <f t="shared" si="4"/>
        <v>90760</v>
      </c>
      <c r="D120" s="9"/>
      <c r="E120" s="5" t="s">
        <v>38</v>
      </c>
      <c r="F120" s="9">
        <f>C119*D120/1000</f>
        <v>0</v>
      </c>
      <c r="G120" s="5"/>
    </row>
    <row r="121" spans="1:7" x14ac:dyDescent="0.25">
      <c r="A121" s="5" t="s">
        <v>57</v>
      </c>
      <c r="B121" s="5"/>
      <c r="C121" s="8">
        <f t="shared" si="4"/>
        <v>0</v>
      </c>
      <c r="D121" s="9"/>
      <c r="E121" s="5" t="s">
        <v>38</v>
      </c>
      <c r="F121" s="9">
        <f>C120*D121/1000</f>
        <v>0</v>
      </c>
      <c r="G121" s="5"/>
    </row>
    <row r="122" spans="1:7" x14ac:dyDescent="0.25">
      <c r="A122" s="5"/>
      <c r="B122" s="5"/>
      <c r="C122" s="8"/>
      <c r="D122" s="9"/>
      <c r="E122" s="5"/>
      <c r="F122" s="9"/>
      <c r="G122" s="5"/>
    </row>
    <row r="123" spans="1:7" x14ac:dyDescent="0.25">
      <c r="A123" s="5"/>
      <c r="B123" s="5"/>
      <c r="C123" s="8">
        <f>SUM(C117:C121)</f>
        <v>1286673</v>
      </c>
      <c r="D123" s="5"/>
      <c r="E123" s="5"/>
      <c r="F123" s="9">
        <f>SUM(F117:F121)</f>
        <v>0</v>
      </c>
      <c r="G123" s="5"/>
    </row>
    <row r="124" spans="1:7" x14ac:dyDescent="0.25">
      <c r="A124" s="5"/>
      <c r="B124" s="5"/>
      <c r="C124" s="5"/>
      <c r="D124" s="5"/>
      <c r="E124" s="5"/>
      <c r="F124" s="5"/>
      <c r="G124" s="5"/>
    </row>
    <row r="125" spans="1:7" x14ac:dyDescent="0.25">
      <c r="A125" s="5" t="s">
        <v>58</v>
      </c>
      <c r="B125" s="5"/>
      <c r="C125" s="5"/>
      <c r="D125" s="5"/>
      <c r="E125" s="5"/>
      <c r="F125" s="5"/>
      <c r="G125" s="5"/>
    </row>
    <row r="126" spans="1:7" x14ac:dyDescent="0.25">
      <c r="A126" s="7"/>
      <c r="B126" s="7" t="s">
        <v>31</v>
      </c>
      <c r="C126" s="7" t="s">
        <v>49</v>
      </c>
      <c r="D126" s="18" t="s">
        <v>35</v>
      </c>
      <c r="E126" s="18"/>
      <c r="F126" s="7" t="s">
        <v>36</v>
      </c>
      <c r="G126" s="5"/>
    </row>
    <row r="127" spans="1:7" x14ac:dyDescent="0.25">
      <c r="A127" s="5" t="s">
        <v>59</v>
      </c>
      <c r="B127" s="8">
        <f>B78</f>
        <v>270</v>
      </c>
      <c r="C127" s="8">
        <f>C78</f>
        <v>577650</v>
      </c>
      <c r="D127" s="9"/>
      <c r="E127" s="5" t="s">
        <v>37</v>
      </c>
      <c r="F127" s="9">
        <f>B127*D127</f>
        <v>0</v>
      </c>
      <c r="G127" s="5"/>
    </row>
    <row r="128" spans="1:7" x14ac:dyDescent="0.25">
      <c r="A128" s="5" t="s">
        <v>55</v>
      </c>
      <c r="B128" s="5"/>
      <c r="C128" s="8">
        <f t="shared" ref="C128:C130" si="5">C79</f>
        <v>1499270</v>
      </c>
      <c r="D128" s="9"/>
      <c r="E128" s="5" t="s">
        <v>38</v>
      </c>
      <c r="F128" s="9">
        <f>C127*D128/1000</f>
        <v>0</v>
      </c>
      <c r="G128" s="5"/>
    </row>
    <row r="129" spans="1:7" x14ac:dyDescent="0.25">
      <c r="A129" s="5" t="s">
        <v>56</v>
      </c>
      <c r="B129" s="5"/>
      <c r="C129" s="8">
        <f t="shared" si="5"/>
        <v>1801051</v>
      </c>
      <c r="D129" s="9"/>
      <c r="E129" s="5" t="s">
        <v>38</v>
      </c>
      <c r="F129" s="9">
        <f>C128*D129/1000</f>
        <v>0</v>
      </c>
      <c r="G129" s="5"/>
    </row>
    <row r="130" spans="1:7" x14ac:dyDescent="0.25">
      <c r="A130" s="5" t="s">
        <v>57</v>
      </c>
      <c r="B130" s="5"/>
      <c r="C130" s="8">
        <f t="shared" si="5"/>
        <v>9212079</v>
      </c>
      <c r="D130" s="9"/>
      <c r="E130" s="5" t="s">
        <v>38</v>
      </c>
      <c r="F130" s="9">
        <f>C129*D130/1000</f>
        <v>0</v>
      </c>
      <c r="G130" s="5"/>
    </row>
    <row r="131" spans="1:7" x14ac:dyDescent="0.25">
      <c r="A131" s="5"/>
      <c r="B131" s="5"/>
      <c r="C131" s="8"/>
      <c r="D131" s="9"/>
      <c r="E131" s="5"/>
      <c r="F131" s="9"/>
      <c r="G131" s="5"/>
    </row>
    <row r="132" spans="1:7" x14ac:dyDescent="0.25">
      <c r="A132" s="5"/>
      <c r="B132" s="5"/>
      <c r="C132" s="8">
        <f>SUM(C127:C130)</f>
        <v>13090050</v>
      </c>
      <c r="D132" s="5"/>
      <c r="E132" s="5"/>
      <c r="F132" s="9">
        <f>SUM(F127:F130)</f>
        <v>0</v>
      </c>
    </row>
    <row r="133" spans="1:7" x14ac:dyDescent="0.25">
      <c r="A133" s="5"/>
      <c r="B133" s="5"/>
      <c r="C133" s="5"/>
      <c r="D133" s="5"/>
      <c r="E133" s="5"/>
      <c r="F133" s="5"/>
    </row>
    <row r="134" spans="1:7" x14ac:dyDescent="0.25">
      <c r="A134" s="5" t="s">
        <v>26</v>
      </c>
      <c r="B134" s="5"/>
      <c r="C134" s="5"/>
      <c r="D134" s="5"/>
      <c r="E134" s="5"/>
      <c r="F134" s="5"/>
    </row>
    <row r="135" spans="1:7" x14ac:dyDescent="0.25">
      <c r="A135" s="7"/>
      <c r="B135" s="7" t="s">
        <v>31</v>
      </c>
      <c r="C135" s="7" t="s">
        <v>49</v>
      </c>
      <c r="D135" s="18" t="s">
        <v>35</v>
      </c>
      <c r="E135" s="18"/>
      <c r="F135" s="7" t="s">
        <v>36</v>
      </c>
    </row>
    <row r="136" spans="1:7" x14ac:dyDescent="0.25">
      <c r="A136" s="5" t="s">
        <v>60</v>
      </c>
      <c r="B136" s="8">
        <f>B87</f>
        <v>132</v>
      </c>
      <c r="C136" s="8">
        <f>C87</f>
        <v>413304</v>
      </c>
      <c r="D136" s="9"/>
      <c r="E136" s="5" t="s">
        <v>37</v>
      </c>
      <c r="F136" s="9">
        <f>B136*D136</f>
        <v>0</v>
      </c>
    </row>
    <row r="137" spans="1:7" x14ac:dyDescent="0.25">
      <c r="A137" s="5" t="s">
        <v>56</v>
      </c>
      <c r="B137" s="5"/>
      <c r="C137" s="8">
        <f t="shared" ref="C137:C138" si="6">C88</f>
        <v>1928489</v>
      </c>
      <c r="D137" s="9"/>
      <c r="E137" s="5" t="s">
        <v>38</v>
      </c>
      <c r="F137" s="9">
        <f>C136*D137/1000</f>
        <v>0</v>
      </c>
    </row>
    <row r="138" spans="1:7" x14ac:dyDescent="0.25">
      <c r="A138" s="5" t="s">
        <v>57</v>
      </c>
      <c r="B138" s="5"/>
      <c r="C138" s="8">
        <f t="shared" si="6"/>
        <v>8592170</v>
      </c>
      <c r="D138" s="9"/>
      <c r="E138" s="5" t="s">
        <v>38</v>
      </c>
      <c r="F138" s="9">
        <f>C137*D138/1000</f>
        <v>0</v>
      </c>
    </row>
    <row r="139" spans="1:7" x14ac:dyDescent="0.25">
      <c r="A139" s="5"/>
      <c r="B139" s="5"/>
      <c r="C139" s="8"/>
      <c r="D139" s="9"/>
      <c r="E139" s="5"/>
      <c r="F139" s="9"/>
    </row>
    <row r="140" spans="1:7" x14ac:dyDescent="0.25">
      <c r="A140" s="5"/>
      <c r="B140" s="5"/>
      <c r="C140" s="8">
        <f>SUM(C136:C138)</f>
        <v>10933963</v>
      </c>
      <c r="D140" s="5"/>
      <c r="E140" s="5"/>
      <c r="F140" s="9">
        <f>SUM(F136:F138)</f>
        <v>0</v>
      </c>
    </row>
    <row r="141" spans="1:7" x14ac:dyDescent="0.25">
      <c r="A141" s="5" t="s">
        <v>26</v>
      </c>
      <c r="B141" s="5"/>
      <c r="C141" s="5"/>
      <c r="D141" s="5"/>
      <c r="E141" s="5"/>
      <c r="F141" s="5"/>
    </row>
    <row r="142" spans="1:7" x14ac:dyDescent="0.25">
      <c r="A142" s="7"/>
      <c r="B142" s="7" t="s">
        <v>31</v>
      </c>
      <c r="C142" s="7" t="s">
        <v>49</v>
      </c>
      <c r="D142" s="18" t="s">
        <v>35</v>
      </c>
      <c r="E142" s="18"/>
      <c r="F142" s="7" t="s">
        <v>36</v>
      </c>
    </row>
    <row r="143" spans="1:7" x14ac:dyDescent="0.25">
      <c r="A143" s="5" t="s">
        <v>61</v>
      </c>
      <c r="B143" s="8">
        <f>B94</f>
        <v>12</v>
      </c>
      <c r="C143" s="8">
        <f>C94</f>
        <v>576180</v>
      </c>
      <c r="D143" s="9"/>
      <c r="E143" s="5" t="s">
        <v>37</v>
      </c>
      <c r="F143" s="9">
        <f>B143*D143</f>
        <v>0</v>
      </c>
    </row>
    <row r="144" spans="1:7" x14ac:dyDescent="0.25">
      <c r="A144" s="5" t="s">
        <v>57</v>
      </c>
      <c r="B144" s="5"/>
      <c r="C144" s="8">
        <f>C95</f>
        <v>1279002</v>
      </c>
      <c r="D144" s="9"/>
      <c r="E144" s="5" t="s">
        <v>38</v>
      </c>
      <c r="F144" s="9">
        <f>C143*D144/1000</f>
        <v>0</v>
      </c>
    </row>
    <row r="145" spans="1:6" x14ac:dyDescent="0.25">
      <c r="A145" s="5"/>
      <c r="B145" s="5"/>
      <c r="C145" s="8"/>
      <c r="D145" s="9"/>
      <c r="E145" s="5"/>
      <c r="F145" s="9"/>
    </row>
    <row r="146" spans="1:6" x14ac:dyDescent="0.25">
      <c r="A146" s="5"/>
      <c r="B146" s="5"/>
      <c r="C146" s="8">
        <f>SUM(C143:C144)</f>
        <v>1855182</v>
      </c>
      <c r="D146" s="5"/>
      <c r="E146" s="5"/>
      <c r="F146" s="9">
        <f>SUM(F143:F144)</f>
        <v>0</v>
      </c>
    </row>
    <row r="147" spans="1:6" x14ac:dyDescent="0.25">
      <c r="A147" s="5"/>
      <c r="B147" s="5"/>
      <c r="C147" s="5"/>
      <c r="D147" s="5"/>
      <c r="E147" s="5"/>
      <c r="F147" s="5"/>
    </row>
    <row r="148" spans="1:6" x14ac:dyDescent="0.25">
      <c r="A148" s="5" t="s">
        <v>39</v>
      </c>
      <c r="B148" s="7"/>
      <c r="C148" s="7"/>
      <c r="D148" s="18"/>
      <c r="E148" s="18"/>
      <c r="F148" s="7"/>
    </row>
    <row r="149" spans="1:6" x14ac:dyDescent="0.25">
      <c r="A149" s="5"/>
      <c r="B149" s="7" t="s">
        <v>31</v>
      </c>
      <c r="C149" s="7" t="s">
        <v>49</v>
      </c>
      <c r="D149" s="18" t="s">
        <v>35</v>
      </c>
      <c r="E149" s="18"/>
      <c r="F149" s="7" t="s">
        <v>36</v>
      </c>
    </row>
    <row r="150" spans="1:6" x14ac:dyDescent="0.25">
      <c r="A150" s="5"/>
      <c r="B150" s="8">
        <f>B101</f>
        <v>36</v>
      </c>
      <c r="C150" s="8">
        <f>C101</f>
        <v>108121435</v>
      </c>
      <c r="D150" s="14"/>
      <c r="E150" s="5" t="s">
        <v>38</v>
      </c>
      <c r="F150" s="9">
        <f>C150*D150</f>
        <v>0</v>
      </c>
    </row>
  </sheetData>
  <mergeCells count="16">
    <mergeCell ref="D149:E149"/>
    <mergeCell ref="A104:F104"/>
    <mergeCell ref="A55:F55"/>
    <mergeCell ref="D148:E148"/>
    <mergeCell ref="D116:E116"/>
    <mergeCell ref="D126:E126"/>
    <mergeCell ref="D135:E135"/>
    <mergeCell ref="D142:E142"/>
    <mergeCell ref="D77:E77"/>
    <mergeCell ref="D67:E67"/>
    <mergeCell ref="D86:E86"/>
    <mergeCell ref="D93:E93"/>
    <mergeCell ref="D99:E99"/>
    <mergeCell ref="D100:E100"/>
    <mergeCell ref="D57:E57"/>
    <mergeCell ref="D106:E10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Billing Data</vt:lpstr>
      <vt:lpstr>Billing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2022-02-16T19:41:56Z</dcterms:created>
  <dcterms:modified xsi:type="dcterms:W3CDTF">2022-02-25T15:44:25Z</dcterms:modified>
</cp:coreProperties>
</file>