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penn\Desktop\Tariff Revisions\South Hopkins\"/>
    </mc:Choice>
  </mc:AlternateContent>
  <xr:revisionPtr revIDLastSave="0" documentId="13_ncr:1_{223CDD4A-3FA0-4FAD-8A11-5FC5FBCC4FA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Labor Breakdown-South Hopkin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7" i="2" l="1"/>
  <c r="D36" i="2" l="1"/>
  <c r="C37" i="2" l="1"/>
  <c r="C36" i="2"/>
  <c r="C33" i="2"/>
  <c r="C32" i="2"/>
  <c r="C29" i="2"/>
  <c r="B24" i="2"/>
  <c r="D15" i="2"/>
  <c r="D9" i="2"/>
  <c r="C9" i="2"/>
  <c r="C15" i="2"/>
  <c r="B15" i="2"/>
  <c r="B9" i="2"/>
</calcChain>
</file>

<file path=xl/sharedStrings.xml><?xml version="1.0" encoding="utf-8"?>
<sst xmlns="http://schemas.openxmlformats.org/spreadsheetml/2006/main" count="35" uniqueCount="31">
  <si>
    <t xml:space="preserve">    Administrative</t>
  </si>
  <si>
    <t xml:space="preserve">    Operational</t>
  </si>
  <si>
    <t>Average Hourly Wage w/ Benefits</t>
  </si>
  <si>
    <t xml:space="preserve"> </t>
  </si>
  <si>
    <t>Benefits Calculations:</t>
  </si>
  <si>
    <t>Health Insurance Cost Per Hr</t>
  </si>
  <si>
    <t xml:space="preserve">Divided By Test Period Hours </t>
  </si>
  <si>
    <t>Annual Health Insurance Premium</t>
  </si>
  <si>
    <t>Health Insurance</t>
  </si>
  <si>
    <t>Utility Responsibility</t>
  </si>
  <si>
    <t>Medicare</t>
  </si>
  <si>
    <t>FICA Taxes</t>
  </si>
  <si>
    <t>Workers Comp</t>
  </si>
  <si>
    <t>Retirement</t>
  </si>
  <si>
    <t>% of Wages</t>
  </si>
  <si>
    <t>Benefit</t>
  </si>
  <si>
    <t>Employee Benefit Costs</t>
  </si>
  <si>
    <t>Administration:</t>
  </si>
  <si>
    <t>Total</t>
  </si>
  <si>
    <t>Operations:</t>
  </si>
  <si>
    <t>Average Overtime Wage</t>
  </si>
  <si>
    <t>Average Hourly Wage</t>
  </si>
  <si>
    <t>Hourly Wage</t>
  </si>
  <si>
    <t>Employee Position</t>
  </si>
  <si>
    <t>Laborer</t>
  </si>
  <si>
    <t>Lead Operator</t>
  </si>
  <si>
    <t>Offic Manager</t>
  </si>
  <si>
    <t>Operator- (Superintendent)</t>
  </si>
  <si>
    <t>Utility Clerk</t>
  </si>
  <si>
    <t>Operational ($18.09 x 33.71%)</t>
  </si>
  <si>
    <t>Administrative ($13.63 x 33.71%)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</si>
</sst>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 applyAlignment="1">
      <alignment horizontal="center" vertical="center" wrapText="1"/>
    </xf>
    <xf numFmtId="44" fontId="0" fillId="2" borderId="1" xfId="0" applyNumberFormat="1" applyFill="1" applyBorder="1" applyAlignment="1">
      <alignment horizontal="center" vertical="center"/>
    </xf>
    <xf numFmtId="4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4" fontId="1" fillId="0" borderId="1" xfId="2" applyFont="1" applyBorder="1" applyAlignment="1">
      <alignment horizontal="right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right" vertical="center"/>
    </xf>
    <xf numFmtId="44" fontId="0" fillId="0" borderId="1" xfId="0" applyNumberFormat="1" applyBorder="1" applyAlignment="1">
      <alignment horizontal="right" vertical="center"/>
    </xf>
    <xf numFmtId="44" fontId="0" fillId="0" borderId="1" xfId="0" applyNumberFormat="1" applyBorder="1" applyAlignment="1">
      <alignment horizontal="center" vertical="center"/>
    </xf>
    <xf numFmtId="0" fontId="2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44" fontId="0" fillId="0" borderId="1" xfId="2" applyFont="1" applyBorder="1" applyAlignment="1">
      <alignment horizontal="right" vertical="center"/>
    </xf>
    <xf numFmtId="164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164" fontId="1" fillId="0" borderId="1" xfId="2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4" fontId="0" fillId="0" borderId="1" xfId="0" applyNumberFormat="1" applyFont="1" applyBorder="1" applyAlignment="1">
      <alignment horizontal="center" vertical="center"/>
    </xf>
    <xf numFmtId="165" fontId="0" fillId="2" borderId="1" xfId="1" applyNumberFormat="1" applyFont="1" applyFill="1" applyBorder="1" applyAlignment="1">
      <alignment horizontal="right" vertical="center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center" vertical="center"/>
    </xf>
    <xf numFmtId="44" fontId="1" fillId="2" borderId="1" xfId="2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44" fontId="0" fillId="2" borderId="1" xfId="2" applyFont="1" applyFill="1" applyBorder="1" applyAlignment="1">
      <alignment horizontal="center" vertical="center" wrapText="1"/>
    </xf>
    <xf numFmtId="44" fontId="0" fillId="2" borderId="1" xfId="2" applyFont="1" applyFill="1" applyBorder="1" applyAlignment="1">
      <alignment horizontal="center" vertical="center"/>
    </xf>
    <xf numFmtId="44" fontId="0" fillId="2" borderId="1" xfId="2" applyNumberFormat="1" applyFont="1" applyFill="1" applyBorder="1" applyAlignment="1">
      <alignment horizontal="right" vertical="center"/>
    </xf>
    <xf numFmtId="44" fontId="0" fillId="2" borderId="1" xfId="0" applyNumberFormat="1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44" fontId="0" fillId="0" borderId="1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AEADD-8961-41E5-A0FA-8C7CA5F92CBC}">
  <dimension ref="A1:D37"/>
  <sheetViews>
    <sheetView tabSelected="1" topLeftCell="A16" workbookViewId="0">
      <selection activeCell="D36" sqref="D36"/>
    </sheetView>
  </sheetViews>
  <sheetFormatPr defaultRowHeight="15" x14ac:dyDescent="0.25"/>
  <cols>
    <col min="1" max="1" width="33.140625" customWidth="1"/>
    <col min="2" max="2" width="13.5703125" customWidth="1"/>
    <col min="4" max="4" width="9.140625" customWidth="1"/>
  </cols>
  <sheetData>
    <row r="1" spans="1:4" ht="45" x14ac:dyDescent="0.25">
      <c r="A1" s="5" t="s">
        <v>23</v>
      </c>
      <c r="B1" s="5" t="s">
        <v>22</v>
      </c>
      <c r="C1" s="5" t="s">
        <v>21</v>
      </c>
      <c r="D1" s="5" t="s">
        <v>20</v>
      </c>
    </row>
    <row r="2" spans="1:4" x14ac:dyDescent="0.25">
      <c r="A2" s="6"/>
      <c r="B2" s="1"/>
      <c r="C2" s="6"/>
      <c r="D2" s="6"/>
    </row>
    <row r="3" spans="1:4" x14ac:dyDescent="0.25">
      <c r="A3" s="7" t="s">
        <v>19</v>
      </c>
      <c r="B3" s="1"/>
      <c r="C3" s="6"/>
      <c r="D3" s="6"/>
    </row>
    <row r="4" spans="1:4" x14ac:dyDescent="0.25">
      <c r="A4" s="31" t="s">
        <v>27</v>
      </c>
      <c r="B4" s="34">
        <v>27.88</v>
      </c>
      <c r="C4" s="6"/>
      <c r="D4" s="6"/>
    </row>
    <row r="5" spans="1:4" x14ac:dyDescent="0.25">
      <c r="A5" s="31" t="s">
        <v>25</v>
      </c>
      <c r="B5" s="34">
        <v>18.7</v>
      </c>
      <c r="C5" s="6"/>
      <c r="D5" s="6"/>
    </row>
    <row r="6" spans="1:4" x14ac:dyDescent="0.25">
      <c r="A6" s="31" t="s">
        <v>24</v>
      </c>
      <c r="B6" s="34">
        <v>16.45</v>
      </c>
      <c r="C6" s="9"/>
      <c r="D6" s="9"/>
    </row>
    <row r="7" spans="1:4" x14ac:dyDescent="0.25">
      <c r="A7" s="31" t="s">
        <v>24</v>
      </c>
      <c r="B7" s="35">
        <v>14.2</v>
      </c>
      <c r="C7" s="12"/>
      <c r="D7" s="12"/>
    </row>
    <row r="8" spans="1:4" x14ac:dyDescent="0.25">
      <c r="A8" s="31" t="s">
        <v>24</v>
      </c>
      <c r="B8" s="35">
        <v>13.2</v>
      </c>
      <c r="C8" s="14"/>
      <c r="D8" s="14"/>
    </row>
    <row r="9" spans="1:4" x14ac:dyDescent="0.25">
      <c r="A9" s="32" t="s">
        <v>18</v>
      </c>
      <c r="B9" s="37">
        <f>SUM(B4:B8)</f>
        <v>90.43</v>
      </c>
      <c r="C9" s="15">
        <f>B9/5</f>
        <v>18.086000000000002</v>
      </c>
      <c r="D9" s="15">
        <f>C9*1.5</f>
        <v>27.129000000000005</v>
      </c>
    </row>
    <row r="10" spans="1:4" x14ac:dyDescent="0.25">
      <c r="A10" s="20"/>
      <c r="B10" s="30"/>
      <c r="C10" s="14"/>
      <c r="D10" s="14"/>
    </row>
    <row r="11" spans="1:4" x14ac:dyDescent="0.25">
      <c r="A11" s="33" t="s">
        <v>17</v>
      </c>
      <c r="B11" s="30"/>
      <c r="C11" s="14"/>
      <c r="D11" s="14"/>
    </row>
    <row r="12" spans="1:4" x14ac:dyDescent="0.25">
      <c r="A12" s="31" t="s">
        <v>26</v>
      </c>
      <c r="B12" s="2">
        <v>18.75</v>
      </c>
      <c r="C12" s="15"/>
      <c r="D12" s="15"/>
    </row>
    <row r="13" spans="1:4" x14ac:dyDescent="0.25">
      <c r="A13" s="20" t="s">
        <v>28</v>
      </c>
      <c r="B13" s="2">
        <v>11.95</v>
      </c>
      <c r="C13" s="16"/>
      <c r="D13" s="16"/>
    </row>
    <row r="14" spans="1:4" x14ac:dyDescent="0.25">
      <c r="A14" s="20" t="s">
        <v>28</v>
      </c>
      <c r="B14" s="2">
        <v>10.199999999999999</v>
      </c>
      <c r="C14" s="16"/>
      <c r="D14" s="16"/>
    </row>
    <row r="15" spans="1:4" x14ac:dyDescent="0.25">
      <c r="A15" s="4"/>
      <c r="B15" s="2">
        <f>SUM(B12:B14)</f>
        <v>40.9</v>
      </c>
      <c r="C15" s="16">
        <f>B15/3</f>
        <v>13.633333333333333</v>
      </c>
      <c r="D15" s="16">
        <f>C15*1.5</f>
        <v>20.45</v>
      </c>
    </row>
    <row r="16" spans="1:4" x14ac:dyDescent="0.25">
      <c r="A16" s="4"/>
      <c r="B16" s="3"/>
      <c r="C16" s="16"/>
      <c r="D16" s="16"/>
    </row>
    <row r="17" spans="1:4" x14ac:dyDescent="0.25">
      <c r="A17" s="4"/>
      <c r="B17" s="28"/>
      <c r="C17" s="10"/>
      <c r="D17" s="10"/>
    </row>
    <row r="18" spans="1:4" x14ac:dyDescent="0.25">
      <c r="A18" s="17" t="s">
        <v>16</v>
      </c>
      <c r="B18" s="3"/>
      <c r="C18" s="10"/>
      <c r="D18" s="10"/>
    </row>
    <row r="19" spans="1:4" x14ac:dyDescent="0.25">
      <c r="A19" s="17" t="s">
        <v>15</v>
      </c>
      <c r="B19" s="3" t="s">
        <v>14</v>
      </c>
      <c r="C19" s="10"/>
      <c r="D19" s="10"/>
    </row>
    <row r="20" spans="1:4" x14ac:dyDescent="0.25">
      <c r="A20" s="8" t="s">
        <v>13</v>
      </c>
      <c r="B20" s="28">
        <v>24.06</v>
      </c>
      <c r="C20" s="10"/>
      <c r="D20" s="10"/>
    </row>
    <row r="21" spans="1:4" x14ac:dyDescent="0.25">
      <c r="A21" s="8" t="s">
        <v>12</v>
      </c>
      <c r="B21" s="28">
        <v>2</v>
      </c>
      <c r="C21" s="10"/>
      <c r="D21" s="10"/>
    </row>
    <row r="22" spans="1:4" x14ac:dyDescent="0.25">
      <c r="A22" s="18" t="s">
        <v>11</v>
      </c>
      <c r="B22" s="28">
        <v>6.2</v>
      </c>
      <c r="C22" s="10"/>
      <c r="D22" s="10"/>
    </row>
    <row r="23" spans="1:4" x14ac:dyDescent="0.25">
      <c r="A23" s="18" t="s">
        <v>10</v>
      </c>
      <c r="B23" s="29">
        <v>1.45</v>
      </c>
      <c r="C23" s="10"/>
      <c r="D23" s="10"/>
    </row>
    <row r="24" spans="1:4" x14ac:dyDescent="0.25">
      <c r="A24" s="11" t="s">
        <v>9</v>
      </c>
      <c r="B24" s="36">
        <f>SUM(B20:B23)</f>
        <v>33.71</v>
      </c>
      <c r="C24" s="10"/>
      <c r="D24" s="10"/>
    </row>
    <row r="25" spans="1:4" x14ac:dyDescent="0.25">
      <c r="A25" s="11"/>
      <c r="B25" s="27"/>
      <c r="C25" s="10"/>
      <c r="D25" s="10"/>
    </row>
    <row r="26" spans="1:4" x14ac:dyDescent="0.25">
      <c r="A26" s="11" t="s">
        <v>8</v>
      </c>
      <c r="B26" s="4"/>
      <c r="C26" s="21"/>
      <c r="D26" s="22" t="s">
        <v>3</v>
      </c>
    </row>
    <row r="27" spans="1:4" x14ac:dyDescent="0.25">
      <c r="A27" s="19" t="s">
        <v>7</v>
      </c>
      <c r="B27" s="21">
        <v>93474.96</v>
      </c>
      <c r="C27" s="22"/>
      <c r="D27" s="22"/>
    </row>
    <row r="28" spans="1:4" x14ac:dyDescent="0.25">
      <c r="A28" s="19" t="s">
        <v>6</v>
      </c>
      <c r="B28" s="38">
        <v>16640</v>
      </c>
      <c r="C28" s="24"/>
      <c r="D28" s="24"/>
    </row>
    <row r="29" spans="1:4" x14ac:dyDescent="0.25">
      <c r="A29" s="20" t="s">
        <v>5</v>
      </c>
      <c r="B29" s="10"/>
      <c r="C29" s="25">
        <f>B27/B28</f>
        <v>5.6174855769230776</v>
      </c>
      <c r="D29" s="22" t="s">
        <v>3</v>
      </c>
    </row>
    <row r="30" spans="1:4" x14ac:dyDescent="0.25">
      <c r="A30" s="20"/>
      <c r="B30" s="10"/>
      <c r="C30" s="25"/>
      <c r="D30" s="22"/>
    </row>
    <row r="31" spans="1:4" x14ac:dyDescent="0.25">
      <c r="A31" s="23" t="s">
        <v>4</v>
      </c>
      <c r="B31" s="10"/>
      <c r="C31" s="22"/>
      <c r="D31" s="22"/>
    </row>
    <row r="32" spans="1:4" x14ac:dyDescent="0.25">
      <c r="A32" s="13" t="s">
        <v>29</v>
      </c>
      <c r="B32" s="10"/>
      <c r="C32" s="22">
        <f>C9*33.71%</f>
        <v>6.0967906000000012</v>
      </c>
      <c r="D32" s="22"/>
    </row>
    <row r="33" spans="1:4" x14ac:dyDescent="0.25">
      <c r="A33" s="20" t="s">
        <v>30</v>
      </c>
      <c r="B33" s="10"/>
      <c r="C33" s="26">
        <f>13.63*33.71%</f>
        <v>4.5946730000000002</v>
      </c>
      <c r="D33" s="26"/>
    </row>
    <row r="34" spans="1:4" x14ac:dyDescent="0.25">
      <c r="A34" s="4"/>
      <c r="B34" s="10"/>
      <c r="C34" s="22"/>
      <c r="D34" s="22"/>
    </row>
    <row r="35" spans="1:4" x14ac:dyDescent="0.25">
      <c r="A35" s="4" t="s">
        <v>2</v>
      </c>
      <c r="B35" s="4"/>
      <c r="C35" s="4"/>
      <c r="D35" s="4"/>
    </row>
    <row r="36" spans="1:4" x14ac:dyDescent="0.25">
      <c r="A36" s="4" t="s">
        <v>1</v>
      </c>
      <c r="B36" s="4"/>
      <c r="C36" s="39">
        <f>C32+C29+C9</f>
        <v>29.800276176923081</v>
      </c>
      <c r="D36" s="40">
        <f>((C9+C32)*1.5)+C29</f>
        <v>41.891671476923086</v>
      </c>
    </row>
    <row r="37" spans="1:4" x14ac:dyDescent="0.25">
      <c r="A37" s="4" t="s">
        <v>0</v>
      </c>
      <c r="B37" s="4"/>
      <c r="C37" s="39">
        <f>C33+C29+C15</f>
        <v>23.84549191025641</v>
      </c>
      <c r="D37" s="40">
        <f>((C15+C33)*1.5)+C29</f>
        <v>32.959495076923076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Labor Breakdown-South Hopkins</vt:lpstr>
    </vt:vector>
  </TitlesOfParts>
  <Company>Stoll Keenon Ogden PLLC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Stoll Keenon Ogden</dc:creator>
  <cp:lastModifiedBy>jpenn</cp:lastModifiedBy>
  <dcterms:created xsi:type="dcterms:W3CDTF">2018-01-25T18:45:13Z</dcterms:created>
  <dcterms:modified xsi:type="dcterms:W3CDTF">2019-10-30T15:39:24Z</dcterms:modified>
</cp:coreProperties>
</file>