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13_ncr:1_{3C7E726C-30DC-4C3C-BA28-EFE8DB90480E}" xr6:coauthVersionLast="47" xr6:coauthVersionMax="47" xr10:uidLastSave="{00000000-0000-0000-0000-000000000000}"/>
  <bookViews>
    <workbookView xWindow="-120" yWindow="-120" windowWidth="25440" windowHeight="15390" xr2:uid="{E43126F6-02E7-4E60-A239-55EB80B181A0}"/>
  </bookViews>
  <sheets>
    <sheet name="COVER" sheetId="1" r:id="rId1"/>
    <sheet name="SCH II" sheetId="2" r:id="rId2"/>
    <sheet name="SCH III" sheetId="3" r:id="rId3"/>
    <sheet name="SCH IV" sheetId="4" r:id="rId4"/>
    <sheet name="INTEREST FACTOR" sheetId="5" r:id="rId5"/>
  </sheets>
  <externalReferences>
    <externalReference r:id="rId6"/>
  </externalReference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III'!$A$1:$J$69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III'!$A$1:$J$70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III'!$A$2:$J$69</definedName>
    <definedName name="SCHIII2Q">'SCH III'!$A$73:$J$140</definedName>
    <definedName name="SCHIII3Q">'SCH III'!$A$144:$J$214</definedName>
    <definedName name="SCHIII4Q">'SCH III'!$A$218:$J$286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III'!$A$1:$J$69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III'!$A$1:$J$69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III'!$A$218:$J$286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III'!$A$218:$J$286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III'!$A$218:$J$286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III'!$A$218:$J$286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III'!$A$218:$J$286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III'!$A$218:$J$286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III'!$A$218:$J$286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III'!$A$218:$J$286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III'!$A$218:$J$286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III'!$A$218:$J$286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III'!$A$218:$J$286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III'!$A$218:$J$286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III'!$A$218:$J$286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III'!$A$218:$J$286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III'!$A$218:$J$286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III'!$A$218:$J$286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III'!$A$2:$J$69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III'!$A$73:$J$140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III'!$A$144:$J$214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III'!$A$218:$J$286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III'!$A$218:$J$286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III'!$A$218:$J$286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III'!$A$218:$J$286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III'!$A$218:$J$286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III'!$A$218:$J$286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III'!$A$218:$J$286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III'!$A$218:$J$286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III'!$A$218:$J$286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III'!$A$218:$J$286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III'!$A$218:$J$286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III'!$A$218:$J$286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III'!$A$218:$J$286</definedName>
    <definedName name="Z_F578933F_F102_11D3_B1D4_009027AE2FC3_.wvu.PrintArea" localSheetId="3" hidden="1">'SCH IV'!$A$180:$J$236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9" i="5" l="1"/>
  <c r="AC36" i="5"/>
  <c r="AC35" i="5"/>
  <c r="AC38" i="5" s="1"/>
  <c r="AC41" i="5" s="1"/>
  <c r="C34" i="5"/>
  <c r="C32" i="5"/>
  <c r="H17" i="5"/>
  <c r="H16" i="5"/>
  <c r="C30" i="5" s="1"/>
  <c r="C36" i="5" s="1"/>
  <c r="C38" i="5" s="1"/>
  <c r="C40" i="5" s="1"/>
  <c r="C11" i="5" s="1"/>
  <c r="C18" i="5" s="1"/>
  <c r="C13" i="5" s="1"/>
  <c r="C15" i="5" s="1"/>
  <c r="J16" i="2" s="1"/>
  <c r="J55" i="4"/>
  <c r="D55" i="4"/>
  <c r="J51" i="4"/>
  <c r="E44" i="4"/>
  <c r="J37" i="4"/>
  <c r="J24" i="4"/>
  <c r="J53" i="4" s="1"/>
  <c r="J57" i="4" s="1"/>
  <c r="I54" i="1" s="1"/>
  <c r="I58" i="1" s="1"/>
  <c r="I17" i="1" s="1"/>
  <c r="C34" i="4"/>
  <c r="E31" i="4"/>
  <c r="J64" i="3"/>
  <c r="B64" i="3"/>
  <c r="J52" i="3"/>
  <c r="H52" i="3"/>
  <c r="F52" i="3"/>
  <c r="H47" i="3"/>
  <c r="H51" i="3" s="1"/>
  <c r="F47" i="3"/>
  <c r="F51" i="3" s="1"/>
  <c r="F54" i="3" s="1"/>
  <c r="J44" i="3"/>
  <c r="H44" i="3"/>
  <c r="F44" i="3"/>
  <c r="J36" i="3"/>
  <c r="J47" i="3" s="1"/>
  <c r="J51" i="3" s="1"/>
  <c r="H36" i="3"/>
  <c r="F36" i="3"/>
  <c r="J20" i="3"/>
  <c r="H20" i="3"/>
  <c r="F20" i="3"/>
  <c r="J10" i="3"/>
  <c r="H10" i="3"/>
  <c r="J51" i="2"/>
  <c r="C18" i="2"/>
  <c r="J14" i="2"/>
  <c r="F6" i="3"/>
  <c r="A1" i="3"/>
  <c r="A2" i="4" s="1"/>
  <c r="A1" i="5" s="1"/>
  <c r="I14" i="1"/>
  <c r="E18" i="2" l="1"/>
  <c r="J18" i="2"/>
  <c r="J22" i="2" s="1"/>
  <c r="I32" i="1" s="1"/>
  <c r="I36" i="1" s="1"/>
  <c r="I15" i="1" s="1"/>
  <c r="H54" i="3"/>
  <c r="J57" i="3" s="1"/>
  <c r="J61" i="3" s="1"/>
  <c r="J67" i="3" s="1"/>
  <c r="I43" i="1" s="1"/>
  <c r="I47" i="1" s="1"/>
  <c r="I16" i="1" s="1"/>
  <c r="J54" i="3"/>
  <c r="F14" i="2"/>
  <c r="G7" i="4"/>
  <c r="H39" i="2"/>
  <c r="I18" i="1" l="1"/>
  <c r="C35" i="4"/>
  <c r="C48" i="4"/>
  <c r="C22" i="4"/>
</calcChain>
</file>

<file path=xl/sharedStrings.xml><?xml version="1.0" encoding="utf-8"?>
<sst xmlns="http://schemas.openxmlformats.org/spreadsheetml/2006/main" count="274" uniqueCount="161">
  <si>
    <t>DUKE ENERGY KENTUCKY, INC</t>
  </si>
  <si>
    <t>GAS COST ADJUSTMENT CLAUSE</t>
  </si>
  <si>
    <t>QUARTERLY REPORT</t>
  </si>
  <si>
    <t xml:space="preserve">            GAS COST RECOVERY RATES EFFECTIVE FROM </t>
  </si>
  <si>
    <t>THROUGH</t>
  </si>
  <si>
    <t xml:space="preserve">          DESCRIPTION</t>
  </si>
  <si>
    <t>UNIT</t>
  </si>
  <si>
    <t>AMOUNT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</si>
  <si>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</si>
  <si>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</si>
  <si>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</si>
  <si>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</si>
  <si>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</si>
  <si>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+BA</t>
  </si>
  <si>
    <t>EXPECTED GAS COST CALCULATION</t>
  </si>
  <si>
    <t>TOTAL EXPECTED GAS COST COMPONENT (EGC)</t>
  </si>
  <si>
    <t>SUPPLIER REFUND ADJUSTMENT CALCULATION</t>
  </si>
  <si>
    <t>CURRENT QUARTER SUPPLIER REFUND ADJ.</t>
  </si>
  <si>
    <t>PREVIOUS QUARTER REPORTED SUPPLIER REFUND ADJ.</t>
  </si>
  <si>
    <t>SECOND PREVIOUS QUARTER REPORTED SUPPLIER REFUND ADJ.</t>
  </si>
  <si>
    <t>THIRD PREVIOUS QUARTER REPORTED SUPPLIER REFUND ADJ.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</si>
  <si>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</si>
  <si>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</si>
  <si>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</si>
  <si>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</si>
  <si>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</si>
  <si>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</si>
  <si>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</si>
  <si>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</si>
  <si>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</si>
  <si>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</si>
  <si>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</si>
  <si>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</si>
  <si>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</si>
  <si>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</si>
  <si>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SARAH LAWLER</t>
  </si>
  <si>
    <t>TITLE:</t>
  </si>
  <si>
    <t>Vice President</t>
  </si>
  <si>
    <t>Rates &amp; Regulatory Strategy - OH/KY</t>
  </si>
  <si>
    <t>SCHEDULE II</t>
  </si>
  <si>
    <t>SUPPLIER REFUND ADJUSTMENT</t>
  </si>
  <si>
    <t xml:space="preserve">                 DETAILS FOR THE THREE MONTH PERIOD ENDED</t>
  </si>
  <si>
    <t>DESCRIPTION</t>
  </si>
  <si>
    <t>SUPPLIER REFUNDS RECEIVED DURING THREE MONTH PERIOD</t>
  </si>
  <si>
    <t>ENDED</t>
  </si>
  <si>
    <t>$</t>
  </si>
  <si>
    <t xml:space="preserve">INTEREST FACTOR (REFLECTING 90 DAY COMMERCIAL PAPER RATE) </t>
  </si>
  <si>
    <t xml:space="preserve"> </t>
  </si>
  <si>
    <t>REFUNDS INCLUDING INTEREST (</t>
  </si>
  <si>
    <t>x</t>
  </si>
  <si>
    <t>)</t>
  </si>
  <si>
    <t>DIVIDED  BY  TWELVE  MONTH  SALES  ENDED</t>
  </si>
  <si>
    <t>May 31, 2023</t>
  </si>
  <si>
    <t>MCF</t>
  </si>
  <si>
    <t>CURRENT SUPPLIER REFUND ADJUSTMENT</t>
  </si>
  <si>
    <t xml:space="preserve">DETAILS OF SUPPLIER REFUNDS RECEIVED DURING THE THREE MONTHS ENDED </t>
  </si>
  <si>
    <t>SUPPLIER</t>
  </si>
  <si>
    <t xml:space="preserve">     TOTAL REFUNDS APPLICABLE TO THE CURRENT GCA</t>
  </si>
  <si>
    <t>RAU</t>
  </si>
  <si>
    <t>SCHEDULE III</t>
  </si>
  <si>
    <t>ACTUAL ADJUSTMENT</t>
  </si>
  <si>
    <t xml:space="preserve">                                            DETAILS FOR THE THREE MONTH PERIOD ENDED</t>
  </si>
  <si>
    <t>DECEMBER</t>
  </si>
  <si>
    <t>SUPPLY VOLUME PER BOOKS</t>
  </si>
  <si>
    <t>PRIMARY GAS SUPPLIERS</t>
  </si>
  <si>
    <t>UTILITY PRODUCTION</t>
  </si>
  <si>
    <t>INCLUDABLE PROPANE</t>
  </si>
  <si>
    <t>OTHER VOLUMES (SPECIFY) ADJUSTMENT</t>
  </si>
  <si>
    <t xml:space="preserve">     TOTAL SUPPLY VOLUMES</t>
  </si>
  <si>
    <t>SUPPLY COST PER BOOKS</t>
  </si>
  <si>
    <t>INCLUDABLE PROPANE ($)</t>
  </si>
  <si>
    <t xml:space="preserve">   GAS COST UNCOLLECTIBLE</t>
  </si>
  <si>
    <t>OTHER COSTS (SPECIFY):</t>
  </si>
  <si>
    <t xml:space="preserve">  TRANSPORTATION SERVICE "UNACCOUNTED FOR"($)</t>
  </si>
  <si>
    <t xml:space="preserve">  GAS COST CREDIT ($)</t>
  </si>
  <si>
    <t xml:space="preserve">   X-5 TARIFF ($)</t>
  </si>
  <si>
    <t xml:space="preserve">  MANAGEMENT FEES</t>
  </si>
  <si>
    <t xml:space="preserve">  LOSSES - DAMAGED LINES ($)</t>
  </si>
  <si>
    <t xml:space="preserve">  SALES TO REMARKETERS ($)</t>
  </si>
  <si>
    <t xml:space="preserve">  TRANSPORTATION TAKE-OR-PAY RECOVERY ($)</t>
  </si>
  <si>
    <t xml:space="preserve">     TOTAL SUPPLY COSTS</t>
  </si>
  <si>
    <t>SALES VOLUMES</t>
  </si>
  <si>
    <t>JURISDICTIONAL</t>
  </si>
  <si>
    <t>NON-JURISDICTIONAL</t>
  </si>
  <si>
    <t>OTHER VOLUMES (SPECIFY):</t>
  </si>
  <si>
    <t xml:space="preserve">     TOTAL SALES VOLUMES</t>
  </si>
  <si>
    <t>UNIT BOOK COST OF GAS (SUPPLY $ / SALES MCF)</t>
  </si>
  <si>
    <t>LESS:  EGC IN EFFECT FOR THE MONTH</t>
  </si>
  <si>
    <t xml:space="preserve">     DIFFERENCE</t>
  </si>
  <si>
    <t>TIMES: MONTHLY JURISDICTIONAL SALES</t>
  </si>
  <si>
    <t>EQUALS MONTHLY COST DIFFERENCE</t>
  </si>
  <si>
    <t>NET COST DIFFERENCE FOR THE THREE MONTH PERIOD</t>
  </si>
  <si>
    <t>PRIOR PERIOD ADJUSTMENT - none</t>
  </si>
  <si>
    <t>TOTAL COST USED IN THE CURRENT AA CALCULATION</t>
  </si>
  <si>
    <t xml:space="preserve">DIVIDED BY:  12 MONTH PROJECTED SALES ENDED </t>
  </si>
  <si>
    <t>EQUALS CURRENT QUARTERLY ACTUAL ADJUSTMENT</t>
  </si>
  <si>
    <t>AAU</t>
  </si>
  <si>
    <t>SCHEDULE IV</t>
  </si>
  <si>
    <t>BALANCE ADJUSTMENT</t>
  </si>
  <si>
    <t>DETAILS FOR THE TWELVE MONTH PERIOD ENDED</t>
  </si>
  <si>
    <t>RECONCILIATION OF A PREVIOUS GAS COST VARIANCE</t>
  </si>
  <si>
    <t>GAS COST DIFFERENCE TO BE RECOVERED FROM OR (RETURNED TO) CUSTOMERS</t>
  </si>
  <si>
    <t xml:space="preserve">    WHICH WAS USED TO COMPUTE THE "AA" EFFECTIVE</t>
  </si>
  <si>
    <t>LESS: AMOUNT RECOVERED (RETURNED) BY THE AA OF $</t>
  </si>
  <si>
    <t>/MCF</t>
  </si>
  <si>
    <t xml:space="preserve">   APPLIED  TO  TOTAL  SALES  OF</t>
  </si>
  <si>
    <t xml:space="preserve">MCF </t>
  </si>
  <si>
    <t xml:space="preserve">   (TWELVE MONTHS ENDED </t>
  </si>
  <si>
    <t>BALANCE ADJUSTMENT FOR THE "AA"</t>
  </si>
  <si>
    <t>RECONCILIATION OF A PREVIOUS SUPPLIER REFUND</t>
  </si>
  <si>
    <t>SUPPLIER REFUND AMOUNT TO BE DISTRIBUTED TO CUSTOMERS WHICH</t>
  </si>
  <si>
    <t xml:space="preserve">   WAS USED TO COMPUTE THE  "RA"   EFFECTIVE </t>
  </si>
  <si>
    <t>LESS:  AMOUNT  DISTRIBUTED BY THE  "RA"  OF $</t>
  </si>
  <si>
    <t xml:space="preserve">  APPLIED  TO  TOTAL  SALES  OF </t>
  </si>
  <si>
    <t>BALANCE ADJUSTMENT FOR THE "RA"</t>
  </si>
  <si>
    <t>RECONCILIATION OF A PREVIOUS BALANCE ADJUSTMENT</t>
  </si>
  <si>
    <t>AMOUNT TO BE RECOVERED FROM OR (RETURNED TO) CUSTOMERS WHICH</t>
  </si>
  <si>
    <t xml:space="preserve">   WAS USED TO COMPUTE THE  "BA"  EFFECTIVE</t>
  </si>
  <si>
    <t>LESS: AMOUNT RECOVERED (RETURNED) BY THE "BA" OF $</t>
  </si>
  <si>
    <t xml:space="preserve">   APPLIED  TO  TOTAL  SALES  OF </t>
  </si>
  <si>
    <t>BALANCE ADJUSTMENT FOR THE "BA"</t>
  </si>
  <si>
    <t>TOTAL BALANCE ADJUSTMENT AMOUNT</t>
  </si>
  <si>
    <t xml:space="preserve">DIVIDED BY:  12 MONTHS PROJECTED SALES ENDED </t>
  </si>
  <si>
    <t>EQUALS: CURRENT QUARTER BALANCE ADJUSTMENT</t>
  </si>
  <si>
    <t>DUKE ENERGY Kentucky, Inc.</t>
  </si>
  <si>
    <t>USED FOR GCA EFFECTIVE</t>
  </si>
  <si>
    <t>June 1, 2022</t>
  </si>
  <si>
    <t>COMPUTATION OF THE INTEREST FACTOR</t>
  </si>
  <si>
    <t>MARCH</t>
  </si>
  <si>
    <t>FOR THE GCA CALCULATION ON SCHEDULE II</t>
  </si>
  <si>
    <t xml:space="preserve">APRIL </t>
  </si>
  <si>
    <t>MAY</t>
  </si>
  <si>
    <t>TWELVE MONTHS ENDED</t>
  </si>
  <si>
    <t>JUNE</t>
  </si>
  <si>
    <t>BLOOMBERG REPORT (90-DAY COMMERCIAL PAPER RATES)</t>
  </si>
  <si>
    <t>JULY</t>
  </si>
  <si>
    <t>AUGUST</t>
  </si>
  <si>
    <t>INTEREST RATE</t>
  </si>
  <si>
    <t>SEPTEMBER</t>
  </si>
  <si>
    <t>OCTOBER</t>
  </si>
  <si>
    <t>PAYMENT</t>
  </si>
  <si>
    <t>NOVEMBER</t>
  </si>
  <si>
    <t>ANNUAL TOTAL</t>
  </si>
  <si>
    <t xml:space="preserve">JANUARY </t>
  </si>
  <si>
    <t>FEBRUARY</t>
  </si>
  <si>
    <t>MONTHLY INTEREST</t>
  </si>
  <si>
    <t>PRIOR ANNUAL TOTAL</t>
  </si>
  <si>
    <t>PLUS CURRENT MONTHLY RATE</t>
  </si>
  <si>
    <t>LESS YEAR AGO RATE</t>
  </si>
  <si>
    <t>GAS SALES VOLUMES (18A)</t>
  </si>
  <si>
    <t>NEW ANNUAL TOTAL</t>
  </si>
  <si>
    <t xml:space="preserve">  LESS: JURISDICTIONAL</t>
  </si>
  <si>
    <t>-</t>
  </si>
  <si>
    <t>AVERAGE ANNUAL RATE</t>
  </si>
  <si>
    <t>RATE IT SALES (AGENCY)</t>
  </si>
  <si>
    <t xml:space="preserve">  PLUS: FT &amp; IT NON-PURCH TRANSP</t>
  </si>
  <si>
    <t>LESS 0.5% (ADMINISTRATIVE)</t>
  </si>
  <si>
    <t>TOTAL IT &amp; FT TRANSP VOLUMES</t>
  </si>
  <si>
    <t>=</t>
  </si>
  <si>
    <t>2nd Quarter</t>
  </si>
  <si>
    <t>February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</si>
</sst>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#,##0.000_);\(#,##0.000\)"/>
    <numFmt numFmtId="166" formatCode="#,##0.0000_);\(#,##0.0000\)"/>
    <numFmt numFmtId="167" formatCode="0.0000"/>
    <numFmt numFmtId="168" formatCode="#,##0.0_);\(#,##0.0\)"/>
    <numFmt numFmtId="169" formatCode="#,##0.000000_);\(#,##0.000000\)"/>
    <numFmt numFmtId="170" formatCode="0.00_);\(0.00\)"/>
  </numFmts>
  <fonts count="13" x14ac:knownFonts="1"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u/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name val="Arial"/>
      <family val="2"/>
    </font>
    <font>
      <sz val="7.5"/>
      <color rgb="FF890C08"/>
      <name val="Helvetic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quotePrefix="1" applyFont="1" applyAlignment="1">
      <alignment horizontal="left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horizontal="fill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fill"/>
    </xf>
    <xf numFmtId="0" fontId="2" fillId="0" borderId="7" xfId="0" applyFont="1" applyBorder="1" applyAlignment="1">
      <alignment horizontal="fill"/>
    </xf>
    <xf numFmtId="0" fontId="2" fillId="0" borderId="8" xfId="0" applyFont="1" applyBorder="1" applyAlignment="1">
      <alignment horizontal="fill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0" fontId="3" fillId="0" borderId="0" xfId="0" quotePrefix="1" applyFont="1" applyAlignment="1">
      <alignment horizontal="centerContinuous"/>
    </xf>
    <xf numFmtId="165" fontId="6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165" fontId="2" fillId="0" borderId="0" xfId="0" applyNumberFormat="1" applyFont="1"/>
    <xf numFmtId="164" fontId="8" fillId="0" borderId="0" xfId="0" quotePrefix="1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fill"/>
    </xf>
    <xf numFmtId="0" fontId="0" fillId="0" borderId="7" xfId="0" applyBorder="1"/>
    <xf numFmtId="0" fontId="3" fillId="0" borderId="0" xfId="0" applyFont="1" applyAlignment="1">
      <alignment horizontal="right"/>
    </xf>
    <xf numFmtId="39" fontId="9" fillId="0" borderId="0" xfId="0" applyNumberFormat="1" applyFont="1" applyAlignment="1">
      <alignment horizontal="left"/>
    </xf>
    <xf numFmtId="0" fontId="3" fillId="0" borderId="0" xfId="0" applyFont="1"/>
    <xf numFmtId="0" fontId="2" fillId="0" borderId="4" xfId="0" applyFont="1" applyBorder="1"/>
    <xf numFmtId="0" fontId="2" fillId="0" borderId="6" xfId="0" applyFont="1" applyBorder="1"/>
    <xf numFmtId="0" fontId="6" fillId="0" borderId="0" xfId="0" applyFont="1"/>
    <xf numFmtId="39" fontId="2" fillId="0" borderId="0" xfId="0" applyNumberFormat="1" applyFont="1"/>
    <xf numFmtId="37" fontId="2" fillId="0" borderId="0" xfId="0" applyNumberFormat="1" applyFont="1"/>
    <xf numFmtId="166" fontId="2" fillId="0" borderId="0" xfId="0" applyNumberFormat="1" applyFont="1"/>
    <xf numFmtId="7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7" fontId="6" fillId="0" borderId="0" xfId="0" applyNumberFormat="1" applyFont="1"/>
    <xf numFmtId="165" fontId="2" fillId="0" borderId="9" xfId="0" applyNumberFormat="1" applyFont="1" applyBorder="1"/>
    <xf numFmtId="168" fontId="2" fillId="0" borderId="0" xfId="0" applyNumberFormat="1" applyFont="1"/>
    <xf numFmtId="37" fontId="2" fillId="0" borderId="0" xfId="0" applyNumberFormat="1" applyFont="1" applyAlignment="1">
      <alignment horizontal="fill"/>
    </xf>
    <xf numFmtId="0" fontId="2" fillId="0" borderId="7" xfId="0" applyFont="1" applyBorder="1" applyAlignment="1">
      <alignment horizontal="left"/>
    </xf>
    <xf numFmtId="49" fontId="6" fillId="0" borderId="0" xfId="0" quotePrefix="1" applyNumberFormat="1" applyFont="1"/>
    <xf numFmtId="39" fontId="6" fillId="0" borderId="0" xfId="0" applyNumberFormat="1" applyFont="1"/>
    <xf numFmtId="0" fontId="6" fillId="0" borderId="0" xfId="0" quotePrefix="1" applyFont="1"/>
    <xf numFmtId="0" fontId="2" fillId="0" borderId="0" xfId="0" quotePrefix="1" applyFont="1"/>
    <xf numFmtId="39" fontId="2" fillId="0" borderId="10" xfId="0" applyNumberFormat="1" applyFont="1" applyBorder="1"/>
    <xf numFmtId="0" fontId="1" fillId="0" borderId="0" xfId="0" quotePrefix="1" applyFont="1"/>
    <xf numFmtId="0" fontId="1" fillId="0" borderId="0" xfId="0" applyFont="1"/>
    <xf numFmtId="0" fontId="1" fillId="0" borderId="7" xfId="0" applyFont="1" applyBorder="1"/>
    <xf numFmtId="39" fontId="2" fillId="0" borderId="7" xfId="0" applyNumberFormat="1" applyFont="1" applyBorder="1"/>
    <xf numFmtId="43" fontId="2" fillId="0" borderId="0" xfId="0" applyNumberFormat="1" applyFont="1"/>
    <xf numFmtId="49" fontId="2" fillId="0" borderId="0" xfId="0" quotePrefix="1" applyNumberFormat="1" applyFont="1"/>
    <xf numFmtId="0" fontId="3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37" fontId="2" fillId="0" borderId="0" xfId="0" applyNumberFormat="1" applyFont="1" applyAlignment="1" applyProtection="1">
      <alignment horizontal="right"/>
      <protection locked="0"/>
    </xf>
    <xf numFmtId="37" fontId="2" fillId="0" borderId="7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Alignment="1">
      <alignment horizontal="center"/>
    </xf>
    <xf numFmtId="37" fontId="2" fillId="0" borderId="7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7" fillId="0" borderId="0" xfId="0" applyNumberFormat="1" applyFont="1"/>
    <xf numFmtId="37" fontId="2" fillId="0" borderId="7" xfId="0" applyNumberFormat="1" applyFont="1" applyBorder="1"/>
    <xf numFmtId="37" fontId="7" fillId="0" borderId="7" xfId="0" applyNumberFormat="1" applyFont="1" applyBorder="1"/>
    <xf numFmtId="168" fontId="2" fillId="0" borderId="0" xfId="0" applyNumberFormat="1" applyFont="1" applyAlignment="1">
      <alignment horizontal="right"/>
    </xf>
    <xf numFmtId="168" fontId="2" fillId="0" borderId="7" xfId="0" applyNumberFormat="1" applyFont="1" applyBorder="1" applyAlignment="1">
      <alignment horizontal="right"/>
    </xf>
    <xf numFmtId="39" fontId="2" fillId="0" borderId="9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7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7" fontId="1" fillId="0" borderId="0" xfId="0" applyNumberFormat="1" applyFont="1"/>
    <xf numFmtId="39" fontId="3" fillId="0" borderId="0" xfId="0" applyNumberFormat="1" applyFont="1" applyAlignment="1">
      <alignment horizontal="left"/>
    </xf>
    <xf numFmtId="164" fontId="6" fillId="0" borderId="0" xfId="0" applyNumberFormat="1" applyFont="1"/>
    <xf numFmtId="165" fontId="4" fillId="0" borderId="0" xfId="0" applyNumberFormat="1" applyFont="1" applyAlignment="1">
      <alignment horizontal="center"/>
    </xf>
    <xf numFmtId="0" fontId="11" fillId="0" borderId="0" xfId="0" applyFont="1"/>
    <xf numFmtId="37" fontId="4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fill"/>
    </xf>
    <xf numFmtId="39" fontId="12" fillId="0" borderId="0" xfId="0" applyNumberFormat="1" applyFont="1"/>
    <xf numFmtId="164" fontId="2" fillId="0" borderId="0" xfId="0" applyNumberFormat="1" applyFont="1"/>
    <xf numFmtId="165" fontId="4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164" fontId="9" fillId="0" borderId="0" xfId="0" quotePrefix="1" applyNumberFormat="1" applyFont="1" applyAlignment="1">
      <alignment horizontal="right"/>
    </xf>
    <xf numFmtId="17" fontId="3" fillId="0" borderId="0" xfId="0" applyNumberFormat="1" applyFont="1" applyAlignment="1">
      <alignment horizontal="left"/>
    </xf>
    <xf numFmtId="164" fontId="9" fillId="0" borderId="0" xfId="0" quotePrefix="1" applyNumberFormat="1" applyFont="1"/>
    <xf numFmtId="169" fontId="2" fillId="0" borderId="0" xfId="0" applyNumberFormat="1" applyFont="1"/>
    <xf numFmtId="17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CR%20-%20GCA/DEK/Filings/Quarterly/2022/U-GCA2022%202ndQtr%20Rates%20effective%20Jun%20thru%20Au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DJ"/>
      <sheetName val="COVER"/>
      <sheetName val="SCH II"/>
      <sheetName val="SCH III"/>
      <sheetName val="SCH IV"/>
      <sheetName val="INTEREST FACTOR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407DB-B67D-408D-AD21-70020F1EDD83}">
  <sheetPr syncVertical="1" syncRef="A1" transitionEvaluation="1" transitionEntry="1">
    <pageSetUpPr autoPageBreaks="0" fitToPage="1"/>
  </sheetPr>
  <dimension ref="A2:I69"/>
  <sheetViews>
    <sheetView tabSelected="1" view="pageBreakPreview" zoomScale="90" zoomScaleNormal="100" zoomScaleSheetLayoutView="90" workbookViewId="0">
      <selection activeCell="I25" sqref="I25"/>
    </sheetView>
  </sheetViews>
  <sheetFormatPr defaultColWidth="12.83203125" defaultRowHeight="12" x14ac:dyDescent="0.2"/>
  <cols>
    <col min="1" max="1" width="12.83203125" style="1" customWidth="1"/>
    <col min="2" max="2" width="18.33203125" style="1" bestFit="1" customWidth="1"/>
    <col min="3" max="3" width="31.33203125" style="1" customWidth="1"/>
    <col min="4" max="4" width="21.5" style="1" customWidth="1"/>
    <col min="5" max="5" width="13.6640625" style="1" customWidth="1"/>
    <col min="6" max="6" width="8.6640625" style="1" customWidth="1"/>
    <col min="7" max="7" width="12.83203125" style="1"/>
    <col min="8" max="8" width="5.1640625" style="1" customWidth="1"/>
    <col min="9" max="9" width="17.1640625" style="1" customWidth="1"/>
    <col min="10" max="10" width="6.5" style="1" customWidth="1"/>
    <col min="11" max="16384" width="12.83203125" style="1"/>
  </cols>
  <sheetData>
    <row r="2" spans="1:9" x14ac:dyDescent="0.2">
      <c r="A2" s="2" t="s">
        <v>159</v>
      </c>
    </row>
    <row r="3" spans="1:9" x14ac:dyDescent="0.2">
      <c r="A3" s="3" t="s">
        <v>0</v>
      </c>
      <c r="B3" s="4"/>
      <c r="C3" s="4"/>
      <c r="D3" s="4"/>
      <c r="E3" s="4"/>
      <c r="F3" s="4"/>
      <c r="G3" s="4"/>
      <c r="H3" s="4"/>
      <c r="I3" s="4"/>
    </row>
    <row r="4" spans="1:9" x14ac:dyDescent="0.2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x14ac:dyDescent="0.2">
      <c r="C5" s="6"/>
      <c r="D5" s="6"/>
      <c r="E5" s="6"/>
      <c r="F5" s="6"/>
      <c r="G5" s="6"/>
      <c r="H5" s="6"/>
      <c r="I5" s="6"/>
    </row>
    <row r="6" spans="1:9" ht="15" customHeight="1" x14ac:dyDescent="0.2">
      <c r="A6" s="5" t="s">
        <v>2</v>
      </c>
      <c r="B6" s="5"/>
      <c r="C6" s="5"/>
      <c r="D6" s="5"/>
      <c r="E6" s="5"/>
      <c r="F6" s="5"/>
      <c r="G6" s="5"/>
      <c r="H6" s="5"/>
      <c r="I6" s="5"/>
    </row>
    <row r="7" spans="1:9" x14ac:dyDescent="0.2">
      <c r="C7" s="6"/>
      <c r="D7" s="7"/>
      <c r="E7" s="6"/>
      <c r="F7" s="6"/>
      <c r="G7" s="6"/>
      <c r="H7" s="6"/>
      <c r="I7" s="6"/>
    </row>
    <row r="8" spans="1:9" x14ac:dyDescent="0.2">
      <c r="A8" s="2" t="s">
        <v>3</v>
      </c>
      <c r="B8" s="8"/>
      <c r="C8" s="9"/>
      <c r="D8" s="10">
        <v>44713</v>
      </c>
      <c r="E8" s="11" t="s">
        <v>4</v>
      </c>
      <c r="F8" s="12">
        <v>44804</v>
      </c>
      <c r="G8" s="13"/>
      <c r="H8" s="9"/>
      <c r="I8" s="9"/>
    </row>
    <row r="9" spans="1:9" s="9" customForma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" customHeight="1" x14ac:dyDescent="0.2">
      <c r="A11" s="15"/>
      <c r="B11" s="16"/>
      <c r="C11" s="16"/>
      <c r="D11" s="16"/>
      <c r="E11" s="16"/>
      <c r="F11" s="16"/>
      <c r="G11" s="16"/>
      <c r="H11" s="16"/>
      <c r="I11" s="17"/>
    </row>
    <row r="12" spans="1:9" ht="15" customHeight="1" x14ac:dyDescent="0.2">
      <c r="A12" s="18" t="s">
        <v>5</v>
      </c>
      <c r="B12" s="19"/>
      <c r="G12" s="11" t="s">
        <v>6</v>
      </c>
      <c r="I12" s="20" t="s">
        <v>7</v>
      </c>
    </row>
    <row r="13" spans="1:9" x14ac:dyDescent="0.2">
      <c r="A13" s="21"/>
      <c r="B13" s="22"/>
      <c r="C13" s="22"/>
      <c r="D13" s="22"/>
      <c r="E13" s="22"/>
      <c r="F13" s="22"/>
      <c r="G13" s="22"/>
      <c r="H13" s="22"/>
      <c r="I13" s="23"/>
    </row>
    <row r="14" spans="1:9" ht="15" customHeight="1" x14ac:dyDescent="0.2">
      <c r="A14" s="24" t="s">
        <v>8</v>
      </c>
      <c r="B14" s="24"/>
      <c r="G14" s="25" t="s">
        <v>9</v>
      </c>
      <c r="I14" s="26">
        <f>I25</f>
        <v>9.1310000000000002</v>
      </c>
    </row>
    <row r="15" spans="1:9" x14ac:dyDescent="0.2">
      <c r="A15" s="24" t="s">
        <v>10</v>
      </c>
      <c r="B15" s="24"/>
      <c r="G15" s="25" t="s">
        <v>9</v>
      </c>
      <c r="I15" s="26">
        <f>I36</f>
        <v>0</v>
      </c>
    </row>
    <row r="16" spans="1:9" x14ac:dyDescent="0.2">
      <c r="A16" s="24" t="s">
        <v>11</v>
      </c>
      <c r="B16" s="24"/>
      <c r="G16" s="25" t="s">
        <v>9</v>
      </c>
      <c r="I16" s="26">
        <f>I47</f>
        <v>-8.5999999999999993E-2</v>
      </c>
    </row>
    <row r="17" spans="1:9" x14ac:dyDescent="0.2">
      <c r="A17" s="24" t="s">
        <v>12</v>
      </c>
      <c r="B17" s="24"/>
      <c r="G17" s="25" t="s">
        <v>9</v>
      </c>
      <c r="I17" s="27">
        <f>I58</f>
        <v>-1.5999999999999997E-2</v>
      </c>
    </row>
    <row r="18" spans="1:9" x14ac:dyDescent="0.2">
      <c r="A18" s="24" t="s">
        <v>13</v>
      </c>
      <c r="B18" s="24"/>
      <c r="G18" s="25" t="s">
        <v>9</v>
      </c>
      <c r="I18" s="26">
        <f>SUM(I14:I17)</f>
        <v>9.0289999999999999</v>
      </c>
    </row>
    <row r="19" spans="1:9" x14ac:dyDescent="0.2">
      <c r="A19" s="28"/>
      <c r="B19" s="28"/>
      <c r="C19" s="28"/>
      <c r="D19" s="28"/>
      <c r="E19" s="28"/>
      <c r="F19" s="28"/>
      <c r="G19" s="28"/>
      <c r="H19" s="28"/>
      <c r="I19" s="28"/>
    </row>
    <row r="21" spans="1:9" x14ac:dyDescent="0.2">
      <c r="A21" s="29" t="s">
        <v>14</v>
      </c>
      <c r="B21" s="29"/>
      <c r="C21" s="6"/>
      <c r="D21" s="6"/>
      <c r="E21" s="6"/>
      <c r="F21" s="6"/>
      <c r="G21" s="6"/>
      <c r="H21" s="6"/>
      <c r="I21" s="6"/>
    </row>
    <row r="22" spans="1:9" x14ac:dyDescent="0.2">
      <c r="A22" s="15"/>
      <c r="B22" s="16"/>
      <c r="C22" s="16"/>
      <c r="D22" s="16"/>
      <c r="E22" s="16"/>
      <c r="F22" s="16"/>
      <c r="G22" s="16"/>
      <c r="H22" s="16"/>
      <c r="I22" s="17"/>
    </row>
    <row r="23" spans="1:9" x14ac:dyDescent="0.2">
      <c r="A23" s="18" t="s">
        <v>5</v>
      </c>
      <c r="B23" s="19"/>
      <c r="G23" s="11" t="s">
        <v>6</v>
      </c>
      <c r="I23" s="20" t="s">
        <v>7</v>
      </c>
    </row>
    <row r="24" spans="1:9" x14ac:dyDescent="0.2">
      <c r="A24" s="21"/>
      <c r="B24" s="22"/>
      <c r="C24" s="22"/>
      <c r="D24" s="22"/>
      <c r="E24" s="22"/>
      <c r="F24" s="22"/>
      <c r="G24" s="22"/>
      <c r="H24" s="22"/>
      <c r="I24" s="23"/>
    </row>
    <row r="25" spans="1:9" x14ac:dyDescent="0.2">
      <c r="A25" s="24" t="s">
        <v>15</v>
      </c>
      <c r="B25" s="24"/>
      <c r="G25" s="25" t="s">
        <v>9</v>
      </c>
      <c r="I25" s="30">
        <v>9.1310000000000002</v>
      </c>
    </row>
    <row r="26" spans="1:9" x14ac:dyDescent="0.2">
      <c r="A26" s="28"/>
      <c r="B26" s="28"/>
      <c r="C26" s="28"/>
      <c r="D26" s="28"/>
      <c r="E26" s="28"/>
      <c r="F26" s="28"/>
      <c r="G26" s="28"/>
      <c r="H26" s="28"/>
      <c r="I26" s="28"/>
    </row>
    <row r="27" spans="1:9" x14ac:dyDescent="0.2">
      <c r="A27" s="29"/>
      <c r="B27" s="29"/>
      <c r="C27" s="6"/>
      <c r="D27" s="6"/>
      <c r="E27" s="6"/>
      <c r="F27" s="6"/>
      <c r="G27" s="6"/>
      <c r="H27" s="6"/>
      <c r="I27" s="6"/>
    </row>
    <row r="28" spans="1:9" x14ac:dyDescent="0.2">
      <c r="A28" s="29" t="s">
        <v>16</v>
      </c>
      <c r="B28" s="29"/>
      <c r="C28" s="6"/>
      <c r="D28" s="6"/>
      <c r="E28" s="6"/>
      <c r="F28" s="6"/>
      <c r="G28" s="6"/>
      <c r="H28" s="6"/>
      <c r="I28" s="6"/>
    </row>
    <row r="29" spans="1:9" x14ac:dyDescent="0.2">
      <c r="A29" s="15"/>
      <c r="B29" s="16"/>
      <c r="C29" s="16"/>
      <c r="D29" s="16"/>
      <c r="E29" s="16"/>
      <c r="F29" s="16"/>
      <c r="G29" s="16"/>
      <c r="H29" s="16"/>
      <c r="I29" s="17"/>
    </row>
    <row r="30" spans="1:9" x14ac:dyDescent="0.2">
      <c r="A30" s="18" t="s">
        <v>5</v>
      </c>
      <c r="B30" s="19"/>
      <c r="G30" s="11" t="s">
        <v>6</v>
      </c>
      <c r="I30" s="20" t="s">
        <v>7</v>
      </c>
    </row>
    <row r="31" spans="1:9" x14ac:dyDescent="0.2">
      <c r="A31" s="21"/>
      <c r="B31" s="22"/>
      <c r="C31" s="22"/>
      <c r="D31" s="22"/>
      <c r="E31" s="22"/>
      <c r="F31" s="22"/>
      <c r="G31" s="22"/>
      <c r="H31" s="22"/>
      <c r="I31" s="23"/>
    </row>
    <row r="32" spans="1:9" x14ac:dyDescent="0.2">
      <c r="A32" s="24" t="s">
        <v>17</v>
      </c>
      <c r="B32" s="24"/>
      <c r="G32" s="25" t="s">
        <v>9</v>
      </c>
      <c r="I32" s="31">
        <f>'SCH II'!J22</f>
        <v>0</v>
      </c>
    </row>
    <row r="33" spans="1:9" x14ac:dyDescent="0.2">
      <c r="A33" s="24" t="s">
        <v>18</v>
      </c>
      <c r="B33" s="24"/>
      <c r="G33" s="25" t="s">
        <v>9</v>
      </c>
      <c r="I33" s="32">
        <v>0</v>
      </c>
    </row>
    <row r="34" spans="1:9" x14ac:dyDescent="0.2">
      <c r="A34" s="24" t="s">
        <v>19</v>
      </c>
      <c r="B34" s="24"/>
      <c r="G34" s="25" t="s">
        <v>9</v>
      </c>
      <c r="I34" s="32">
        <v>0</v>
      </c>
    </row>
    <row r="35" spans="1:9" x14ac:dyDescent="0.2">
      <c r="A35" s="24" t="s">
        <v>20</v>
      </c>
      <c r="B35" s="24"/>
      <c r="G35" s="25" t="s">
        <v>9</v>
      </c>
      <c r="I35" s="33">
        <v>0</v>
      </c>
    </row>
    <row r="36" spans="1:9" x14ac:dyDescent="0.2">
      <c r="A36" s="24" t="s">
        <v>10</v>
      </c>
      <c r="B36" s="24"/>
      <c r="G36" s="25" t="s">
        <v>9</v>
      </c>
      <c r="I36" s="26">
        <f>SUM(I32:I35)</f>
        <v>0</v>
      </c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9" spans="1:9" x14ac:dyDescent="0.2">
      <c r="A39" s="29" t="s">
        <v>21</v>
      </c>
      <c r="B39" s="29"/>
      <c r="C39" s="6"/>
      <c r="D39" s="6"/>
      <c r="E39" s="6"/>
      <c r="F39" s="6"/>
      <c r="G39" s="6"/>
      <c r="H39" s="6"/>
      <c r="I39" s="6"/>
    </row>
    <row r="40" spans="1:9" x14ac:dyDescent="0.2">
      <c r="A40" s="15"/>
      <c r="B40" s="16"/>
      <c r="C40" s="16"/>
      <c r="D40" s="16"/>
      <c r="E40" s="16"/>
      <c r="F40" s="16"/>
      <c r="G40" s="16"/>
      <c r="H40" s="16"/>
      <c r="I40" s="17"/>
    </row>
    <row r="41" spans="1:9" x14ac:dyDescent="0.2">
      <c r="A41" s="18" t="s">
        <v>5</v>
      </c>
      <c r="B41" s="19"/>
      <c r="G41" s="11" t="s">
        <v>6</v>
      </c>
      <c r="I41" s="20" t="s">
        <v>7</v>
      </c>
    </row>
    <row r="42" spans="1:9" x14ac:dyDescent="0.2">
      <c r="A42" s="21"/>
      <c r="B42" s="22"/>
      <c r="C42" s="22"/>
      <c r="D42" s="22"/>
      <c r="E42" s="22"/>
      <c r="F42" s="22"/>
      <c r="G42" s="22"/>
      <c r="H42" s="22"/>
      <c r="I42" s="23"/>
    </row>
    <row r="43" spans="1:9" x14ac:dyDescent="0.2">
      <c r="A43" s="24" t="s">
        <v>22</v>
      </c>
      <c r="B43" s="24"/>
      <c r="G43" s="25" t="s">
        <v>9</v>
      </c>
      <c r="I43" s="26">
        <f>'SCH III'!J67</f>
        <v>-0.749</v>
      </c>
    </row>
    <row r="44" spans="1:9" x14ac:dyDescent="0.2">
      <c r="A44" s="24" t="s">
        <v>23</v>
      </c>
      <c r="B44" s="24"/>
      <c r="G44" s="25" t="s">
        <v>9</v>
      </c>
      <c r="I44" s="32">
        <v>0.74</v>
      </c>
    </row>
    <row r="45" spans="1:9" x14ac:dyDescent="0.2">
      <c r="A45" s="24" t="s">
        <v>24</v>
      </c>
      <c r="B45" s="24"/>
      <c r="G45" s="25" t="s">
        <v>9</v>
      </c>
      <c r="I45" s="32">
        <v>0.20499999999999999</v>
      </c>
    </row>
    <row r="46" spans="1:9" x14ac:dyDescent="0.2">
      <c r="A46" s="24" t="s">
        <v>25</v>
      </c>
      <c r="B46" s="24"/>
      <c r="G46" s="25" t="s">
        <v>9</v>
      </c>
      <c r="I46" s="33">
        <v>-0.28199999999999997</v>
      </c>
    </row>
    <row r="47" spans="1:9" x14ac:dyDescent="0.2">
      <c r="A47" s="24" t="s">
        <v>11</v>
      </c>
      <c r="B47" s="24"/>
      <c r="G47" s="25" t="s">
        <v>9</v>
      </c>
      <c r="I47" s="26">
        <f>SUM(I40:I46)</f>
        <v>-8.5999999999999993E-2</v>
      </c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50" spans="1:9" x14ac:dyDescent="0.2">
      <c r="A50" s="29" t="s">
        <v>26</v>
      </c>
      <c r="B50" s="29"/>
      <c r="C50" s="34"/>
      <c r="D50" s="34"/>
      <c r="E50" s="34"/>
      <c r="F50" s="34"/>
      <c r="G50" s="34"/>
      <c r="H50" s="34"/>
      <c r="I50" s="34"/>
    </row>
    <row r="51" spans="1:9" x14ac:dyDescent="0.2">
      <c r="A51" s="15"/>
      <c r="B51" s="16"/>
      <c r="C51" s="16"/>
      <c r="D51" s="16"/>
      <c r="E51" s="16"/>
      <c r="F51" s="16"/>
      <c r="G51" s="16"/>
      <c r="H51" s="16"/>
      <c r="I51" s="17"/>
    </row>
    <row r="52" spans="1:9" x14ac:dyDescent="0.2">
      <c r="A52" s="18" t="s">
        <v>5</v>
      </c>
      <c r="B52" s="19"/>
      <c r="G52" s="11" t="s">
        <v>6</v>
      </c>
      <c r="I52" s="20" t="s">
        <v>7</v>
      </c>
    </row>
    <row r="53" spans="1:9" x14ac:dyDescent="0.2">
      <c r="A53" s="21"/>
      <c r="B53" s="22"/>
      <c r="C53" s="22"/>
      <c r="D53" s="22"/>
      <c r="E53" s="22"/>
      <c r="F53" s="22"/>
      <c r="G53" s="22"/>
      <c r="H53" s="22"/>
      <c r="I53" s="23"/>
    </row>
    <row r="54" spans="1:9" x14ac:dyDescent="0.2">
      <c r="A54" s="24" t="s">
        <v>27</v>
      </c>
      <c r="B54" s="24"/>
      <c r="G54" s="25" t="s">
        <v>9</v>
      </c>
      <c r="I54" s="26">
        <f>'SCH IV'!J57</f>
        <v>1.6E-2</v>
      </c>
    </row>
    <row r="55" spans="1:9" x14ac:dyDescent="0.2">
      <c r="A55" s="24" t="s">
        <v>28</v>
      </c>
      <c r="B55" s="24"/>
      <c r="G55" s="25" t="s">
        <v>9</v>
      </c>
      <c r="I55" s="32">
        <v>2E-3</v>
      </c>
    </row>
    <row r="56" spans="1:9" x14ac:dyDescent="0.2">
      <c r="A56" s="24" t="s">
        <v>29</v>
      </c>
      <c r="B56" s="24"/>
      <c r="G56" s="25" t="s">
        <v>9</v>
      </c>
      <c r="I56" s="32">
        <v>-1.2E-2</v>
      </c>
    </row>
    <row r="57" spans="1:9" x14ac:dyDescent="0.2">
      <c r="A57" s="24" t="s">
        <v>30</v>
      </c>
      <c r="B57" s="24"/>
      <c r="G57" s="25" t="s">
        <v>9</v>
      </c>
      <c r="I57" s="33">
        <v>-2.1999999999999999E-2</v>
      </c>
    </row>
    <row r="58" spans="1:9" x14ac:dyDescent="0.2">
      <c r="A58" s="24" t="s">
        <v>12</v>
      </c>
      <c r="B58" s="24"/>
      <c r="G58" s="25" t="s">
        <v>9</v>
      </c>
      <c r="I58" s="35">
        <f>SUM(I54:I57)</f>
        <v>-1.5999999999999997E-2</v>
      </c>
    </row>
    <row r="59" spans="1:9" x14ac:dyDescent="0.2">
      <c r="A59" s="22"/>
      <c r="B59" s="22"/>
      <c r="C59" s="22"/>
      <c r="D59" s="22"/>
      <c r="E59" s="22"/>
      <c r="F59" s="22"/>
      <c r="G59" s="22"/>
      <c r="H59" s="22"/>
      <c r="I59" s="22"/>
    </row>
    <row r="61" spans="1:9" x14ac:dyDescent="0.2">
      <c r="A61" s="8" t="s">
        <v>31</v>
      </c>
      <c r="B61" s="8"/>
    </row>
    <row r="62" spans="1:9" x14ac:dyDescent="0.2">
      <c r="A62" s="24" t="s">
        <v>32</v>
      </c>
      <c r="B62" s="24"/>
    </row>
    <row r="64" spans="1:9" x14ac:dyDescent="0.2">
      <c r="A64" s="24" t="s">
        <v>33</v>
      </c>
      <c r="B64" s="36">
        <v>44680</v>
      </c>
      <c r="F64" s="37" t="s">
        <v>34</v>
      </c>
      <c r="G64" s="9" t="s">
        <v>35</v>
      </c>
      <c r="H64"/>
      <c r="I64"/>
    </row>
    <row r="65" spans="1:9" x14ac:dyDescent="0.2">
      <c r="A65"/>
      <c r="B65"/>
      <c r="C65" s="38"/>
    </row>
    <row r="66" spans="1:9" x14ac:dyDescent="0.2">
      <c r="F66" s="37" t="s">
        <v>36</v>
      </c>
      <c r="G66" s="9" t="s">
        <v>37</v>
      </c>
    </row>
    <row r="67" spans="1:9" x14ac:dyDescent="0.2">
      <c r="F67" s="37"/>
      <c r="G67" s="9" t="s">
        <v>38</v>
      </c>
    </row>
    <row r="68" spans="1:9" x14ac:dyDescent="0.2">
      <c r="A68" s="39"/>
      <c r="B68" s="39"/>
      <c r="C68" s="39"/>
      <c r="D68" s="39"/>
      <c r="E68" s="39"/>
      <c r="F68" s="39"/>
      <c r="G68" s="39"/>
      <c r="H68" s="39"/>
      <c r="I68" s="39"/>
    </row>
    <row r="69" spans="1:9" x14ac:dyDescent="0.2">
      <c r="A69" s="8"/>
    </row>
  </sheetData>
  <mergeCells count="4">
    <mergeCell ref="A3:I3"/>
    <mergeCell ref="A4:I4"/>
    <mergeCell ref="A6:I6"/>
    <mergeCell ref="F8:G8"/>
  </mergeCells>
  <printOptions horizontalCentered="1"/>
  <pageMargins left="0.25" right="0.25" top="0.5" bottom="0" header="0.25" footer="0.25"/>
  <pageSetup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7F795-8133-4AA3-9FAB-C9F2121B7110}">
  <sheetPr syncVertical="1" syncRef="A1" transitionEvaluation="1" transitionEntry="1">
    <pageSetUpPr autoPageBreaks="0" fitToPage="1"/>
  </sheetPr>
  <dimension ref="A1:AI222"/>
  <sheetViews>
    <sheetView zoomScaleNormal="100" zoomScaleSheetLayoutView="90" workbookViewId="0">
      <selection activeCell="F20" sqref="F20:J20"/>
    </sheetView>
  </sheetViews>
  <sheetFormatPr defaultColWidth="9.33203125" defaultRowHeight="12" x14ac:dyDescent="0.2"/>
  <cols>
    <col min="1" max="1" width="16.5" style="1" customWidth="1"/>
    <col min="2" max="2" width="19.83203125" style="1" customWidth="1"/>
    <col min="3" max="3" width="16" style="1" customWidth="1"/>
    <col min="4" max="4" width="1.6640625" style="1" customWidth="1"/>
    <col min="5" max="5" width="8.5" style="1" customWidth="1"/>
    <col min="6" max="6" width="17" style="1" customWidth="1"/>
    <col min="7" max="7" width="18.6640625" style="1" customWidth="1"/>
    <col min="8" max="8" width="17.33203125" style="1" customWidth="1"/>
    <col min="9" max="9" width="9.33203125" style="1" customWidth="1"/>
    <col min="10" max="10" width="12.6640625" style="1" customWidth="1"/>
    <col min="11" max="11" width="4.1640625" style="1" customWidth="1"/>
    <col min="12" max="15" width="9.33203125" style="1"/>
    <col min="16" max="16" width="14.83203125" style="1" customWidth="1"/>
    <col min="17" max="17" width="9.33203125" style="1"/>
    <col min="18" max="21" width="14.83203125" style="1" customWidth="1"/>
    <col min="22" max="16384" width="9.33203125" style="1"/>
  </cols>
  <sheetData>
    <row r="1" spans="1:35" x14ac:dyDescent="0.2">
      <c r="A1" s="2" t="s">
        <v>159</v>
      </c>
    </row>
    <row r="3" spans="1:35" x14ac:dyDescent="0.2">
      <c r="J3" s="40" t="s">
        <v>39</v>
      </c>
      <c r="K3" s="40"/>
    </row>
    <row r="4" spans="1:35" x14ac:dyDescent="0.2">
      <c r="A4" s="29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35" ht="15" customHeight="1" x14ac:dyDescent="0.2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35" x14ac:dyDescent="0.2">
      <c r="A6" s="29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35" x14ac:dyDescent="0.2">
      <c r="B7" s="2" t="s">
        <v>41</v>
      </c>
      <c r="H7" s="41" t="s">
        <v>160</v>
      </c>
      <c r="I7" s="42"/>
    </row>
    <row r="8" spans="1:35" s="9" customFormat="1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1"/>
      <c r="M8" s="1"/>
      <c r="N8" s="1"/>
      <c r="O8" s="1"/>
      <c r="P8" s="1"/>
      <c r="Q8" s="1"/>
    </row>
    <row r="9" spans="1:35" x14ac:dyDescent="0.2">
      <c r="A9" s="15"/>
      <c r="B9" s="16"/>
      <c r="C9" s="16"/>
      <c r="D9" s="16"/>
      <c r="E9" s="16"/>
      <c r="F9" s="16"/>
      <c r="G9" s="16"/>
      <c r="H9" s="16"/>
      <c r="I9" s="16"/>
      <c r="J9" s="17"/>
      <c r="L9" s="9"/>
      <c r="M9" s="9"/>
      <c r="N9" s="9"/>
      <c r="O9" s="9"/>
      <c r="P9" s="9"/>
      <c r="Q9" s="9"/>
    </row>
    <row r="10" spans="1:35" ht="15" customHeight="1" x14ac:dyDescent="0.2">
      <c r="A10" s="43"/>
      <c r="B10" s="11" t="s">
        <v>42</v>
      </c>
      <c r="H10" s="11" t="s">
        <v>6</v>
      </c>
      <c r="I10"/>
      <c r="J10" s="20" t="s">
        <v>7</v>
      </c>
      <c r="K10" s="11"/>
    </row>
    <row r="11" spans="1:35" ht="15" customHeight="1" x14ac:dyDescent="0.2">
      <c r="A11" s="44"/>
      <c r="B11" s="22"/>
      <c r="C11" s="22"/>
      <c r="D11" s="22"/>
      <c r="E11" s="22"/>
      <c r="F11" s="22"/>
      <c r="G11" s="22"/>
      <c r="H11" s="22"/>
      <c r="I11" s="22"/>
      <c r="J11" s="23"/>
      <c r="K11" s="14"/>
    </row>
    <row r="12" spans="1:35" x14ac:dyDescent="0.2">
      <c r="A12" s="14"/>
      <c r="AE12" s="35"/>
      <c r="AG12" s="35"/>
      <c r="AI12" s="35"/>
    </row>
    <row r="13" spans="1:35" ht="15" customHeight="1" x14ac:dyDescent="0.2">
      <c r="A13" s="24" t="s">
        <v>43</v>
      </c>
      <c r="AE13" s="35"/>
      <c r="AG13" s="35"/>
      <c r="AI13" s="35"/>
    </row>
    <row r="14" spans="1:35" x14ac:dyDescent="0.2">
      <c r="A14" s="45"/>
      <c r="B14" s="25"/>
      <c r="C14" s="24" t="s">
        <v>44</v>
      </c>
      <c r="F14" s="24" t="str">
        <f>H7</f>
        <v>February 28, 2022</v>
      </c>
      <c r="G14" s="24"/>
      <c r="H14" s="25" t="s">
        <v>45</v>
      </c>
      <c r="I14"/>
      <c r="J14" s="46">
        <f>J51</f>
        <v>0</v>
      </c>
      <c r="K14"/>
      <c r="AE14" s="35"/>
      <c r="AG14" s="35"/>
      <c r="AI14" s="35"/>
    </row>
    <row r="15" spans="1:35" x14ac:dyDescent="0.2">
      <c r="I15"/>
      <c r="J15" s="47"/>
      <c r="K15" s="47"/>
      <c r="AE15" s="35"/>
      <c r="AG15" s="35"/>
      <c r="AI15" s="35"/>
    </row>
    <row r="16" spans="1:35" x14ac:dyDescent="0.2">
      <c r="A16" s="24" t="s">
        <v>46</v>
      </c>
      <c r="I16"/>
      <c r="J16" s="48">
        <f>'INTEREST FACTOR'!C15</f>
        <v>0.99839999999999995</v>
      </c>
      <c r="K16" s="48" t="s">
        <v>47</v>
      </c>
      <c r="AE16" s="35"/>
      <c r="AG16" s="35"/>
      <c r="AI16" s="35"/>
    </row>
    <row r="17" spans="1:35" x14ac:dyDescent="0.2">
      <c r="I17"/>
      <c r="J17" s="35"/>
      <c r="K17" s="35"/>
      <c r="AE17" s="35"/>
      <c r="AG17" s="35"/>
      <c r="AI17" s="35"/>
    </row>
    <row r="18" spans="1:35" x14ac:dyDescent="0.2">
      <c r="A18" s="24" t="s">
        <v>48</v>
      </c>
      <c r="C18" s="49">
        <f>J51</f>
        <v>0</v>
      </c>
      <c r="D18" s="24" t="s">
        <v>49</v>
      </c>
      <c r="E18" s="50">
        <f>J16</f>
        <v>0.99839999999999995</v>
      </c>
      <c r="F18" s="24" t="s">
        <v>50</v>
      </c>
      <c r="H18" s="25" t="s">
        <v>45</v>
      </c>
      <c r="I18"/>
      <c r="J18" s="46">
        <f>ROUND(J14*J16,2)</f>
        <v>0</v>
      </c>
      <c r="K18" s="46"/>
      <c r="AE18" s="35"/>
      <c r="AG18" s="35"/>
      <c r="AI18" s="35"/>
    </row>
    <row r="19" spans="1:35" x14ac:dyDescent="0.2">
      <c r="I19"/>
      <c r="AE19" s="35"/>
      <c r="AG19" s="35"/>
      <c r="AI19" s="35"/>
    </row>
    <row r="20" spans="1:35" x14ac:dyDescent="0.2">
      <c r="A20" s="24" t="s">
        <v>51</v>
      </c>
      <c r="F20" s="51" t="s">
        <v>52</v>
      </c>
      <c r="G20" s="24"/>
      <c r="H20" s="25" t="s">
        <v>53</v>
      </c>
      <c r="I20"/>
      <c r="J20" s="52">
        <v>9992326</v>
      </c>
      <c r="K20" s="47"/>
      <c r="AE20" s="35"/>
      <c r="AG20" s="35"/>
      <c r="AI20" s="35"/>
    </row>
    <row r="21" spans="1:35" x14ac:dyDescent="0.2">
      <c r="I21"/>
      <c r="J21" s="46"/>
      <c r="K21" s="46"/>
      <c r="AE21" s="35"/>
      <c r="AG21" s="35"/>
      <c r="AI21" s="35"/>
    </row>
    <row r="22" spans="1:35" ht="12.75" thickBot="1" x14ac:dyDescent="0.25">
      <c r="A22" s="24" t="s">
        <v>54</v>
      </c>
      <c r="H22" s="25" t="s">
        <v>9</v>
      </c>
      <c r="I22"/>
      <c r="J22" s="53">
        <f>ROUND(J18/J20*-1,3)</f>
        <v>0</v>
      </c>
      <c r="K22" s="35"/>
      <c r="AE22" s="35"/>
      <c r="AG22" s="35"/>
      <c r="AI22" s="35"/>
    </row>
    <row r="23" spans="1:35" ht="12.75" thickTop="1" x14ac:dyDescent="0.2">
      <c r="J23" s="37"/>
      <c r="K23" s="37"/>
      <c r="AE23" s="35"/>
      <c r="AG23" s="35"/>
      <c r="AI23" s="35"/>
    </row>
    <row r="24" spans="1:35" x14ac:dyDescent="0.2">
      <c r="W24" s="54"/>
      <c r="AE24" s="35"/>
      <c r="AG24" s="35"/>
      <c r="AI24" s="35"/>
    </row>
    <row r="25" spans="1:35" x14ac:dyDescent="0.2">
      <c r="U25" s="54"/>
      <c r="W25" s="54"/>
      <c r="Y25" s="46"/>
      <c r="AA25" s="46"/>
      <c r="AC25" s="46"/>
      <c r="AE25" s="35"/>
      <c r="AG25" s="35"/>
      <c r="AI25" s="35"/>
    </row>
    <row r="26" spans="1:35" x14ac:dyDescent="0.2">
      <c r="AE26" s="35"/>
      <c r="AF26" s="35"/>
      <c r="AG26" s="35"/>
      <c r="AI26" s="35"/>
    </row>
    <row r="27" spans="1:35" x14ac:dyDescent="0.2">
      <c r="AE27" s="35"/>
      <c r="AF27" s="35"/>
      <c r="AG27" s="35"/>
      <c r="AI27" s="35"/>
    </row>
    <row r="28" spans="1:35" x14ac:dyDescent="0.2">
      <c r="AE28" s="35"/>
      <c r="AF28" s="35"/>
      <c r="AG28" s="35"/>
      <c r="AI28" s="35"/>
    </row>
    <row r="29" spans="1:35" x14ac:dyDescent="0.2">
      <c r="AE29" s="35"/>
      <c r="AF29" s="35"/>
      <c r="AG29" s="35"/>
      <c r="AI29" s="35"/>
    </row>
    <row r="30" spans="1:35" x14ac:dyDescent="0.2">
      <c r="AE30" s="35"/>
      <c r="AF30" s="35"/>
      <c r="AG30" s="35"/>
      <c r="AH30" s="35"/>
      <c r="AI30" s="35"/>
    </row>
    <row r="31" spans="1:35" x14ac:dyDescent="0.2">
      <c r="AE31" s="35"/>
      <c r="AF31" s="35"/>
      <c r="AG31" s="35"/>
      <c r="AH31" s="35"/>
      <c r="AI31" s="35"/>
    </row>
    <row r="32" spans="1:35" x14ac:dyDescent="0.2">
      <c r="AE32" s="35"/>
      <c r="AF32" s="35"/>
      <c r="AG32" s="35"/>
      <c r="AH32" s="35"/>
      <c r="AI32" s="35"/>
    </row>
    <row r="33" spans="1:35" x14ac:dyDescent="0.2">
      <c r="Y33" s="47"/>
      <c r="AE33" s="35"/>
      <c r="AF33" s="35"/>
      <c r="AG33" s="35"/>
      <c r="AH33" s="35"/>
      <c r="AI33" s="35"/>
    </row>
    <row r="35" spans="1:35" x14ac:dyDescent="0.2">
      <c r="W35" s="24"/>
      <c r="AC35" s="47"/>
      <c r="AE35" s="35"/>
      <c r="AF35" s="35"/>
      <c r="AG35" s="35"/>
      <c r="AH35" s="35"/>
      <c r="AI35" s="35"/>
    </row>
    <row r="36" spans="1:35" x14ac:dyDescent="0.2">
      <c r="W36" s="24"/>
      <c r="AC36" s="47"/>
      <c r="AE36" s="35"/>
      <c r="AF36" s="35"/>
      <c r="AG36" s="35"/>
      <c r="AH36" s="35"/>
      <c r="AI36" s="35"/>
    </row>
    <row r="37" spans="1:35" x14ac:dyDescent="0.2">
      <c r="AC37" s="55"/>
      <c r="AE37" s="35"/>
      <c r="AF37" s="35"/>
      <c r="AG37" s="35"/>
      <c r="AH37" s="35"/>
      <c r="AI37" s="35"/>
    </row>
    <row r="38" spans="1:35" x14ac:dyDescent="0.2">
      <c r="W38" s="24"/>
      <c r="AC38" s="47"/>
      <c r="AE38" s="35"/>
      <c r="AF38" s="35"/>
      <c r="AG38" s="35"/>
      <c r="AH38" s="35"/>
      <c r="AI38" s="35"/>
    </row>
    <row r="39" spans="1:35" x14ac:dyDescent="0.2">
      <c r="A39" s="2" t="s">
        <v>55</v>
      </c>
      <c r="H39" s="19" t="str">
        <f>H7</f>
        <v>February 28, 2022</v>
      </c>
      <c r="I39" s="42"/>
      <c r="R39" s="46"/>
      <c r="S39" s="46"/>
      <c r="W39" s="24"/>
      <c r="AC39" s="47"/>
      <c r="AE39" s="35"/>
      <c r="AF39" s="35"/>
      <c r="AG39" s="35"/>
      <c r="AH39" s="35"/>
      <c r="AI39" s="35"/>
    </row>
    <row r="40" spans="1:3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O40" s="35"/>
      <c r="P40" s="54"/>
      <c r="Q40" s="46"/>
      <c r="R40" s="46"/>
      <c r="S40" s="46"/>
      <c r="AC40" s="14"/>
      <c r="AE40" s="35"/>
      <c r="AF40" s="35"/>
      <c r="AG40" s="35"/>
      <c r="AH40" s="35"/>
      <c r="AI40" s="35"/>
    </row>
    <row r="41" spans="1:35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7"/>
      <c r="O41" s="35"/>
      <c r="P41" s="54"/>
      <c r="Q41" s="46"/>
      <c r="R41" s="46"/>
      <c r="S41" s="46"/>
      <c r="W41" s="24"/>
      <c r="AC41" s="47"/>
      <c r="AE41" s="35"/>
      <c r="AF41" s="35"/>
      <c r="AG41" s="35"/>
      <c r="AH41" s="35"/>
      <c r="AI41" s="35"/>
    </row>
    <row r="42" spans="1:35" x14ac:dyDescent="0.2">
      <c r="A42" s="43"/>
      <c r="B42" s="11" t="s">
        <v>42</v>
      </c>
      <c r="H42" s="11" t="s">
        <v>6</v>
      </c>
      <c r="I42"/>
      <c r="J42" s="20" t="s">
        <v>7</v>
      </c>
      <c r="K42" s="11"/>
      <c r="O42" s="35"/>
      <c r="P42" s="54"/>
      <c r="Q42" s="46"/>
      <c r="R42" s="46"/>
      <c r="S42" s="46"/>
      <c r="AC42" s="14"/>
      <c r="AE42" s="35"/>
      <c r="AF42" s="35"/>
      <c r="AG42" s="35"/>
      <c r="AH42" s="35"/>
      <c r="AI42" s="35"/>
    </row>
    <row r="43" spans="1:35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3"/>
      <c r="K43" s="14"/>
      <c r="O43" s="35"/>
      <c r="P43" s="54"/>
      <c r="Q43" s="46"/>
      <c r="R43" s="46"/>
      <c r="S43" s="46"/>
    </row>
    <row r="44" spans="1:35" x14ac:dyDescent="0.2">
      <c r="O44" s="35"/>
      <c r="P44" s="54"/>
      <c r="Q44" s="46"/>
      <c r="R44" s="46"/>
      <c r="S44" s="46"/>
    </row>
    <row r="45" spans="1:35" x14ac:dyDescent="0.2">
      <c r="A45" s="56" t="s">
        <v>56</v>
      </c>
      <c r="O45" s="35"/>
      <c r="P45" s="54"/>
      <c r="Q45" s="46"/>
      <c r="R45" s="46"/>
      <c r="S45" s="46"/>
    </row>
    <row r="46" spans="1:35" x14ac:dyDescent="0.2">
      <c r="O46" s="35"/>
      <c r="P46" s="54"/>
      <c r="Q46" s="46"/>
      <c r="R46" s="46"/>
      <c r="S46" s="46"/>
    </row>
    <row r="47" spans="1:35" x14ac:dyDescent="0.2">
      <c r="A47" s="57"/>
      <c r="H47" s="25"/>
      <c r="J47" s="58"/>
      <c r="K47" s="46"/>
      <c r="O47" s="35"/>
      <c r="P47" s="54"/>
      <c r="Q47" s="46"/>
      <c r="R47" s="46"/>
      <c r="S47" s="46"/>
    </row>
    <row r="48" spans="1:35" x14ac:dyDescent="0.2">
      <c r="A48" s="57"/>
      <c r="H48"/>
      <c r="I48"/>
      <c r="J48" s="58"/>
      <c r="K48" s="46"/>
      <c r="O48" s="35"/>
      <c r="Q48" s="46"/>
      <c r="R48" s="46"/>
      <c r="S48" s="46"/>
    </row>
    <row r="49" spans="1:19" x14ac:dyDescent="0.2">
      <c r="A49" s="59"/>
      <c r="B49"/>
      <c r="C49"/>
      <c r="D49"/>
      <c r="E49"/>
      <c r="F49"/>
      <c r="G49"/>
      <c r="H49"/>
      <c r="I49"/>
      <c r="J49" s="58"/>
      <c r="K49" s="46"/>
      <c r="O49" s="35"/>
      <c r="Q49" s="46"/>
      <c r="R49" s="46"/>
      <c r="S49" s="46"/>
    </row>
    <row r="50" spans="1:19" x14ac:dyDescent="0.2">
      <c r="A50" s="60"/>
      <c r="B50"/>
      <c r="C50"/>
      <c r="D50"/>
      <c r="E50"/>
      <c r="F50"/>
      <c r="G50"/>
      <c r="H50"/>
      <c r="I50"/>
      <c r="J50" s="46"/>
      <c r="K50" s="46"/>
      <c r="O50" s="35"/>
      <c r="Q50" s="46"/>
      <c r="R50" s="46"/>
      <c r="S50" s="46"/>
    </row>
    <row r="51" spans="1:19" ht="12.75" thickBot="1" x14ac:dyDescent="0.25">
      <c r="A51" s="8" t="s">
        <v>57</v>
      </c>
      <c r="H51" s="25" t="s">
        <v>45</v>
      </c>
      <c r="I51"/>
      <c r="J51" s="61">
        <f>SUM(J47:J49)</f>
        <v>0</v>
      </c>
      <c r="K51" s="46"/>
      <c r="O51" s="35"/>
      <c r="Q51" s="46"/>
      <c r="R51" s="46"/>
      <c r="S51" s="46"/>
    </row>
    <row r="52" spans="1:19" ht="12.75" thickTop="1" x14ac:dyDescent="0.2">
      <c r="A52" s="62"/>
      <c r="B52"/>
      <c r="C52" s="1" t="s">
        <v>47</v>
      </c>
      <c r="D52"/>
      <c r="E52"/>
      <c r="F52"/>
      <c r="G52"/>
      <c r="H52"/>
      <c r="I52"/>
      <c r="J52"/>
      <c r="K52" s="46"/>
      <c r="O52" s="35"/>
      <c r="Q52" s="46"/>
      <c r="R52" s="46"/>
      <c r="S52" s="46"/>
    </row>
    <row r="53" spans="1:19" x14ac:dyDescent="0.2">
      <c r="A53" s="63" t="s">
        <v>58</v>
      </c>
      <c r="B53"/>
      <c r="C53"/>
      <c r="D53"/>
      <c r="E53"/>
      <c r="F53"/>
      <c r="G53"/>
      <c r="H53"/>
      <c r="I53"/>
      <c r="J53"/>
      <c r="Q53" s="46"/>
      <c r="R53" s="46"/>
      <c r="S53" s="46"/>
    </row>
    <row r="54" spans="1:19" x14ac:dyDescent="0.2">
      <c r="A54" s="64" t="s">
        <v>47</v>
      </c>
      <c r="B54" s="28"/>
      <c r="C54" s="28"/>
      <c r="D54" s="28"/>
      <c r="E54" s="28"/>
      <c r="F54" s="28"/>
      <c r="G54" s="28"/>
      <c r="H54" s="39"/>
      <c r="I54" s="39"/>
      <c r="J54" s="39"/>
      <c r="K54" s="65"/>
      <c r="Q54" s="46"/>
      <c r="R54" s="46"/>
      <c r="S54" s="46"/>
    </row>
    <row r="55" spans="1:19" x14ac:dyDescent="0.2">
      <c r="A55"/>
      <c r="H55"/>
      <c r="I55"/>
      <c r="J55"/>
      <c r="K55" s="46"/>
      <c r="Q55" s="46"/>
      <c r="R55" s="46"/>
      <c r="S55" s="46"/>
    </row>
    <row r="56" spans="1:19" x14ac:dyDescent="0.2">
      <c r="A56"/>
      <c r="H56"/>
      <c r="I56"/>
      <c r="J56"/>
      <c r="K56" s="46"/>
      <c r="Q56" s="46"/>
      <c r="R56" s="46"/>
      <c r="S56" s="46"/>
    </row>
    <row r="57" spans="1:19" x14ac:dyDescent="0.2">
      <c r="A57" s="8"/>
      <c r="Q57" s="46"/>
      <c r="R57" s="46"/>
      <c r="S57" s="46"/>
    </row>
    <row r="58" spans="1:19" x14ac:dyDescent="0.2">
      <c r="R58" s="46"/>
      <c r="S58" s="46"/>
    </row>
    <row r="59" spans="1:19" x14ac:dyDescent="0.2">
      <c r="J59" s="40"/>
      <c r="K59" s="40"/>
      <c r="R59" s="46"/>
      <c r="S59" s="46"/>
    </row>
    <row r="60" spans="1:19" x14ac:dyDescent="0.2">
      <c r="A60" s="29"/>
      <c r="B60" s="34"/>
      <c r="C60" s="34"/>
      <c r="D60" s="34"/>
      <c r="E60" s="34"/>
      <c r="F60" s="34"/>
      <c r="G60" s="34"/>
      <c r="H60" s="34"/>
      <c r="I60" s="34"/>
      <c r="J60" s="34"/>
      <c r="K60" s="34"/>
      <c r="R60" s="46"/>
      <c r="S60" s="46"/>
    </row>
    <row r="61" spans="1:19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R61" s="46"/>
      <c r="S61" s="46"/>
    </row>
    <row r="62" spans="1:19" x14ac:dyDescent="0.2">
      <c r="A62" s="29"/>
      <c r="B62" s="34"/>
      <c r="C62" s="34"/>
      <c r="D62" s="34"/>
      <c r="E62" s="34"/>
      <c r="F62" s="34"/>
      <c r="G62" s="34"/>
      <c r="H62" s="34"/>
      <c r="I62" s="34"/>
      <c r="J62" s="34"/>
      <c r="K62" s="34"/>
      <c r="R62" s="46"/>
      <c r="S62" s="46"/>
    </row>
    <row r="63" spans="1:19" x14ac:dyDescent="0.2">
      <c r="B63" s="2"/>
      <c r="H63" s="19"/>
      <c r="I63" s="42"/>
      <c r="R63" s="46"/>
      <c r="S63" s="46"/>
    </row>
    <row r="64" spans="1:19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R64" s="46"/>
      <c r="S64" s="46"/>
    </row>
    <row r="65" spans="1:19" x14ac:dyDescent="0.2">
      <c r="R65" s="46"/>
      <c r="S65" s="46"/>
    </row>
    <row r="66" spans="1:19" x14ac:dyDescent="0.2">
      <c r="B66" s="11"/>
      <c r="H66" s="11"/>
      <c r="I66"/>
      <c r="J66" s="11"/>
      <c r="K66" s="11"/>
      <c r="L66" s="9"/>
      <c r="M66" s="9"/>
      <c r="N66" s="9"/>
      <c r="O66" s="9"/>
      <c r="P66" s="9"/>
      <c r="Q66" s="9"/>
      <c r="R66" s="46"/>
      <c r="S66" s="46"/>
    </row>
    <row r="67" spans="1:19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R67" s="46"/>
      <c r="S67" s="46"/>
    </row>
    <row r="68" spans="1:19" x14ac:dyDescent="0.2">
      <c r="A68" s="14"/>
      <c r="R68" s="46"/>
      <c r="S68" s="46"/>
    </row>
    <row r="69" spans="1:19" x14ac:dyDescent="0.2">
      <c r="A69" s="24"/>
      <c r="R69" s="46"/>
      <c r="S69" s="46"/>
    </row>
    <row r="70" spans="1:19" x14ac:dyDescent="0.2">
      <c r="B70" s="25"/>
      <c r="C70" s="24"/>
      <c r="F70"/>
      <c r="G70" s="24"/>
      <c r="H70" s="25"/>
      <c r="I70"/>
      <c r="J70" s="46"/>
      <c r="K70"/>
      <c r="R70" s="46"/>
      <c r="S70" s="46"/>
    </row>
    <row r="71" spans="1:19" x14ac:dyDescent="0.2">
      <c r="I71"/>
      <c r="J71" s="47"/>
      <c r="K71" s="47"/>
      <c r="R71" s="46"/>
      <c r="S71" s="46"/>
    </row>
    <row r="72" spans="1:19" x14ac:dyDescent="0.2">
      <c r="A72" s="24"/>
      <c r="I72"/>
      <c r="J72" s="48"/>
      <c r="K72" s="48"/>
      <c r="R72" s="46"/>
      <c r="S72" s="46"/>
    </row>
    <row r="73" spans="1:19" x14ac:dyDescent="0.2">
      <c r="I73"/>
      <c r="J73" s="35"/>
      <c r="K73" s="35"/>
      <c r="R73" s="46"/>
      <c r="S73" s="46"/>
    </row>
    <row r="74" spans="1:19" x14ac:dyDescent="0.2">
      <c r="A74" s="24"/>
      <c r="C74" s="49"/>
      <c r="D74" s="24"/>
      <c r="E74" s="50"/>
      <c r="F74" s="24"/>
      <c r="H74" s="25"/>
      <c r="I74"/>
      <c r="J74" s="46"/>
      <c r="K74" s="46"/>
      <c r="R74" s="46"/>
      <c r="S74" s="46"/>
    </row>
    <row r="75" spans="1:19" x14ac:dyDescent="0.2">
      <c r="I75"/>
      <c r="R75" s="46"/>
      <c r="S75" s="46"/>
    </row>
    <row r="76" spans="1:19" x14ac:dyDescent="0.2">
      <c r="A76" s="24"/>
      <c r="F76"/>
      <c r="G76" s="24"/>
      <c r="H76" s="25"/>
      <c r="I76"/>
      <c r="J76" s="47"/>
      <c r="K76" s="47"/>
    </row>
    <row r="77" spans="1:19" x14ac:dyDescent="0.2">
      <c r="I77"/>
      <c r="J77" s="46"/>
      <c r="K77" s="46"/>
    </row>
    <row r="78" spans="1:19" x14ac:dyDescent="0.2">
      <c r="A78" s="24"/>
      <c r="H78" s="25"/>
      <c r="I78"/>
      <c r="J78" s="35"/>
      <c r="K78" s="35"/>
    </row>
    <row r="79" spans="1:19" x14ac:dyDescent="0.2">
      <c r="J79" s="37"/>
      <c r="K79" s="37"/>
    </row>
    <row r="95" spans="1:11" x14ac:dyDescent="0.2">
      <c r="A95" s="2"/>
      <c r="H95" s="19"/>
      <c r="I95" s="42"/>
    </row>
    <row r="96" spans="1:1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7" x14ac:dyDescent="0.2">
      <c r="O97" s="35"/>
      <c r="P97" s="54"/>
      <c r="Q97" s="46"/>
    </row>
    <row r="98" spans="1:17" x14ac:dyDescent="0.2">
      <c r="B98" s="11"/>
      <c r="H98" s="11"/>
      <c r="I98"/>
      <c r="J98" s="11"/>
      <c r="K98" s="11"/>
      <c r="O98" s="35"/>
      <c r="P98" s="54"/>
      <c r="Q98" s="46"/>
    </row>
    <row r="99" spans="1:17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O99" s="35"/>
      <c r="P99" s="54"/>
      <c r="Q99" s="46"/>
    </row>
    <row r="100" spans="1:17" x14ac:dyDescent="0.2">
      <c r="O100" s="35"/>
      <c r="P100" s="54"/>
      <c r="Q100" s="46"/>
    </row>
    <row r="101" spans="1:17" x14ac:dyDescent="0.2">
      <c r="A101" s="24"/>
      <c r="O101" s="35"/>
      <c r="P101" s="54"/>
      <c r="Q101" s="46"/>
    </row>
    <row r="102" spans="1:17" x14ac:dyDescent="0.2">
      <c r="A102" s="60"/>
      <c r="H102" s="25"/>
      <c r="J102" s="66"/>
      <c r="O102" s="35"/>
      <c r="P102" s="54"/>
      <c r="Q102" s="46"/>
    </row>
    <row r="103" spans="1:17" x14ac:dyDescent="0.2">
      <c r="A103" s="60"/>
      <c r="H103" s="25"/>
      <c r="J103" s="66"/>
    </row>
    <row r="104" spans="1:17" x14ac:dyDescent="0.2">
      <c r="A104" s="60"/>
      <c r="H104" s="25"/>
      <c r="J104" s="66"/>
      <c r="K104" s="46"/>
    </row>
    <row r="105" spans="1:17" x14ac:dyDescent="0.2">
      <c r="A105" s="60"/>
      <c r="H105" s="25"/>
      <c r="I105"/>
      <c r="J105" s="66"/>
      <c r="K105" s="46"/>
    </row>
    <row r="106" spans="1:17" x14ac:dyDescent="0.2">
      <c r="A106" s="60"/>
      <c r="B106"/>
      <c r="C106"/>
      <c r="D106"/>
      <c r="E106"/>
      <c r="F106"/>
      <c r="G106"/>
      <c r="H106" s="25"/>
      <c r="I106"/>
      <c r="J106" s="66"/>
      <c r="K106" s="46"/>
    </row>
    <row r="107" spans="1:17" x14ac:dyDescent="0.2">
      <c r="A107" s="60"/>
      <c r="B107"/>
      <c r="C107"/>
      <c r="D107"/>
      <c r="E107"/>
      <c r="F107"/>
      <c r="G107"/>
      <c r="H107" s="25"/>
      <c r="I107"/>
      <c r="J107" s="66"/>
      <c r="K107" s="46"/>
    </row>
    <row r="108" spans="1:17" x14ac:dyDescent="0.2">
      <c r="A108" s="8"/>
      <c r="H108" s="25"/>
      <c r="I108"/>
      <c r="J108" s="46"/>
      <c r="K108" s="46"/>
    </row>
    <row r="109" spans="1:17" x14ac:dyDescent="0.2">
      <c r="A109" s="63"/>
      <c r="B109"/>
      <c r="D109"/>
      <c r="E109"/>
      <c r="F109"/>
      <c r="G109"/>
      <c r="H109"/>
      <c r="I109"/>
      <c r="J109"/>
      <c r="K109" s="46"/>
    </row>
    <row r="110" spans="1:17" x14ac:dyDescent="0.2">
      <c r="A110" s="62"/>
      <c r="B110"/>
      <c r="C110"/>
      <c r="D110"/>
      <c r="E110"/>
      <c r="F110"/>
      <c r="G110"/>
      <c r="H110"/>
      <c r="I110"/>
      <c r="J110"/>
    </row>
    <row r="111" spans="1:17" x14ac:dyDescent="0.2">
      <c r="A111" s="63"/>
      <c r="H111"/>
      <c r="I111"/>
      <c r="J111"/>
      <c r="K111" s="46"/>
    </row>
    <row r="113" spans="1:17" x14ac:dyDescent="0.2">
      <c r="A113" s="8"/>
    </row>
    <row r="115" spans="1:17" x14ac:dyDescent="0.2">
      <c r="J115" s="40"/>
      <c r="K115" s="40"/>
    </row>
    <row r="116" spans="1:17" x14ac:dyDescent="0.2">
      <c r="A116" s="29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7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7" x14ac:dyDescent="0.2">
      <c r="A118" s="29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7" x14ac:dyDescent="0.2">
      <c r="B119" s="2"/>
      <c r="H119" s="19"/>
      <c r="I119" s="42"/>
    </row>
    <row r="120" spans="1:17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2" spans="1:17" x14ac:dyDescent="0.2">
      <c r="B122" s="11"/>
      <c r="H122" s="11"/>
      <c r="I122"/>
      <c r="J122" s="11"/>
      <c r="K122" s="11"/>
      <c r="L122" s="9"/>
      <c r="M122" s="9"/>
      <c r="N122" s="9"/>
      <c r="O122" s="9"/>
      <c r="P122" s="9"/>
      <c r="Q122" s="9"/>
    </row>
    <row r="123" spans="1:17" x14ac:dyDescent="0.2"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7" x14ac:dyDescent="0.2">
      <c r="A124" s="14"/>
    </row>
    <row r="125" spans="1:17" x14ac:dyDescent="0.2">
      <c r="A125" s="24"/>
    </row>
    <row r="126" spans="1:17" x14ac:dyDescent="0.2">
      <c r="B126" s="24"/>
      <c r="C126" s="24"/>
      <c r="F126"/>
      <c r="G126" s="24"/>
      <c r="H126" s="25"/>
      <c r="I126"/>
      <c r="J126" s="46"/>
      <c r="K126"/>
    </row>
    <row r="127" spans="1:17" x14ac:dyDescent="0.2">
      <c r="I127"/>
      <c r="J127" s="47"/>
      <c r="K127" s="47"/>
    </row>
    <row r="128" spans="1:17" x14ac:dyDescent="0.2">
      <c r="A128" s="24"/>
      <c r="I128"/>
      <c r="J128" s="48"/>
      <c r="K128" s="48"/>
    </row>
    <row r="129" spans="1:11" x14ac:dyDescent="0.2">
      <c r="I129"/>
      <c r="J129" s="35"/>
      <c r="K129" s="35"/>
    </row>
    <row r="130" spans="1:11" x14ac:dyDescent="0.2">
      <c r="A130" s="24"/>
      <c r="C130" s="49"/>
      <c r="D130" s="24"/>
      <c r="E130" s="50"/>
      <c r="F130" s="24"/>
      <c r="H130" s="25"/>
      <c r="I130"/>
      <c r="J130" s="46"/>
      <c r="K130" s="46"/>
    </row>
    <row r="131" spans="1:11" x14ac:dyDescent="0.2">
      <c r="I131"/>
    </row>
    <row r="132" spans="1:11" x14ac:dyDescent="0.2">
      <c r="A132" s="24"/>
      <c r="F132"/>
      <c r="G132" s="24"/>
      <c r="H132" s="25"/>
      <c r="I132"/>
      <c r="J132" s="47"/>
      <c r="K132" s="47"/>
    </row>
    <row r="133" spans="1:11" x14ac:dyDescent="0.2">
      <c r="I133"/>
      <c r="J133" s="46"/>
      <c r="K133" s="46"/>
    </row>
    <row r="134" spans="1:11" x14ac:dyDescent="0.2">
      <c r="A134" s="24"/>
      <c r="H134" s="25"/>
      <c r="I134"/>
      <c r="J134" s="35"/>
      <c r="K134" s="35"/>
    </row>
    <row r="135" spans="1:11" x14ac:dyDescent="0.2">
      <c r="J135" s="37"/>
      <c r="K135" s="37"/>
    </row>
    <row r="151" spans="1:17" x14ac:dyDescent="0.2">
      <c r="A151" s="2"/>
      <c r="H151" s="19"/>
      <c r="I151" s="42"/>
    </row>
    <row r="152" spans="1:17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7" x14ac:dyDescent="0.2">
      <c r="O153" s="35"/>
      <c r="P153" s="54"/>
      <c r="Q153" s="46"/>
    </row>
    <row r="154" spans="1:17" x14ac:dyDescent="0.2">
      <c r="B154" s="11"/>
      <c r="H154" s="11"/>
      <c r="I154"/>
      <c r="J154" s="11"/>
      <c r="K154" s="11"/>
      <c r="O154" s="35"/>
      <c r="P154" s="54"/>
      <c r="Q154" s="46"/>
    </row>
    <row r="155" spans="1:17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O155" s="35"/>
      <c r="P155" s="54"/>
      <c r="Q155" s="46"/>
    </row>
    <row r="156" spans="1:17" x14ac:dyDescent="0.2">
      <c r="O156" s="35"/>
      <c r="P156" s="54"/>
      <c r="Q156" s="46"/>
    </row>
    <row r="157" spans="1:17" x14ac:dyDescent="0.2">
      <c r="A157" s="24"/>
      <c r="O157" s="35"/>
      <c r="P157" s="54"/>
      <c r="Q157" s="46"/>
    </row>
    <row r="158" spans="1:17" x14ac:dyDescent="0.2">
      <c r="A158" s="24"/>
      <c r="O158" s="35"/>
      <c r="P158" s="54"/>
      <c r="Q158" s="46"/>
    </row>
    <row r="159" spans="1:17" x14ac:dyDescent="0.2">
      <c r="A159" s="67"/>
      <c r="H159" s="25"/>
      <c r="J159" s="66"/>
    </row>
    <row r="160" spans="1:17" x14ac:dyDescent="0.2">
      <c r="A160" s="67"/>
      <c r="H160" s="25"/>
      <c r="J160" s="66"/>
      <c r="K160" s="46"/>
    </row>
    <row r="161" spans="1:11" x14ac:dyDescent="0.2">
      <c r="A161" s="67"/>
      <c r="H161"/>
      <c r="I161"/>
      <c r="J161" s="66"/>
      <c r="K161" s="46"/>
    </row>
    <row r="162" spans="1:11" x14ac:dyDescent="0.2">
      <c r="A162" s="67"/>
      <c r="B162"/>
      <c r="C162"/>
      <c r="D162"/>
      <c r="E162"/>
      <c r="F162"/>
      <c r="G162"/>
      <c r="H162"/>
      <c r="I162"/>
      <c r="J162" s="66"/>
      <c r="K162" s="46"/>
    </row>
    <row r="163" spans="1:11" x14ac:dyDescent="0.2">
      <c r="A163" s="60"/>
      <c r="B163"/>
      <c r="C163"/>
      <c r="D163"/>
      <c r="E163"/>
      <c r="F163"/>
      <c r="G163"/>
      <c r="H163"/>
      <c r="I163"/>
      <c r="J163" s="46"/>
      <c r="K163" s="46"/>
    </row>
    <row r="164" spans="1:11" x14ac:dyDescent="0.2">
      <c r="A164" s="8"/>
      <c r="H164" s="25"/>
      <c r="I164"/>
      <c r="J164" s="46"/>
      <c r="K164" s="46"/>
    </row>
    <row r="165" spans="1:11" x14ac:dyDescent="0.2">
      <c r="A165" s="63"/>
      <c r="B165"/>
      <c r="D165"/>
      <c r="E165"/>
      <c r="F165"/>
      <c r="G165"/>
      <c r="H165"/>
      <c r="I165"/>
      <c r="J165"/>
      <c r="K165" s="46"/>
    </row>
    <row r="166" spans="1:11" x14ac:dyDescent="0.2">
      <c r="A166" s="62"/>
      <c r="B166"/>
      <c r="C166"/>
      <c r="D166"/>
      <c r="E166"/>
      <c r="F166"/>
      <c r="G166"/>
      <c r="H166"/>
      <c r="I166"/>
      <c r="J166"/>
    </row>
    <row r="169" spans="1:11" x14ac:dyDescent="0.2">
      <c r="A169" s="8"/>
    </row>
    <row r="171" spans="1:11" x14ac:dyDescent="0.2">
      <c r="J171" s="40"/>
      <c r="K171" s="40"/>
    </row>
    <row r="172" spans="1:11" x14ac:dyDescent="0.2">
      <c r="A172" s="29"/>
      <c r="B172" s="34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">
      <c r="A174" s="29"/>
      <c r="B174" s="34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x14ac:dyDescent="0.2">
      <c r="B175" s="2"/>
      <c r="H175" s="19"/>
      <c r="I175" s="42"/>
    </row>
    <row r="176" spans="1:11" x14ac:dyDescent="0.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8" spans="1:17" x14ac:dyDescent="0.2">
      <c r="B178" s="11"/>
      <c r="H178" s="11"/>
      <c r="I178"/>
      <c r="J178" s="11"/>
      <c r="K178" s="11"/>
      <c r="L178" s="9"/>
      <c r="M178" s="9"/>
      <c r="N178" s="9"/>
      <c r="O178" s="9"/>
      <c r="P178" s="9"/>
      <c r="Q178" s="9"/>
    </row>
    <row r="179" spans="1:17" x14ac:dyDescent="0.2"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7" x14ac:dyDescent="0.2">
      <c r="A180" s="14"/>
    </row>
    <row r="181" spans="1:17" x14ac:dyDescent="0.2">
      <c r="A181" s="24"/>
    </row>
    <row r="182" spans="1:17" x14ac:dyDescent="0.2">
      <c r="B182" s="24"/>
      <c r="C182" s="24"/>
      <c r="F182"/>
      <c r="G182" s="24"/>
      <c r="H182" s="25"/>
      <c r="I182"/>
      <c r="J182" s="46"/>
      <c r="K182"/>
    </row>
    <row r="183" spans="1:17" x14ac:dyDescent="0.2">
      <c r="I183"/>
      <c r="J183" s="47"/>
      <c r="K183" s="47"/>
    </row>
    <row r="184" spans="1:17" x14ac:dyDescent="0.2">
      <c r="A184" s="24"/>
      <c r="I184"/>
      <c r="J184" s="48"/>
      <c r="K184" s="48"/>
    </row>
    <row r="185" spans="1:17" x14ac:dyDescent="0.2">
      <c r="I185"/>
      <c r="J185" s="35"/>
      <c r="K185" s="35"/>
    </row>
    <row r="186" spans="1:17" x14ac:dyDescent="0.2">
      <c r="A186" s="24"/>
      <c r="C186" s="49"/>
      <c r="D186" s="24"/>
      <c r="E186" s="50"/>
      <c r="F186" s="24"/>
      <c r="H186" s="25"/>
      <c r="I186"/>
      <c r="J186" s="46"/>
      <c r="K186" s="46"/>
    </row>
    <row r="187" spans="1:17" x14ac:dyDescent="0.2">
      <c r="I187"/>
    </row>
    <row r="188" spans="1:17" x14ac:dyDescent="0.2">
      <c r="A188" s="24"/>
      <c r="E188" s="8"/>
      <c r="F188"/>
      <c r="G188" s="24"/>
      <c r="H188" s="25"/>
      <c r="I188"/>
      <c r="J188" s="47"/>
      <c r="K188" s="47"/>
    </row>
    <row r="189" spans="1:17" x14ac:dyDescent="0.2">
      <c r="I189"/>
      <c r="J189" s="46"/>
      <c r="K189" s="46"/>
    </row>
    <row r="190" spans="1:17" x14ac:dyDescent="0.2">
      <c r="A190" s="24"/>
      <c r="H190" s="25"/>
      <c r="I190"/>
      <c r="J190" s="35"/>
      <c r="K190" s="35"/>
    </row>
    <row r="191" spans="1:17" x14ac:dyDescent="0.2">
      <c r="J191" s="37"/>
      <c r="K191" s="37"/>
    </row>
    <row r="207" spans="1:11" x14ac:dyDescent="0.2">
      <c r="A207" s="2"/>
      <c r="H207" s="19"/>
      <c r="I207" s="42"/>
    </row>
    <row r="208" spans="1:1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7" x14ac:dyDescent="0.2">
      <c r="O209" s="35"/>
      <c r="P209" s="54"/>
      <c r="Q209" s="46"/>
    </row>
    <row r="210" spans="1:17" x14ac:dyDescent="0.2">
      <c r="B210" s="11"/>
      <c r="H210" s="11"/>
      <c r="I210"/>
      <c r="J210" s="11"/>
      <c r="K210" s="11"/>
      <c r="O210" s="35"/>
      <c r="P210" s="54"/>
      <c r="Q210" s="46"/>
    </row>
    <row r="211" spans="1:17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O211" s="35"/>
      <c r="P211" s="54"/>
      <c r="Q211" s="46"/>
    </row>
    <row r="212" spans="1:17" x14ac:dyDescent="0.2">
      <c r="O212" s="35"/>
      <c r="P212" s="54"/>
      <c r="Q212" s="46"/>
    </row>
    <row r="213" spans="1:17" x14ac:dyDescent="0.2">
      <c r="A213" s="24"/>
      <c r="O213" s="35"/>
      <c r="P213" s="54"/>
      <c r="Q213" s="46"/>
    </row>
    <row r="214" spans="1:17" x14ac:dyDescent="0.2">
      <c r="A214" s="24"/>
      <c r="O214" s="35"/>
      <c r="P214" s="54"/>
      <c r="Q214" s="46"/>
    </row>
    <row r="215" spans="1:17" x14ac:dyDescent="0.2">
      <c r="A215" s="67"/>
      <c r="H215" s="25"/>
      <c r="J215" s="66"/>
    </row>
    <row r="216" spans="1:17" x14ac:dyDescent="0.2">
      <c r="A216" s="67"/>
      <c r="H216" s="25"/>
      <c r="J216" s="66"/>
      <c r="K216" s="46"/>
    </row>
    <row r="217" spans="1:17" x14ac:dyDescent="0.2">
      <c r="A217" s="67"/>
      <c r="H217"/>
      <c r="I217"/>
      <c r="J217" s="66"/>
      <c r="K217" s="46"/>
    </row>
    <row r="218" spans="1:17" x14ac:dyDescent="0.2">
      <c r="A218" s="60"/>
      <c r="B218"/>
      <c r="C218"/>
      <c r="D218"/>
      <c r="E218"/>
      <c r="F218"/>
      <c r="G218"/>
      <c r="H218"/>
      <c r="I218"/>
      <c r="J218" s="46"/>
      <c r="K218" s="46"/>
    </row>
    <row r="219" spans="1:17" x14ac:dyDescent="0.2">
      <c r="A219" s="60"/>
      <c r="B219"/>
      <c r="C219"/>
      <c r="D219"/>
      <c r="E219"/>
      <c r="F219"/>
      <c r="G219"/>
      <c r="H219"/>
      <c r="I219"/>
      <c r="J219" s="46"/>
      <c r="K219" s="46"/>
    </row>
    <row r="220" spans="1:17" x14ac:dyDescent="0.2">
      <c r="A220" s="8"/>
      <c r="H220" s="25"/>
      <c r="I220"/>
      <c r="J220" s="46"/>
      <c r="K220" s="46"/>
    </row>
    <row r="221" spans="1:17" x14ac:dyDescent="0.2">
      <c r="A221" s="63"/>
      <c r="B221"/>
      <c r="D221"/>
      <c r="E221"/>
      <c r="F221"/>
      <c r="G221"/>
      <c r="H221"/>
      <c r="I221"/>
      <c r="J221"/>
      <c r="K221" s="46"/>
    </row>
    <row r="222" spans="1:17" x14ac:dyDescent="0.2">
      <c r="A222" s="62"/>
      <c r="B222"/>
      <c r="C222"/>
      <c r="D222"/>
      <c r="E222"/>
      <c r="F222"/>
      <c r="G222"/>
      <c r="H222"/>
      <c r="I222"/>
      <c r="J222"/>
    </row>
  </sheetData>
  <mergeCells count="2">
    <mergeCell ref="A5:J5"/>
    <mergeCell ref="A173:K173"/>
  </mergeCells>
  <printOptions horizontalCentered="1"/>
  <pageMargins left="0" right="0" top="0.5" bottom="0" header="0.25" footer="0.25"/>
  <pageSetup scale="95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590B-658C-4EA8-BC7F-7B2317C8AD37}">
  <sheetPr syncVertical="1" syncRef="A28" transitionEvaluation="1" transitionEntry="1">
    <pageSetUpPr autoPageBreaks="0" fitToPage="1"/>
  </sheetPr>
  <dimension ref="A1:Y286"/>
  <sheetViews>
    <sheetView topLeftCell="A28" zoomScaleNormal="100" zoomScaleSheetLayoutView="80" workbookViewId="0">
      <selection activeCell="J61" sqref="J61"/>
    </sheetView>
  </sheetViews>
  <sheetFormatPr defaultColWidth="9.33203125" defaultRowHeight="12" x14ac:dyDescent="0.2"/>
  <cols>
    <col min="1" max="1" width="53" style="1" customWidth="1"/>
    <col min="2" max="2" width="17.5" style="1" customWidth="1"/>
    <col min="3" max="3" width="6.1640625" style="1" customWidth="1"/>
    <col min="4" max="4" width="10" style="1" customWidth="1"/>
    <col min="5" max="5" width="5.33203125" style="1" customWidth="1"/>
    <col min="6" max="6" width="16.5" style="1" customWidth="1"/>
    <col min="7" max="7" width="1.83203125" style="1" customWidth="1"/>
    <col min="8" max="8" width="15.5" style="1" customWidth="1"/>
    <col min="9" max="9" width="1.83203125" style="1" customWidth="1"/>
    <col min="10" max="10" width="16.83203125" style="1" customWidth="1"/>
    <col min="11" max="13" width="9.33203125" style="1"/>
    <col min="14" max="14" width="11.6640625" style="1" bestFit="1" customWidth="1"/>
    <col min="15" max="16384" width="9.33203125" style="1"/>
  </cols>
  <sheetData>
    <row r="1" spans="1:25" x14ac:dyDescent="0.2">
      <c r="A1" s="2" t="str">
        <f>'SCH II'!A1</f>
        <v>2nd Quarter</v>
      </c>
    </row>
    <row r="2" spans="1:25" x14ac:dyDescent="0.2">
      <c r="J2" s="40" t="s">
        <v>59</v>
      </c>
    </row>
    <row r="3" spans="1:25" x14ac:dyDescent="0.2">
      <c r="A3" s="29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25" ht="15" customHeight="1" x14ac:dyDescent="0.2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</row>
    <row r="5" spans="1:25" x14ac:dyDescent="0.2">
      <c r="A5" s="29" t="s">
        <v>60</v>
      </c>
      <c r="B5" s="6"/>
      <c r="C5" s="6"/>
      <c r="D5" s="6"/>
      <c r="E5" s="6"/>
      <c r="F5" s="6"/>
      <c r="G5" s="6"/>
      <c r="H5" s="6"/>
      <c r="I5" s="6"/>
      <c r="J5" s="6"/>
    </row>
    <row r="6" spans="1:25" x14ac:dyDescent="0.2">
      <c r="A6" s="2" t="s">
        <v>61</v>
      </c>
      <c r="F6" s="19" t="str">
        <f>'SCH II'!H7</f>
        <v>February 28, 2022</v>
      </c>
      <c r="G6" s="42"/>
      <c r="H6" s="19"/>
      <c r="I6" s="42"/>
    </row>
    <row r="7" spans="1:25" s="9" customFormat="1" x14ac:dyDescent="0.2"/>
    <row r="8" spans="1:25" x14ac:dyDescent="0.2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25" ht="1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7"/>
      <c r="Y9" s="1" t="s">
        <v>47</v>
      </c>
    </row>
    <row r="10" spans="1:25" ht="15" customHeight="1" x14ac:dyDescent="0.2">
      <c r="A10" s="68" t="s">
        <v>42</v>
      </c>
      <c r="D10" s="11" t="s">
        <v>6</v>
      </c>
      <c r="F10" s="11" t="s">
        <v>62</v>
      </c>
      <c r="G10" s="11"/>
      <c r="H10" s="11" t="str">
        <f>IF(F10="JUNE","    JULY",IF(F10="SEPTEMBER","   OCTOBER",IF(F10="DECEMBER","   JANUARY",IF(F10="MARCH","    APRIL","ERROR"))))</f>
        <v xml:space="preserve">   JANUARY</v>
      </c>
      <c r="I10" s="11"/>
      <c r="J10" s="20" t="str">
        <f>IF(F10="JUNE","   AUGUST",IF(F10="SEPTEMBER","   NOVEMBER",IF(F10="DECEMBER","  FEBRUARY",IF(F10="MARCH","    MAY","ERROR"))))</f>
        <v xml:space="preserve">  FEBRUARY</v>
      </c>
    </row>
    <row r="11" spans="1:25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3"/>
      <c r="L11" s="35"/>
    </row>
    <row r="12" spans="1:25" ht="15" customHeight="1" x14ac:dyDescent="0.2">
      <c r="L12" s="35"/>
    </row>
    <row r="13" spans="1:25" x14ac:dyDescent="0.2">
      <c r="A13" s="69" t="s">
        <v>63</v>
      </c>
      <c r="L13" s="35"/>
    </row>
    <row r="14" spans="1:25" x14ac:dyDescent="0.2">
      <c r="A14" s="24"/>
      <c r="L14" s="35"/>
    </row>
    <row r="15" spans="1:25" x14ac:dyDescent="0.2">
      <c r="A15" s="24" t="s">
        <v>64</v>
      </c>
      <c r="D15" s="25" t="s">
        <v>53</v>
      </c>
      <c r="F15" s="70">
        <v>1288683</v>
      </c>
      <c r="G15" s="70"/>
      <c r="H15" s="70">
        <v>2382170</v>
      </c>
      <c r="I15" s="70"/>
      <c r="J15" s="70">
        <v>1671589</v>
      </c>
      <c r="L15" s="35"/>
    </row>
    <row r="16" spans="1:25" x14ac:dyDescent="0.2">
      <c r="A16" s="24" t="s">
        <v>65</v>
      </c>
      <c r="D16" s="25" t="s">
        <v>53</v>
      </c>
      <c r="F16" s="70"/>
      <c r="G16" s="70"/>
      <c r="H16" s="70">
        <v>0</v>
      </c>
      <c r="I16" s="70"/>
      <c r="J16" s="70">
        <v>0</v>
      </c>
      <c r="L16" s="35"/>
    </row>
    <row r="17" spans="1:12" x14ac:dyDescent="0.2">
      <c r="A17" s="24" t="s">
        <v>66</v>
      </c>
      <c r="D17" s="25" t="s">
        <v>53</v>
      </c>
      <c r="F17" s="70"/>
      <c r="G17" s="70"/>
      <c r="H17" s="70">
        <v>21201</v>
      </c>
      <c r="I17" s="70"/>
      <c r="J17" s="70">
        <v>50998</v>
      </c>
      <c r="L17" s="35"/>
    </row>
    <row r="18" spans="1:12" x14ac:dyDescent="0.2">
      <c r="A18" s="24" t="s">
        <v>67</v>
      </c>
      <c r="D18" s="25" t="s">
        <v>53</v>
      </c>
      <c r="F18" s="71">
        <v>-18314</v>
      </c>
      <c r="G18" s="71"/>
      <c r="H18" s="71">
        <v>-164</v>
      </c>
      <c r="I18" s="71"/>
      <c r="J18" s="71">
        <v>70</v>
      </c>
      <c r="L18" s="35"/>
    </row>
    <row r="19" spans="1:12" x14ac:dyDescent="0.2">
      <c r="F19" s="72"/>
      <c r="G19" s="72"/>
      <c r="H19" s="72"/>
      <c r="I19" s="72"/>
      <c r="J19" s="72"/>
      <c r="L19" s="35"/>
    </row>
    <row r="20" spans="1:12" x14ac:dyDescent="0.2">
      <c r="A20" s="24" t="s">
        <v>68</v>
      </c>
      <c r="D20" s="25" t="s">
        <v>53</v>
      </c>
      <c r="F20" s="73">
        <f>SUM(F15:F19)</f>
        <v>1270369</v>
      </c>
      <c r="G20" s="73"/>
      <c r="H20" s="73">
        <f>SUM(H15:H19)</f>
        <v>2403207</v>
      </c>
      <c r="I20" s="73"/>
      <c r="J20" s="73">
        <f>SUM(J15:J19)</f>
        <v>1722657</v>
      </c>
      <c r="L20" s="35"/>
    </row>
    <row r="21" spans="1:12" x14ac:dyDescent="0.2">
      <c r="F21" s="72"/>
      <c r="G21" s="72"/>
      <c r="H21" s="72"/>
      <c r="I21" s="72"/>
      <c r="J21" s="72"/>
      <c r="L21" s="35"/>
    </row>
    <row r="22" spans="1:12" x14ac:dyDescent="0.2">
      <c r="A22" s="69" t="s">
        <v>69</v>
      </c>
      <c r="F22" s="74"/>
      <c r="G22" s="74"/>
      <c r="H22" s="74"/>
      <c r="I22" s="74"/>
      <c r="J22" s="74"/>
      <c r="L22" s="35"/>
    </row>
    <row r="23" spans="1:12" x14ac:dyDescent="0.2">
      <c r="A23" s="24"/>
      <c r="F23" s="74"/>
      <c r="G23" s="74"/>
      <c r="H23" s="74"/>
      <c r="I23" s="74"/>
      <c r="J23" s="74"/>
      <c r="L23" s="35"/>
    </row>
    <row r="24" spans="1:12" x14ac:dyDescent="0.2">
      <c r="A24" s="24" t="s">
        <v>64</v>
      </c>
      <c r="D24" s="25" t="s">
        <v>45</v>
      </c>
      <c r="F24" s="47">
        <v>6889775</v>
      </c>
      <c r="G24" s="75"/>
      <c r="H24" s="47">
        <v>11358994</v>
      </c>
      <c r="I24" s="75"/>
      <c r="J24" s="47">
        <v>9954485</v>
      </c>
      <c r="L24" s="35"/>
    </row>
    <row r="25" spans="1:12" x14ac:dyDescent="0.2">
      <c r="A25" s="24" t="s">
        <v>70</v>
      </c>
      <c r="D25" s="25" t="s">
        <v>45</v>
      </c>
      <c r="F25" s="70">
        <v>0</v>
      </c>
      <c r="G25" s="70"/>
      <c r="H25" s="70">
        <v>257941</v>
      </c>
      <c r="I25" s="70"/>
      <c r="J25" s="70">
        <v>606089</v>
      </c>
      <c r="L25" s="35"/>
    </row>
    <row r="26" spans="1:12" x14ac:dyDescent="0.2">
      <c r="A26" s="24" t="s">
        <v>71</v>
      </c>
      <c r="D26" s="25" t="s">
        <v>45</v>
      </c>
      <c r="F26" s="47">
        <v>12314</v>
      </c>
      <c r="G26" s="75"/>
      <c r="H26" s="47">
        <v>-54877</v>
      </c>
      <c r="I26" s="75"/>
      <c r="J26" s="47">
        <v>-60597</v>
      </c>
      <c r="L26" s="35"/>
    </row>
    <row r="27" spans="1:12" x14ac:dyDescent="0.2">
      <c r="A27" s="24" t="s">
        <v>72</v>
      </c>
      <c r="F27" s="70"/>
      <c r="G27" s="70"/>
      <c r="H27" s="70"/>
      <c r="I27" s="70"/>
      <c r="J27" s="70"/>
      <c r="L27" s="35"/>
    </row>
    <row r="28" spans="1:12" x14ac:dyDescent="0.2">
      <c r="A28" s="8" t="s">
        <v>73</v>
      </c>
      <c r="D28" s="25" t="s">
        <v>45</v>
      </c>
      <c r="F28" s="47">
        <v>0</v>
      </c>
      <c r="G28" s="75"/>
      <c r="H28" s="47">
        <v>0</v>
      </c>
      <c r="I28" s="75"/>
      <c r="J28" s="47">
        <v>0</v>
      </c>
      <c r="L28" s="35"/>
    </row>
    <row r="29" spans="1:12" x14ac:dyDescent="0.2">
      <c r="A29" s="24" t="s">
        <v>74</v>
      </c>
      <c r="D29" s="25" t="s">
        <v>45</v>
      </c>
      <c r="F29" s="47">
        <v>0</v>
      </c>
      <c r="G29" s="75"/>
      <c r="H29" s="47">
        <v>0</v>
      </c>
      <c r="I29" s="75"/>
      <c r="J29" s="47">
        <v>0</v>
      </c>
      <c r="L29" s="35"/>
    </row>
    <row r="30" spans="1:12" x14ac:dyDescent="0.2">
      <c r="A30" s="24" t="s">
        <v>75</v>
      </c>
      <c r="D30" s="25" t="s">
        <v>45</v>
      </c>
      <c r="F30" s="47">
        <v>0</v>
      </c>
      <c r="G30" s="75"/>
      <c r="H30" s="47">
        <v>0</v>
      </c>
      <c r="I30" s="75"/>
      <c r="J30" s="47">
        <v>0</v>
      </c>
      <c r="K30" s="35"/>
      <c r="L30" s="35"/>
    </row>
    <row r="31" spans="1:12" x14ac:dyDescent="0.2">
      <c r="A31" s="8" t="s">
        <v>76</v>
      </c>
      <c r="D31" s="25" t="s">
        <v>45</v>
      </c>
      <c r="F31" s="47">
        <v>-97067</v>
      </c>
      <c r="G31" s="75"/>
      <c r="H31" s="47">
        <v>-97067</v>
      </c>
      <c r="I31" s="75"/>
      <c r="J31" s="47">
        <v>-97067</v>
      </c>
      <c r="K31" s="35"/>
      <c r="L31" s="35"/>
    </row>
    <row r="32" spans="1:12" x14ac:dyDescent="0.2">
      <c r="A32" s="8" t="s">
        <v>77</v>
      </c>
      <c r="D32" s="25" t="s">
        <v>45</v>
      </c>
      <c r="F32" s="47">
        <v>-1870</v>
      </c>
      <c r="G32" s="75"/>
      <c r="H32" s="47">
        <v>-1146</v>
      </c>
      <c r="I32" s="75"/>
      <c r="J32" s="47">
        <v>-818</v>
      </c>
      <c r="K32" s="35"/>
      <c r="L32" s="35"/>
    </row>
    <row r="33" spans="1:12" x14ac:dyDescent="0.2">
      <c r="A33" s="8" t="s">
        <v>78</v>
      </c>
      <c r="D33" s="25" t="s">
        <v>45</v>
      </c>
      <c r="F33" s="47">
        <v>0</v>
      </c>
      <c r="G33" s="75"/>
      <c r="H33" s="47">
        <v>0</v>
      </c>
      <c r="I33" s="75"/>
      <c r="J33" s="47">
        <v>0</v>
      </c>
      <c r="K33" s="35"/>
      <c r="L33" s="35"/>
    </row>
    <row r="34" spans="1:12" x14ac:dyDescent="0.2">
      <c r="A34" s="8" t="s">
        <v>79</v>
      </c>
      <c r="D34" s="25" t="s">
        <v>45</v>
      </c>
      <c r="F34" s="76">
        <v>0</v>
      </c>
      <c r="G34" s="77"/>
      <c r="H34" s="76">
        <v>0</v>
      </c>
      <c r="I34" s="77"/>
      <c r="J34" s="76">
        <v>0</v>
      </c>
    </row>
    <row r="35" spans="1:12" x14ac:dyDescent="0.2">
      <c r="F35" s="74"/>
      <c r="G35" s="74"/>
      <c r="H35" s="74"/>
      <c r="I35" s="74"/>
      <c r="J35" s="74"/>
      <c r="K35" s="35"/>
      <c r="L35" s="35"/>
    </row>
    <row r="36" spans="1:12" x14ac:dyDescent="0.2">
      <c r="A36" s="24" t="s">
        <v>80</v>
      </c>
      <c r="D36" s="25" t="s">
        <v>45</v>
      </c>
      <c r="F36" s="73">
        <f>SUM(F24:F35)</f>
        <v>6803152</v>
      </c>
      <c r="G36" s="74"/>
      <c r="H36" s="73">
        <f>SUM(H24:H35)</f>
        <v>11463845</v>
      </c>
      <c r="I36" s="74"/>
      <c r="J36" s="73">
        <f>SUM(J24:J35)</f>
        <v>10402092</v>
      </c>
      <c r="K36" s="35"/>
      <c r="L36" s="35"/>
    </row>
    <row r="37" spans="1:12" x14ac:dyDescent="0.2">
      <c r="F37" s="74"/>
      <c r="G37" s="74"/>
      <c r="H37" s="74"/>
      <c r="I37" s="74"/>
      <c r="J37" s="74"/>
      <c r="K37" s="35"/>
      <c r="L37" s="35"/>
    </row>
    <row r="38" spans="1:12" x14ac:dyDescent="0.2">
      <c r="A38" s="69" t="s">
        <v>81</v>
      </c>
      <c r="F38" s="37"/>
      <c r="G38" s="37"/>
      <c r="H38" s="37"/>
      <c r="I38" s="37"/>
      <c r="J38" s="37"/>
      <c r="K38" s="35"/>
      <c r="L38" s="35"/>
    </row>
    <row r="39" spans="1:12" x14ac:dyDescent="0.2">
      <c r="A39" s="24"/>
      <c r="F39" s="37"/>
      <c r="G39" s="37"/>
      <c r="H39" s="37"/>
      <c r="I39" s="37"/>
      <c r="J39" s="37"/>
      <c r="K39" s="35"/>
      <c r="L39" s="35"/>
    </row>
    <row r="40" spans="1:12" x14ac:dyDescent="0.2">
      <c r="A40" s="24" t="s">
        <v>82</v>
      </c>
      <c r="D40" s="25" t="s">
        <v>53</v>
      </c>
      <c r="F40" s="78">
        <v>1343461.2000000002</v>
      </c>
      <c r="G40" s="37"/>
      <c r="H40" s="78">
        <v>1720547.6</v>
      </c>
      <c r="I40" s="78"/>
      <c r="J40" s="78">
        <v>1962772.2999999998</v>
      </c>
      <c r="K40" s="35"/>
      <c r="L40" s="35"/>
    </row>
    <row r="41" spans="1:12" x14ac:dyDescent="0.2">
      <c r="A41" s="24" t="s">
        <v>83</v>
      </c>
      <c r="D41" s="25" t="s">
        <v>53</v>
      </c>
      <c r="F41" s="78">
        <v>0</v>
      </c>
      <c r="G41" s="37"/>
      <c r="H41" s="78">
        <v>0</v>
      </c>
      <c r="I41" s="78"/>
      <c r="J41" s="78">
        <v>0</v>
      </c>
      <c r="K41" s="35"/>
      <c r="L41" s="35"/>
    </row>
    <row r="42" spans="1:12" x14ac:dyDescent="0.2">
      <c r="A42" s="24" t="s">
        <v>84</v>
      </c>
      <c r="D42" s="25" t="s">
        <v>53</v>
      </c>
      <c r="F42" s="79">
        <v>0</v>
      </c>
      <c r="G42" s="37"/>
      <c r="H42" s="79">
        <v>0</v>
      </c>
      <c r="I42" s="78"/>
      <c r="J42" s="79">
        <v>0</v>
      </c>
    </row>
    <row r="43" spans="1:12" x14ac:dyDescent="0.2">
      <c r="F43" s="37"/>
      <c r="G43" s="37"/>
      <c r="H43" s="37"/>
      <c r="I43" s="37"/>
      <c r="J43" s="37"/>
    </row>
    <row r="44" spans="1:12" x14ac:dyDescent="0.2">
      <c r="A44" s="24" t="s">
        <v>85</v>
      </c>
      <c r="D44" s="25" t="s">
        <v>53</v>
      </c>
      <c r="F44" s="79">
        <f>SUM(F40:F43)</f>
        <v>1343461.2000000002</v>
      </c>
      <c r="G44" s="37"/>
      <c r="H44" s="79">
        <f>SUM(H40:H43)</f>
        <v>1720547.6</v>
      </c>
      <c r="I44" s="78"/>
      <c r="J44" s="79">
        <f>SUM(J40:J43)</f>
        <v>1962772.2999999998</v>
      </c>
    </row>
    <row r="45" spans="1:12" x14ac:dyDescent="0.2">
      <c r="F45" s="37"/>
      <c r="G45" s="37"/>
      <c r="H45" s="37"/>
      <c r="I45" s="37"/>
      <c r="J45" s="37"/>
    </row>
    <row r="46" spans="1:12" x14ac:dyDescent="0.2">
      <c r="F46" s="37"/>
      <c r="G46" s="37"/>
      <c r="H46" s="37"/>
      <c r="I46" s="37"/>
      <c r="J46" s="37"/>
    </row>
    <row r="47" spans="1:12" x14ac:dyDescent="0.2">
      <c r="A47" s="24" t="s">
        <v>86</v>
      </c>
      <c r="D47" s="25" t="s">
        <v>9</v>
      </c>
      <c r="F47" s="26">
        <f>ROUND(+F36/F44,3)</f>
        <v>5.0640000000000001</v>
      </c>
      <c r="G47" s="37"/>
      <c r="H47" s="26">
        <f>ROUND(+H36/H44,3)</f>
        <v>6.6630000000000003</v>
      </c>
      <c r="I47" s="26"/>
      <c r="J47" s="26">
        <f>ROUND(+J36/J44,3)</f>
        <v>5.3</v>
      </c>
    </row>
    <row r="48" spans="1:12" x14ac:dyDescent="0.2">
      <c r="A48" s="24" t="s">
        <v>87</v>
      </c>
      <c r="D48" s="25" t="s">
        <v>9</v>
      </c>
      <c r="F48" s="27">
        <v>7.1840000000000002</v>
      </c>
      <c r="G48" s="37"/>
      <c r="H48" s="27">
        <v>7.2060000000000004</v>
      </c>
      <c r="I48" s="26">
        <v>0</v>
      </c>
      <c r="J48" s="27">
        <v>7.1859999999999999</v>
      </c>
    </row>
    <row r="49" spans="1:14" x14ac:dyDescent="0.2">
      <c r="F49" s="26"/>
      <c r="G49" s="37"/>
      <c r="H49" s="26"/>
      <c r="I49" s="26"/>
      <c r="J49" s="26"/>
    </row>
    <row r="50" spans="1:14" x14ac:dyDescent="0.2">
      <c r="F50" s="26"/>
      <c r="G50" s="37"/>
      <c r="H50" s="26"/>
      <c r="I50" s="26"/>
      <c r="J50" s="26"/>
    </row>
    <row r="51" spans="1:14" x14ac:dyDescent="0.2">
      <c r="A51" s="24" t="s">
        <v>88</v>
      </c>
      <c r="D51" s="25" t="s">
        <v>9</v>
      </c>
      <c r="F51" s="26">
        <f>SUM(F47-F48)</f>
        <v>-2.12</v>
      </c>
      <c r="G51" s="37"/>
      <c r="H51" s="26">
        <f>SUM(H47-H48)</f>
        <v>-0.54300000000000015</v>
      </c>
      <c r="I51" s="26"/>
      <c r="J51" s="26">
        <f>SUM(J47-J48)</f>
        <v>-1.8860000000000001</v>
      </c>
    </row>
    <row r="52" spans="1:14" x14ac:dyDescent="0.2">
      <c r="A52" s="24" t="s">
        <v>89</v>
      </c>
      <c r="D52" s="25" t="s">
        <v>53</v>
      </c>
      <c r="F52" s="79">
        <f>F40</f>
        <v>1343461.2000000002</v>
      </c>
      <c r="G52" s="37"/>
      <c r="H52" s="79">
        <f>H40</f>
        <v>1720547.6</v>
      </c>
      <c r="I52" s="78"/>
      <c r="J52" s="79">
        <f>J40</f>
        <v>1962772.2999999998</v>
      </c>
    </row>
    <row r="53" spans="1:14" x14ac:dyDescent="0.2">
      <c r="F53" s="37"/>
      <c r="G53" s="37"/>
      <c r="H53" s="37"/>
      <c r="I53" s="37"/>
      <c r="J53" s="37"/>
    </row>
    <row r="54" spans="1:14" ht="12.75" thickBot="1" x14ac:dyDescent="0.25">
      <c r="A54" s="24" t="s">
        <v>90</v>
      </c>
      <c r="D54" s="25" t="s">
        <v>45</v>
      </c>
      <c r="F54" s="80">
        <f>ROUND(F52*F51,2)</f>
        <v>-2848137.74</v>
      </c>
      <c r="G54" s="81"/>
      <c r="H54" s="80">
        <f>ROUND(H52*H51,2)</f>
        <v>-934257.35</v>
      </c>
      <c r="I54" s="81"/>
      <c r="J54" s="80">
        <f>ROUND(J52*J51,2)</f>
        <v>-3701788.56</v>
      </c>
    </row>
    <row r="55" spans="1:14" ht="12.75" thickTop="1" x14ac:dyDescent="0.2">
      <c r="F55" s="81"/>
      <c r="G55" s="81"/>
      <c r="H55" s="81"/>
      <c r="I55" s="81"/>
      <c r="J55" s="81"/>
    </row>
    <row r="56" spans="1:14" x14ac:dyDescent="0.2">
      <c r="F56" s="81"/>
      <c r="G56" s="81"/>
      <c r="H56" s="81"/>
      <c r="I56" s="81"/>
      <c r="J56" s="81"/>
    </row>
    <row r="57" spans="1:14" x14ac:dyDescent="0.2">
      <c r="A57" s="24" t="s">
        <v>91</v>
      </c>
      <c r="D57" s="25" t="s">
        <v>45</v>
      </c>
      <c r="F57" s="81"/>
      <c r="G57" s="81"/>
      <c r="H57" s="81"/>
      <c r="I57" s="81"/>
      <c r="J57" s="82">
        <f>SUM(F54:J54)</f>
        <v>-7484183.6500000004</v>
      </c>
    </row>
    <row r="58" spans="1:14" x14ac:dyDescent="0.2">
      <c r="A58" s="24"/>
      <c r="D58" s="25"/>
      <c r="F58" s="81"/>
      <c r="G58" s="81"/>
      <c r="H58" s="81"/>
      <c r="I58" s="81"/>
      <c r="J58" s="81"/>
    </row>
    <row r="59" spans="1:14" x14ac:dyDescent="0.2">
      <c r="A59" s="24" t="s">
        <v>92</v>
      </c>
      <c r="D59" s="25" t="s">
        <v>45</v>
      </c>
      <c r="F59" s="81"/>
      <c r="G59" s="81"/>
      <c r="H59" s="81"/>
      <c r="I59" s="81"/>
      <c r="J59" s="46">
        <v>0</v>
      </c>
    </row>
    <row r="60" spans="1:14" x14ac:dyDescent="0.2">
      <c r="A60" s="24"/>
      <c r="D60" s="25"/>
      <c r="F60" s="81"/>
      <c r="G60" s="81"/>
      <c r="H60" s="81"/>
      <c r="I60" s="81"/>
      <c r="J60" s="46"/>
    </row>
    <row r="61" spans="1:14" x14ac:dyDescent="0.2">
      <c r="A61" s="1" t="s">
        <v>93</v>
      </c>
      <c r="D61" s="25" t="s">
        <v>45</v>
      </c>
      <c r="F61" s="81"/>
      <c r="G61" s="81"/>
      <c r="H61" s="81"/>
      <c r="I61" s="81"/>
      <c r="J61" s="82">
        <f>J57+J59</f>
        <v>-7484183.6500000004</v>
      </c>
      <c r="N61" s="46"/>
    </row>
    <row r="62" spans="1:14" x14ac:dyDescent="0.2">
      <c r="A62" s="24"/>
      <c r="D62" s="25"/>
      <c r="F62" s="81"/>
      <c r="G62" s="81"/>
      <c r="H62" s="81"/>
      <c r="I62" s="81"/>
      <c r="J62" s="46"/>
    </row>
    <row r="63" spans="1:14" x14ac:dyDescent="0.2">
      <c r="F63" s="37"/>
      <c r="G63" s="37"/>
      <c r="H63" s="37"/>
      <c r="I63" s="37"/>
      <c r="J63" s="37"/>
    </row>
    <row r="64" spans="1:14" x14ac:dyDescent="0.2">
      <c r="A64" s="24" t="s">
        <v>94</v>
      </c>
      <c r="B64" s="28" t="str">
        <f>'SCH II'!F20</f>
        <v>May 31, 2023</v>
      </c>
      <c r="C64" s="28"/>
      <c r="D64" s="25" t="s">
        <v>53</v>
      </c>
      <c r="F64" s="37"/>
      <c r="G64" s="37"/>
      <c r="H64" s="37"/>
      <c r="I64" s="37"/>
      <c r="J64" s="74">
        <f>'SCH II'!J20</f>
        <v>9992326</v>
      </c>
    </row>
    <row r="65" spans="1:10" x14ac:dyDescent="0.2">
      <c r="B65" s="14"/>
      <c r="C65" s="14"/>
      <c r="F65" s="37"/>
      <c r="G65" s="37"/>
      <c r="H65" s="37"/>
      <c r="I65" s="37"/>
      <c r="J65" s="37"/>
    </row>
    <row r="66" spans="1:10" x14ac:dyDescent="0.2">
      <c r="F66" s="37"/>
      <c r="G66" s="37"/>
      <c r="H66" s="37"/>
      <c r="I66" s="37"/>
      <c r="J66" s="81"/>
    </row>
    <row r="67" spans="1:10" ht="12.75" thickBot="1" x14ac:dyDescent="0.25">
      <c r="A67" s="24" t="s">
        <v>95</v>
      </c>
      <c r="D67" s="25" t="s">
        <v>9</v>
      </c>
      <c r="F67" s="37"/>
      <c r="G67" s="37"/>
      <c r="H67" s="37"/>
      <c r="I67" s="37"/>
      <c r="J67" s="83">
        <f>ROUND(+J61/J64,3)</f>
        <v>-0.749</v>
      </c>
    </row>
    <row r="68" spans="1:10" ht="12.75" thickTop="1" x14ac:dyDescent="0.2">
      <c r="F68" s="37"/>
      <c r="G68" s="37"/>
      <c r="H68" s="37"/>
      <c r="I68" s="37"/>
      <c r="J68" s="37"/>
    </row>
    <row r="69" spans="1:10" x14ac:dyDescent="0.2">
      <c r="A69" s="24" t="s">
        <v>96</v>
      </c>
      <c r="F69" s="37"/>
      <c r="G69" s="37"/>
      <c r="H69" s="37"/>
      <c r="I69" s="37"/>
      <c r="J69" s="37"/>
    </row>
    <row r="70" spans="1:10" x14ac:dyDescent="0.2">
      <c r="A70" s="28"/>
      <c r="B70" s="28"/>
      <c r="C70" s="28"/>
      <c r="D70" s="28"/>
      <c r="E70" s="28"/>
      <c r="F70" s="84"/>
      <c r="G70" s="84"/>
      <c r="H70" s="84"/>
      <c r="I70" s="84"/>
      <c r="J70" s="84"/>
    </row>
    <row r="71" spans="1:10" x14ac:dyDescent="0.2">
      <c r="A71" s="24"/>
      <c r="F71" s="37"/>
      <c r="G71" s="37"/>
      <c r="H71" s="37"/>
      <c r="I71" s="37"/>
      <c r="J71" s="37"/>
    </row>
    <row r="72" spans="1:10" x14ac:dyDescent="0.2">
      <c r="A72" s="8"/>
    </row>
    <row r="73" spans="1:10" x14ac:dyDescent="0.2">
      <c r="J73" s="40"/>
    </row>
    <row r="74" spans="1:10" x14ac:dyDescent="0.2">
      <c r="A74" s="29"/>
      <c r="B74" s="6"/>
      <c r="C74" s="6"/>
      <c r="D74" s="6"/>
      <c r="E74" s="6"/>
      <c r="F74" s="6"/>
      <c r="G74" s="6"/>
      <c r="H74" s="6"/>
      <c r="I74" s="6"/>
      <c r="J74" s="6"/>
    </row>
    <row r="75" spans="1:10" x14ac:dyDescent="0.2">
      <c r="A75" s="34"/>
      <c r="B75" s="6"/>
      <c r="C75" s="6"/>
      <c r="D75" s="6"/>
      <c r="E75" s="6"/>
      <c r="F75" s="6"/>
      <c r="G75" s="6"/>
      <c r="H75" s="6"/>
      <c r="I75" s="6"/>
      <c r="J75" s="6"/>
    </row>
    <row r="76" spans="1:10" x14ac:dyDescent="0.2">
      <c r="A76" s="29"/>
      <c r="B76" s="6"/>
      <c r="C76" s="6"/>
      <c r="D76" s="6"/>
      <c r="E76" s="6"/>
      <c r="F76" s="6"/>
      <c r="G76" s="6"/>
      <c r="H76" s="6"/>
      <c r="I76" s="6"/>
      <c r="J76" s="6"/>
    </row>
    <row r="77" spans="1:10" x14ac:dyDescent="0.2">
      <c r="A77" s="2"/>
      <c r="F77" s="11"/>
      <c r="G77" s="42"/>
      <c r="H77" s="19"/>
      <c r="I77" s="42"/>
    </row>
    <row r="78" spans="1:10" x14ac:dyDescent="0.2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1" spans="1:10" x14ac:dyDescent="0.2">
      <c r="A81" s="11"/>
      <c r="D81" s="11"/>
      <c r="F81" s="11"/>
      <c r="G81" s="11"/>
      <c r="H81" s="11"/>
      <c r="I81" s="11"/>
      <c r="J81" s="11"/>
    </row>
    <row r="82" spans="1:10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4" spans="1:10" x14ac:dyDescent="0.2">
      <c r="A84" s="69"/>
    </row>
    <row r="85" spans="1:10" x14ac:dyDescent="0.2">
      <c r="A85" s="24"/>
    </row>
    <row r="86" spans="1:10" x14ac:dyDescent="0.2">
      <c r="A86" s="24"/>
      <c r="D86" s="25"/>
      <c r="F86" s="70"/>
      <c r="G86" s="70"/>
      <c r="H86" s="70"/>
      <c r="I86" s="70"/>
      <c r="J86" s="70"/>
    </row>
    <row r="87" spans="1:10" x14ac:dyDescent="0.2">
      <c r="A87" s="24"/>
      <c r="D87" s="25"/>
      <c r="F87" s="70"/>
      <c r="G87" s="70"/>
      <c r="H87" s="70"/>
      <c r="I87" s="70"/>
      <c r="J87" s="70"/>
    </row>
    <row r="88" spans="1:10" x14ac:dyDescent="0.2">
      <c r="A88" s="24"/>
      <c r="D88" s="25"/>
      <c r="F88" s="70"/>
      <c r="G88" s="70"/>
      <c r="H88" s="70"/>
      <c r="I88" s="70"/>
      <c r="J88" s="70"/>
    </row>
    <row r="89" spans="1:10" x14ac:dyDescent="0.2">
      <c r="A89" s="24"/>
      <c r="D89" s="25"/>
      <c r="F89" s="70"/>
      <c r="G89" s="70"/>
      <c r="H89" s="70"/>
      <c r="I89" s="85"/>
      <c r="J89" s="70"/>
    </row>
    <row r="90" spans="1:10" x14ac:dyDescent="0.2">
      <c r="F90" s="72"/>
      <c r="G90" s="74"/>
      <c r="H90" s="72"/>
      <c r="I90" s="72"/>
      <c r="J90" s="72"/>
    </row>
    <row r="91" spans="1:10" x14ac:dyDescent="0.2">
      <c r="A91" s="24"/>
      <c r="D91" s="25"/>
      <c r="F91" s="74"/>
      <c r="G91" s="74"/>
      <c r="H91" s="74"/>
      <c r="I91" s="74"/>
      <c r="J91" s="74"/>
    </row>
    <row r="92" spans="1:10" x14ac:dyDescent="0.2">
      <c r="F92" s="72"/>
      <c r="G92" s="74"/>
      <c r="H92" s="72"/>
      <c r="I92" s="72"/>
      <c r="J92" s="72"/>
    </row>
    <row r="93" spans="1:10" x14ac:dyDescent="0.2">
      <c r="A93" s="69"/>
      <c r="F93" s="74"/>
      <c r="G93" s="74"/>
      <c r="H93" s="74"/>
      <c r="I93" s="70"/>
      <c r="J93" s="74"/>
    </row>
    <row r="94" spans="1:10" x14ac:dyDescent="0.2">
      <c r="A94" s="24"/>
      <c r="F94" s="74"/>
      <c r="G94" s="74"/>
      <c r="H94" s="74"/>
      <c r="I94" s="74"/>
      <c r="J94" s="74"/>
    </row>
    <row r="95" spans="1:10" x14ac:dyDescent="0.2">
      <c r="A95" s="24"/>
      <c r="D95" s="25"/>
      <c r="F95" s="70"/>
      <c r="G95" s="70"/>
      <c r="H95" s="70"/>
      <c r="I95" s="70"/>
      <c r="J95" s="70"/>
    </row>
    <row r="96" spans="1:10" x14ac:dyDescent="0.2">
      <c r="A96" s="24"/>
      <c r="D96" s="25"/>
      <c r="F96" s="70"/>
      <c r="G96" s="70"/>
      <c r="H96" s="70"/>
      <c r="I96" s="70"/>
      <c r="J96" s="70"/>
    </row>
    <row r="97" spans="1:10" x14ac:dyDescent="0.2">
      <c r="A97" s="24"/>
      <c r="D97" s="25"/>
      <c r="F97" s="70"/>
      <c r="G97" s="70"/>
      <c r="H97" s="70"/>
      <c r="I97" s="70"/>
      <c r="J97" s="70"/>
    </row>
    <row r="98" spans="1:10" x14ac:dyDescent="0.2">
      <c r="A98" s="24"/>
      <c r="F98" s="70"/>
      <c r="G98" s="70"/>
      <c r="H98" s="70"/>
      <c r="I98" s="70"/>
      <c r="J98" s="70"/>
    </row>
    <row r="99" spans="1:10" x14ac:dyDescent="0.2">
      <c r="A99" s="8"/>
      <c r="D99" s="25"/>
      <c r="F99" s="70"/>
      <c r="G99" s="70"/>
      <c r="H99" s="70"/>
      <c r="I99" s="70"/>
      <c r="J99" s="70"/>
    </row>
    <row r="100" spans="1:10" x14ac:dyDescent="0.2">
      <c r="A100" s="24"/>
      <c r="D100" s="25"/>
      <c r="F100" s="70"/>
      <c r="G100" s="70"/>
      <c r="H100" s="70"/>
      <c r="I100" s="70"/>
      <c r="J100" s="70"/>
    </row>
    <row r="101" spans="1:10" x14ac:dyDescent="0.2">
      <c r="A101" s="24"/>
      <c r="D101" s="25"/>
      <c r="F101" s="70"/>
      <c r="G101" s="70"/>
      <c r="H101" s="70"/>
      <c r="I101" s="70"/>
      <c r="J101" s="70"/>
    </row>
    <row r="102" spans="1:10" x14ac:dyDescent="0.2">
      <c r="A102" s="24"/>
      <c r="D102" s="25"/>
      <c r="F102" s="70"/>
      <c r="G102" s="70"/>
      <c r="H102" s="70"/>
      <c r="I102" s="70"/>
      <c r="J102" s="70"/>
    </row>
    <row r="103" spans="1:10" x14ac:dyDescent="0.2">
      <c r="A103" s="24"/>
      <c r="D103" s="25"/>
      <c r="F103" s="70"/>
      <c r="G103" s="70"/>
      <c r="H103" s="70"/>
      <c r="I103" s="70"/>
      <c r="J103" s="70"/>
    </row>
    <row r="104" spans="1:10" x14ac:dyDescent="0.2">
      <c r="A104" s="24"/>
      <c r="D104" s="25"/>
      <c r="F104" s="70"/>
      <c r="G104" s="70"/>
      <c r="H104" s="70"/>
      <c r="I104" s="70"/>
      <c r="J104" s="70"/>
    </row>
    <row r="105" spans="1:10" x14ac:dyDescent="0.2">
      <c r="A105" s="24"/>
      <c r="D105" s="25"/>
      <c r="F105" s="70"/>
      <c r="G105" s="70"/>
      <c r="H105" s="70"/>
      <c r="I105" s="70"/>
      <c r="J105" s="70"/>
    </row>
    <row r="106" spans="1:10" x14ac:dyDescent="0.2">
      <c r="F106" s="74"/>
      <c r="G106" s="74"/>
      <c r="H106" s="85"/>
      <c r="I106" s="74"/>
      <c r="J106" s="74"/>
    </row>
    <row r="107" spans="1:10" x14ac:dyDescent="0.2">
      <c r="A107" s="24"/>
      <c r="D107" s="25"/>
      <c r="F107" s="74"/>
      <c r="G107" s="74"/>
      <c r="H107" s="74"/>
      <c r="I107" s="74"/>
      <c r="J107" s="74"/>
    </row>
    <row r="108" spans="1:10" x14ac:dyDescent="0.2">
      <c r="F108" s="74"/>
      <c r="G108" s="74"/>
      <c r="H108" s="74"/>
      <c r="I108" s="74"/>
      <c r="J108" s="74"/>
    </row>
    <row r="109" spans="1:10" x14ac:dyDescent="0.2">
      <c r="A109" s="69"/>
      <c r="F109" s="37"/>
      <c r="G109" s="37"/>
      <c r="H109" s="37"/>
      <c r="I109" s="37"/>
      <c r="J109" s="37"/>
    </row>
    <row r="110" spans="1:10" x14ac:dyDescent="0.2">
      <c r="A110" s="24"/>
      <c r="F110" s="37"/>
      <c r="G110" s="37"/>
      <c r="H110" s="37"/>
      <c r="I110" s="37"/>
      <c r="J110" s="37"/>
    </row>
    <row r="111" spans="1:10" x14ac:dyDescent="0.2">
      <c r="A111" s="24"/>
      <c r="D111" s="25"/>
      <c r="F111" s="78"/>
      <c r="G111" s="37"/>
      <c r="H111" s="78"/>
      <c r="I111" s="78"/>
      <c r="J111" s="78"/>
    </row>
    <row r="112" spans="1:10" x14ac:dyDescent="0.2">
      <c r="A112" s="24"/>
      <c r="D112" s="25"/>
      <c r="F112" s="70"/>
      <c r="G112" s="37"/>
      <c r="H112" s="70"/>
      <c r="I112" s="70"/>
      <c r="J112" s="70"/>
    </row>
    <row r="113" spans="1:10" x14ac:dyDescent="0.2">
      <c r="A113" s="24"/>
      <c r="D113" s="25"/>
      <c r="F113" s="70"/>
      <c r="G113" s="37"/>
      <c r="H113" s="70"/>
      <c r="I113" s="70"/>
      <c r="J113" s="70"/>
    </row>
    <row r="114" spans="1:10" x14ac:dyDescent="0.2">
      <c r="F114" s="37"/>
      <c r="G114" s="37"/>
      <c r="H114" s="37"/>
      <c r="I114" s="37"/>
      <c r="J114" s="37"/>
    </row>
    <row r="115" spans="1:10" x14ac:dyDescent="0.2">
      <c r="A115" s="24"/>
      <c r="D115" s="25"/>
      <c r="F115" s="78"/>
      <c r="G115" s="37"/>
      <c r="H115" s="78"/>
      <c r="I115" s="78"/>
      <c r="J115" s="78"/>
    </row>
    <row r="116" spans="1:10" x14ac:dyDescent="0.2">
      <c r="F116" s="37"/>
      <c r="G116" s="37"/>
      <c r="H116" s="37"/>
      <c r="I116" s="37"/>
      <c r="J116" s="37"/>
    </row>
    <row r="117" spans="1:10" x14ac:dyDescent="0.2">
      <c r="F117" s="37"/>
      <c r="G117" s="37"/>
      <c r="H117" s="37"/>
      <c r="I117" s="37"/>
      <c r="J117" s="37"/>
    </row>
    <row r="118" spans="1:10" x14ac:dyDescent="0.2">
      <c r="A118" s="24"/>
      <c r="D118" s="25"/>
      <c r="F118" s="26"/>
      <c r="G118" s="37"/>
      <c r="H118" s="26"/>
      <c r="I118" s="26"/>
      <c r="J118" s="26"/>
    </row>
    <row r="119" spans="1:10" x14ac:dyDescent="0.2">
      <c r="A119" s="24"/>
      <c r="D119" s="25"/>
      <c r="F119" s="26"/>
      <c r="G119" s="37"/>
      <c r="H119" s="26"/>
      <c r="I119" s="26"/>
      <c r="J119" s="26"/>
    </row>
    <row r="120" spans="1:10" x14ac:dyDescent="0.2">
      <c r="F120" s="26"/>
      <c r="G120" s="37"/>
      <c r="H120" s="26"/>
      <c r="I120" s="26"/>
      <c r="J120" s="26"/>
    </row>
    <row r="121" spans="1:10" x14ac:dyDescent="0.2">
      <c r="F121" s="26"/>
      <c r="G121" s="37"/>
      <c r="H121" s="26"/>
      <c r="I121" s="26"/>
      <c r="J121" s="26"/>
    </row>
    <row r="122" spans="1:10" x14ac:dyDescent="0.2">
      <c r="A122" s="24"/>
      <c r="D122" s="25"/>
      <c r="F122" s="26"/>
      <c r="G122" s="37"/>
      <c r="H122" s="26"/>
      <c r="I122" s="26"/>
      <c r="J122" s="26"/>
    </row>
    <row r="123" spans="1:10" x14ac:dyDescent="0.2">
      <c r="A123" s="24"/>
      <c r="D123" s="25"/>
      <c r="F123" s="78"/>
      <c r="G123" s="37"/>
      <c r="H123" s="78"/>
      <c r="I123" s="78"/>
      <c r="J123" s="78"/>
    </row>
    <row r="124" spans="1:10" x14ac:dyDescent="0.2">
      <c r="F124" s="37"/>
      <c r="G124" s="37"/>
      <c r="H124" s="37"/>
      <c r="I124" s="37"/>
      <c r="J124" s="37"/>
    </row>
    <row r="125" spans="1:10" x14ac:dyDescent="0.2">
      <c r="A125" s="24"/>
      <c r="D125" s="25"/>
      <c r="F125" s="81"/>
      <c r="G125" s="81"/>
      <c r="H125" s="81"/>
      <c r="I125" s="81"/>
      <c r="J125" s="81"/>
    </row>
    <row r="126" spans="1:10" x14ac:dyDescent="0.2">
      <c r="F126" s="81"/>
      <c r="G126" s="81"/>
      <c r="H126" s="81"/>
      <c r="I126" s="81"/>
      <c r="J126" s="81"/>
    </row>
    <row r="127" spans="1:10" x14ac:dyDescent="0.2">
      <c r="A127" s="24"/>
      <c r="D127" s="25"/>
      <c r="F127" s="81"/>
      <c r="G127" s="81"/>
      <c r="H127" s="81"/>
      <c r="I127" s="81"/>
      <c r="J127" s="81"/>
    </row>
    <row r="128" spans="1:10" x14ac:dyDescent="0.2">
      <c r="A128" s="24"/>
      <c r="D128" s="25"/>
      <c r="F128" s="81"/>
      <c r="G128" s="81"/>
      <c r="H128" s="81"/>
      <c r="I128" s="81"/>
      <c r="J128" s="81"/>
    </row>
    <row r="129" spans="1:10" x14ac:dyDescent="0.2">
      <c r="A129" s="24"/>
      <c r="D129" s="25"/>
      <c r="F129" s="81"/>
      <c r="G129" s="81"/>
      <c r="H129" s="81"/>
      <c r="I129" s="81"/>
      <c r="J129" s="46"/>
    </row>
    <row r="130" spans="1:10" x14ac:dyDescent="0.2">
      <c r="D130" s="25"/>
      <c r="F130" s="81"/>
      <c r="G130" s="81"/>
      <c r="H130" s="81"/>
      <c r="I130" s="81"/>
      <c r="J130" s="81"/>
    </row>
    <row r="131" spans="1:10" x14ac:dyDescent="0.2">
      <c r="A131" s="24"/>
      <c r="D131" s="25"/>
      <c r="F131" s="81"/>
      <c r="G131" s="81"/>
      <c r="H131" s="81"/>
      <c r="I131" s="81"/>
      <c r="J131" s="46"/>
    </row>
    <row r="132" spans="1:10" x14ac:dyDescent="0.2">
      <c r="F132" s="37"/>
      <c r="G132" s="37"/>
      <c r="H132" s="37"/>
      <c r="I132" s="37"/>
      <c r="J132" s="37"/>
    </row>
    <row r="133" spans="1:10" x14ac:dyDescent="0.2">
      <c r="A133" s="24"/>
      <c r="D133" s="25"/>
      <c r="F133" s="37"/>
      <c r="G133" s="37"/>
      <c r="H133" s="37"/>
      <c r="I133" s="37"/>
      <c r="J133" s="74"/>
    </row>
    <row r="134" spans="1:10" x14ac:dyDescent="0.2">
      <c r="B134" s="14"/>
      <c r="C134" s="14"/>
      <c r="F134" s="37"/>
      <c r="G134" s="37"/>
      <c r="H134" s="37"/>
      <c r="I134" s="37"/>
      <c r="J134" s="37"/>
    </row>
    <row r="135" spans="1:10" x14ac:dyDescent="0.2">
      <c r="F135" s="37"/>
      <c r="G135" s="37"/>
      <c r="H135" s="37"/>
      <c r="I135" s="37"/>
      <c r="J135" s="81"/>
    </row>
    <row r="136" spans="1:10" x14ac:dyDescent="0.2">
      <c r="A136" s="24"/>
      <c r="D136" s="25"/>
      <c r="F136" s="37"/>
      <c r="G136" s="37"/>
      <c r="H136" s="37"/>
      <c r="I136" s="37"/>
      <c r="J136" s="26"/>
    </row>
    <row r="137" spans="1:10" x14ac:dyDescent="0.2">
      <c r="F137" s="37"/>
      <c r="G137" s="37"/>
      <c r="H137" s="37"/>
      <c r="I137" s="37"/>
      <c r="J137" s="81"/>
    </row>
    <row r="138" spans="1:10" x14ac:dyDescent="0.2">
      <c r="F138" s="37"/>
      <c r="G138" s="37"/>
      <c r="H138" s="37"/>
      <c r="I138" s="37"/>
      <c r="J138" s="81"/>
    </row>
    <row r="139" spans="1:10" x14ac:dyDescent="0.2">
      <c r="F139" s="37"/>
      <c r="G139" s="37"/>
      <c r="H139" s="37"/>
      <c r="I139" s="37"/>
      <c r="J139" s="37"/>
    </row>
    <row r="140" spans="1:10" x14ac:dyDescent="0.2">
      <c r="A140" s="24"/>
      <c r="F140" s="37"/>
      <c r="G140" s="37"/>
      <c r="H140" s="37"/>
      <c r="I140" s="37"/>
      <c r="J140" s="37"/>
    </row>
    <row r="143" spans="1:10" x14ac:dyDescent="0.2">
      <c r="A143" s="8"/>
    </row>
    <row r="144" spans="1:10" x14ac:dyDescent="0.2">
      <c r="J144" s="40"/>
    </row>
    <row r="145" spans="1:10" x14ac:dyDescent="0.2">
      <c r="A145" s="29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">
      <c r="A146" s="34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">
      <c r="A147" s="29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">
      <c r="A148" s="2"/>
      <c r="F148" s="11"/>
      <c r="G148" s="42"/>
      <c r="H148" s="19"/>
      <c r="I148" s="42"/>
    </row>
    <row r="149" spans="1:10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2" spans="1:10" x14ac:dyDescent="0.2">
      <c r="A152" s="11"/>
      <c r="D152" s="11"/>
      <c r="F152" s="11"/>
      <c r="G152" s="11"/>
      <c r="H152" s="11"/>
      <c r="I152" s="11"/>
      <c r="J152" s="11"/>
    </row>
    <row r="153" spans="1:10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5" spans="1:10" x14ac:dyDescent="0.2">
      <c r="A155" s="69"/>
    </row>
    <row r="156" spans="1:10" x14ac:dyDescent="0.2">
      <c r="A156" s="24"/>
    </row>
    <row r="157" spans="1:10" x14ac:dyDescent="0.2">
      <c r="A157" s="24"/>
      <c r="D157" s="25"/>
      <c r="F157" s="70"/>
      <c r="G157" s="70"/>
      <c r="H157" s="70"/>
      <c r="I157" s="70"/>
      <c r="J157" s="70"/>
    </row>
    <row r="158" spans="1:10" x14ac:dyDescent="0.2">
      <c r="A158" s="24"/>
      <c r="D158" s="25"/>
      <c r="F158" s="70"/>
      <c r="G158" s="70"/>
      <c r="H158" s="70"/>
      <c r="I158" s="70"/>
      <c r="J158" s="70"/>
    </row>
    <row r="159" spans="1:10" x14ac:dyDescent="0.2">
      <c r="A159" s="24"/>
      <c r="D159" s="25"/>
      <c r="F159" s="70"/>
      <c r="G159" s="70"/>
      <c r="H159" s="70"/>
      <c r="I159" s="70"/>
      <c r="J159" s="70"/>
    </row>
    <row r="160" spans="1:10" x14ac:dyDescent="0.2">
      <c r="A160" s="24"/>
      <c r="D160" s="25"/>
      <c r="F160" s="70"/>
      <c r="G160" s="70"/>
      <c r="H160" s="70"/>
      <c r="I160" s="85"/>
      <c r="J160" s="70"/>
    </row>
    <row r="161" spans="1:10" x14ac:dyDescent="0.2">
      <c r="F161" s="72"/>
      <c r="G161" s="74"/>
      <c r="H161" s="72"/>
      <c r="I161" s="72"/>
      <c r="J161" s="72"/>
    </row>
    <row r="162" spans="1:10" x14ac:dyDescent="0.2">
      <c r="A162" s="24"/>
      <c r="D162" s="25"/>
      <c r="F162" s="74"/>
      <c r="G162" s="74"/>
      <c r="H162" s="74"/>
      <c r="I162" s="74"/>
      <c r="J162" s="74"/>
    </row>
    <row r="163" spans="1:10" x14ac:dyDescent="0.2">
      <c r="F163" s="72"/>
      <c r="G163" s="74"/>
      <c r="H163" s="72"/>
      <c r="I163" s="72"/>
      <c r="J163" s="72"/>
    </row>
    <row r="164" spans="1:10" x14ac:dyDescent="0.2">
      <c r="A164" s="69"/>
      <c r="F164" s="74"/>
      <c r="G164" s="74"/>
      <c r="H164" s="74"/>
      <c r="I164" s="70"/>
      <c r="J164" s="74"/>
    </row>
    <row r="165" spans="1:10" x14ac:dyDescent="0.2">
      <c r="A165" s="24"/>
      <c r="F165" s="74"/>
      <c r="G165" s="74"/>
      <c r="H165" s="74"/>
      <c r="I165" s="74"/>
      <c r="J165" s="74"/>
    </row>
    <row r="166" spans="1:10" x14ac:dyDescent="0.2">
      <c r="A166" s="24"/>
      <c r="D166" s="25"/>
      <c r="F166" s="70"/>
      <c r="G166" s="70"/>
      <c r="H166" s="70"/>
      <c r="I166" s="70"/>
      <c r="J166" s="70"/>
    </row>
    <row r="167" spans="1:10" x14ac:dyDescent="0.2">
      <c r="A167" s="24"/>
      <c r="D167" s="25"/>
      <c r="F167" s="70"/>
      <c r="G167" s="70"/>
      <c r="H167" s="70"/>
      <c r="I167" s="70"/>
      <c r="J167" s="70"/>
    </row>
    <row r="168" spans="1:10" x14ac:dyDescent="0.2">
      <c r="A168" s="24"/>
      <c r="D168" s="25"/>
      <c r="F168" s="70"/>
      <c r="G168" s="70"/>
      <c r="H168" s="70"/>
      <c r="I168" s="70"/>
      <c r="J168" s="70"/>
    </row>
    <row r="169" spans="1:10" x14ac:dyDescent="0.2">
      <c r="A169" s="24"/>
      <c r="F169" s="70"/>
      <c r="G169" s="70"/>
      <c r="H169" s="70"/>
      <c r="I169" s="70"/>
      <c r="J169" s="70"/>
    </row>
    <row r="170" spans="1:10" x14ac:dyDescent="0.2">
      <c r="A170" s="8"/>
      <c r="D170" s="25"/>
      <c r="F170" s="70"/>
      <c r="G170" s="70"/>
      <c r="H170" s="70"/>
      <c r="I170" s="70"/>
      <c r="J170" s="70"/>
    </row>
    <row r="171" spans="1:10" x14ac:dyDescent="0.2">
      <c r="A171" s="24"/>
      <c r="D171" s="25"/>
      <c r="F171" s="70"/>
      <c r="G171" s="70"/>
      <c r="H171" s="70"/>
      <c r="I171" s="70"/>
      <c r="J171" s="70"/>
    </row>
    <row r="172" spans="1:10" x14ac:dyDescent="0.2">
      <c r="A172" s="24"/>
      <c r="D172" s="25"/>
      <c r="F172" s="70"/>
      <c r="G172" s="70"/>
      <c r="H172" s="70"/>
      <c r="I172" s="70"/>
      <c r="J172" s="70"/>
    </row>
    <row r="173" spans="1:10" x14ac:dyDescent="0.2">
      <c r="A173" s="24"/>
      <c r="D173" s="25"/>
      <c r="F173" s="70"/>
      <c r="G173" s="70"/>
      <c r="H173" s="70"/>
      <c r="I173" s="70"/>
      <c r="J173" s="70"/>
    </row>
    <row r="174" spans="1:10" x14ac:dyDescent="0.2">
      <c r="A174" s="24"/>
      <c r="D174" s="25"/>
      <c r="F174" s="70"/>
      <c r="G174" s="70"/>
      <c r="H174" s="70"/>
      <c r="I174" s="70"/>
      <c r="J174" s="70"/>
    </row>
    <row r="175" spans="1:10" x14ac:dyDescent="0.2">
      <c r="A175" s="24"/>
      <c r="D175" s="25"/>
      <c r="F175" s="70"/>
      <c r="G175" s="70"/>
      <c r="H175" s="70"/>
      <c r="I175" s="70"/>
      <c r="J175" s="70"/>
    </row>
    <row r="176" spans="1:10" x14ac:dyDescent="0.2">
      <c r="A176" s="24"/>
      <c r="D176" s="25"/>
      <c r="F176" s="70"/>
      <c r="G176" s="70"/>
      <c r="H176" s="70"/>
      <c r="I176" s="70"/>
      <c r="J176" s="70"/>
    </row>
    <row r="177" spans="1:10" x14ac:dyDescent="0.2">
      <c r="F177" s="74"/>
      <c r="G177" s="74"/>
      <c r="H177" s="85"/>
      <c r="I177" s="74"/>
      <c r="J177" s="74"/>
    </row>
    <row r="178" spans="1:10" x14ac:dyDescent="0.2">
      <c r="A178" s="24"/>
      <c r="D178" s="25"/>
      <c r="F178" s="74"/>
      <c r="G178" s="74"/>
      <c r="H178" s="74"/>
      <c r="I178" s="74"/>
      <c r="J178" s="74"/>
    </row>
    <row r="179" spans="1:10" x14ac:dyDescent="0.2">
      <c r="F179" s="74"/>
      <c r="G179" s="74"/>
      <c r="H179" s="74"/>
      <c r="I179" s="74"/>
      <c r="J179" s="74"/>
    </row>
    <row r="180" spans="1:10" x14ac:dyDescent="0.2">
      <c r="A180" s="69"/>
      <c r="F180" s="37"/>
      <c r="G180" s="37"/>
      <c r="H180" s="37"/>
      <c r="I180" s="37"/>
      <c r="J180" s="37"/>
    </row>
    <row r="181" spans="1:10" x14ac:dyDescent="0.2">
      <c r="A181" s="24"/>
      <c r="F181" s="37"/>
      <c r="G181" s="37"/>
      <c r="H181" s="37"/>
      <c r="I181" s="37"/>
      <c r="J181" s="37"/>
    </row>
    <row r="182" spans="1:10" x14ac:dyDescent="0.2">
      <c r="A182" s="24"/>
      <c r="D182" s="25"/>
      <c r="F182" s="78"/>
      <c r="G182" s="37"/>
      <c r="H182" s="78"/>
      <c r="I182" s="78"/>
      <c r="J182" s="78"/>
    </row>
    <row r="183" spans="1:10" x14ac:dyDescent="0.2">
      <c r="A183" s="24"/>
      <c r="D183" s="25"/>
      <c r="F183" s="70"/>
      <c r="G183" s="37"/>
      <c r="H183" s="70"/>
      <c r="I183" s="70"/>
      <c r="J183" s="70"/>
    </row>
    <row r="184" spans="1:10" x14ac:dyDescent="0.2">
      <c r="A184" s="24"/>
      <c r="D184" s="25"/>
      <c r="F184" s="70"/>
      <c r="G184" s="37"/>
      <c r="H184" s="70"/>
      <c r="I184" s="70"/>
      <c r="J184" s="70"/>
    </row>
    <row r="185" spans="1:10" x14ac:dyDescent="0.2">
      <c r="F185" s="37"/>
      <c r="G185" s="37"/>
      <c r="H185" s="37"/>
      <c r="I185" s="37"/>
      <c r="J185" s="37"/>
    </row>
    <row r="186" spans="1:10" x14ac:dyDescent="0.2">
      <c r="A186" s="24"/>
      <c r="D186" s="25"/>
      <c r="F186" s="78"/>
      <c r="G186" s="37"/>
      <c r="H186" s="78"/>
      <c r="I186" s="78"/>
      <c r="J186" s="78"/>
    </row>
    <row r="187" spans="1:10" x14ac:dyDescent="0.2">
      <c r="F187" s="37"/>
      <c r="G187" s="37"/>
      <c r="H187" s="37"/>
      <c r="I187" s="37"/>
      <c r="J187" s="37"/>
    </row>
    <row r="188" spans="1:10" x14ac:dyDescent="0.2">
      <c r="F188" s="37"/>
      <c r="G188" s="37"/>
      <c r="H188" s="37"/>
      <c r="I188" s="37"/>
      <c r="J188" s="37"/>
    </row>
    <row r="189" spans="1:10" x14ac:dyDescent="0.2">
      <c r="A189" s="24"/>
      <c r="D189" s="25"/>
      <c r="F189" s="26"/>
      <c r="G189" s="37"/>
      <c r="H189" s="26"/>
      <c r="I189" s="26"/>
      <c r="J189" s="26"/>
    </row>
    <row r="190" spans="1:10" x14ac:dyDescent="0.2">
      <c r="A190" s="24"/>
      <c r="D190" s="25"/>
      <c r="F190" s="26"/>
      <c r="G190" s="37"/>
      <c r="H190" s="26"/>
      <c r="I190" s="26"/>
      <c r="J190" s="26"/>
    </row>
    <row r="191" spans="1:10" x14ac:dyDescent="0.2">
      <c r="F191" s="26"/>
      <c r="G191" s="37"/>
      <c r="H191" s="26"/>
      <c r="I191" s="26"/>
      <c r="J191" s="26"/>
    </row>
    <row r="192" spans="1:10" x14ac:dyDescent="0.2">
      <c r="F192" s="26"/>
      <c r="G192" s="37"/>
      <c r="H192" s="26"/>
      <c r="I192" s="26"/>
      <c r="J192" s="26"/>
    </row>
    <row r="193" spans="1:10" x14ac:dyDescent="0.2">
      <c r="A193" s="24"/>
      <c r="D193" s="25"/>
      <c r="F193" s="26"/>
      <c r="G193" s="37"/>
      <c r="H193" s="26"/>
      <c r="I193" s="26"/>
      <c r="J193" s="26"/>
    </row>
    <row r="194" spans="1:10" x14ac:dyDescent="0.2">
      <c r="A194" s="24"/>
      <c r="D194" s="25"/>
      <c r="F194" s="78"/>
      <c r="G194" s="37"/>
      <c r="H194" s="78"/>
      <c r="I194" s="78"/>
      <c r="J194" s="78"/>
    </row>
    <row r="195" spans="1:10" x14ac:dyDescent="0.2">
      <c r="F195" s="37"/>
      <c r="G195" s="37"/>
      <c r="H195" s="37"/>
      <c r="I195" s="37"/>
      <c r="J195" s="37"/>
    </row>
    <row r="196" spans="1:10" x14ac:dyDescent="0.2">
      <c r="A196" s="24"/>
      <c r="D196" s="25"/>
      <c r="F196" s="81"/>
      <c r="G196" s="81"/>
      <c r="H196" s="81"/>
      <c r="I196" s="81"/>
      <c r="J196" s="81"/>
    </row>
    <row r="197" spans="1:10" x14ac:dyDescent="0.2">
      <c r="F197" s="81"/>
      <c r="G197" s="81"/>
      <c r="H197" s="81"/>
      <c r="I197" s="81"/>
      <c r="J197" s="81"/>
    </row>
    <row r="198" spans="1:10" x14ac:dyDescent="0.2">
      <c r="F198" s="81"/>
      <c r="G198" s="81"/>
      <c r="H198" s="81"/>
      <c r="I198" s="81"/>
      <c r="J198" s="81"/>
    </row>
    <row r="199" spans="1:10" x14ac:dyDescent="0.2">
      <c r="F199" s="81"/>
      <c r="G199" s="81"/>
      <c r="H199" s="81"/>
      <c r="I199" s="81"/>
      <c r="J199" s="81"/>
    </row>
    <row r="200" spans="1:10" x14ac:dyDescent="0.2">
      <c r="A200" s="24"/>
      <c r="D200" s="25"/>
      <c r="F200" s="81"/>
      <c r="G200" s="81"/>
      <c r="H200" s="81"/>
      <c r="I200" s="81"/>
      <c r="J200" s="81"/>
    </row>
    <row r="201" spans="1:10" x14ac:dyDescent="0.2">
      <c r="A201" s="24"/>
      <c r="D201" s="25"/>
      <c r="F201" s="81"/>
      <c r="G201" s="81"/>
      <c r="H201" s="81"/>
      <c r="I201" s="81"/>
      <c r="J201" s="81"/>
    </row>
    <row r="202" spans="1:10" x14ac:dyDescent="0.2">
      <c r="D202" s="25"/>
      <c r="F202" s="37"/>
      <c r="G202" s="37"/>
      <c r="H202" s="37"/>
      <c r="I202" s="37"/>
      <c r="J202" s="81"/>
    </row>
    <row r="203" spans="1:10" x14ac:dyDescent="0.2">
      <c r="F203" s="37"/>
      <c r="G203" s="37"/>
      <c r="H203" s="37"/>
      <c r="I203" s="37"/>
      <c r="J203" s="37"/>
    </row>
    <row r="204" spans="1:10" x14ac:dyDescent="0.2">
      <c r="A204" s="24"/>
      <c r="D204" s="25"/>
      <c r="F204" s="37"/>
      <c r="G204" s="37"/>
      <c r="H204" s="37"/>
      <c r="I204" s="37"/>
      <c r="J204" s="74"/>
    </row>
    <row r="205" spans="1:10" x14ac:dyDescent="0.2">
      <c r="B205" s="14"/>
      <c r="C205" s="14"/>
      <c r="F205" s="37"/>
      <c r="G205" s="37"/>
      <c r="H205" s="37"/>
      <c r="I205" s="37"/>
      <c r="J205" s="37"/>
    </row>
    <row r="206" spans="1:10" x14ac:dyDescent="0.2">
      <c r="F206" s="37"/>
      <c r="G206" s="37"/>
      <c r="H206" s="37"/>
      <c r="I206" s="37"/>
      <c r="J206" s="81"/>
    </row>
    <row r="207" spans="1:10" x14ac:dyDescent="0.2">
      <c r="A207" s="24"/>
      <c r="D207" s="25"/>
      <c r="F207" s="37"/>
      <c r="G207" s="37"/>
      <c r="H207" s="37"/>
      <c r="I207" s="37"/>
      <c r="J207" s="26"/>
    </row>
    <row r="208" spans="1:10" x14ac:dyDescent="0.2">
      <c r="F208" s="37"/>
      <c r="G208" s="37"/>
      <c r="H208" s="37"/>
      <c r="I208" s="37"/>
      <c r="J208" s="37"/>
    </row>
    <row r="209" spans="1:11" x14ac:dyDescent="0.2">
      <c r="F209" s="37"/>
      <c r="G209" s="37"/>
      <c r="H209" s="37"/>
      <c r="I209" s="37"/>
      <c r="J209" s="81"/>
    </row>
    <row r="210" spans="1:11" x14ac:dyDescent="0.2">
      <c r="F210" s="37"/>
      <c r="G210" s="37"/>
      <c r="H210" s="37"/>
      <c r="I210" s="37"/>
      <c r="J210" s="81"/>
    </row>
    <row r="211" spans="1:11" x14ac:dyDescent="0.2">
      <c r="F211" s="37"/>
      <c r="G211" s="37"/>
      <c r="H211" s="37"/>
      <c r="I211" s="37"/>
      <c r="J211" s="81"/>
    </row>
    <row r="212" spans="1:11" x14ac:dyDescent="0.2">
      <c r="F212" s="37"/>
      <c r="G212" s="37"/>
      <c r="H212" s="37"/>
      <c r="I212" s="37"/>
      <c r="J212" s="81"/>
    </row>
    <row r="213" spans="1:11" x14ac:dyDescent="0.2">
      <c r="F213" s="37"/>
      <c r="G213" s="37"/>
      <c r="H213" s="37"/>
      <c r="I213" s="37"/>
      <c r="J213" s="37"/>
    </row>
    <row r="214" spans="1:11" x14ac:dyDescent="0.2">
      <c r="A214" s="24"/>
      <c r="F214" s="37"/>
      <c r="G214" s="37"/>
      <c r="H214" s="37"/>
      <c r="I214" s="37"/>
      <c r="J214" s="37"/>
    </row>
    <row r="217" spans="1:11" x14ac:dyDescent="0.2">
      <c r="A217" s="8"/>
    </row>
    <row r="218" spans="1:11" x14ac:dyDescent="0.2">
      <c r="J218" s="40"/>
    </row>
    <row r="219" spans="1:11" x14ac:dyDescent="0.2">
      <c r="A219" s="29"/>
      <c r="B219" s="6"/>
      <c r="C219" s="6"/>
      <c r="D219" s="6"/>
      <c r="E219" s="6"/>
      <c r="F219" s="6"/>
      <c r="G219" s="6"/>
      <c r="H219" s="6"/>
      <c r="I219" s="6"/>
      <c r="J219" s="6"/>
    </row>
    <row r="220" spans="1:1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42"/>
    </row>
    <row r="221" spans="1:11" x14ac:dyDescent="0.2">
      <c r="A221" s="29"/>
      <c r="B221" s="6"/>
      <c r="C221" s="6"/>
      <c r="D221" s="6"/>
      <c r="E221" s="6"/>
      <c r="F221" s="6"/>
      <c r="G221" s="6"/>
      <c r="H221" s="6"/>
      <c r="I221" s="6"/>
      <c r="J221" s="6"/>
    </row>
    <row r="222" spans="1:11" x14ac:dyDescent="0.2">
      <c r="A222" s="2"/>
      <c r="F222" s="11"/>
      <c r="G222" s="42"/>
      <c r="H222" s="19"/>
      <c r="I222" s="42"/>
    </row>
    <row r="223" spans="1:1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6" spans="1:10" x14ac:dyDescent="0.2">
      <c r="A226" s="11"/>
      <c r="D226" s="11"/>
      <c r="F226" s="11"/>
      <c r="G226" s="11"/>
      <c r="H226" s="11"/>
      <c r="I226" s="11"/>
      <c r="J226" s="11"/>
    </row>
    <row r="227" spans="1:10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9" spans="1:10" x14ac:dyDescent="0.2">
      <c r="A229" s="69"/>
    </row>
    <row r="230" spans="1:10" x14ac:dyDescent="0.2">
      <c r="A230" s="24"/>
    </row>
    <row r="231" spans="1:10" x14ac:dyDescent="0.2">
      <c r="A231" s="24"/>
      <c r="D231" s="25"/>
      <c r="F231" s="70"/>
      <c r="G231" s="70"/>
      <c r="H231" s="70"/>
      <c r="I231" s="70"/>
      <c r="J231" s="70"/>
    </row>
    <row r="232" spans="1:10" x14ac:dyDescent="0.2">
      <c r="A232" s="24"/>
      <c r="D232" s="25"/>
      <c r="F232" s="70"/>
      <c r="G232" s="70"/>
      <c r="H232" s="70"/>
      <c r="I232" s="70"/>
      <c r="J232" s="70"/>
    </row>
    <row r="233" spans="1:10" x14ac:dyDescent="0.2">
      <c r="A233" s="24"/>
      <c r="D233" s="25"/>
      <c r="F233" s="70"/>
      <c r="G233" s="70"/>
      <c r="H233" s="70"/>
      <c r="I233" s="70"/>
      <c r="J233" s="70"/>
    </row>
    <row r="234" spans="1:10" x14ac:dyDescent="0.2">
      <c r="A234" s="24"/>
      <c r="D234" s="25"/>
      <c r="F234" s="70"/>
      <c r="G234" s="70"/>
      <c r="H234" s="70"/>
      <c r="I234" s="85"/>
      <c r="J234" s="70"/>
    </row>
    <row r="235" spans="1:10" x14ac:dyDescent="0.2">
      <c r="F235" s="72"/>
      <c r="G235" s="74"/>
      <c r="H235" s="72"/>
      <c r="I235" s="72"/>
      <c r="J235" s="72"/>
    </row>
    <row r="236" spans="1:10" x14ac:dyDescent="0.2">
      <c r="A236" s="24"/>
      <c r="D236" s="25"/>
      <c r="F236" s="74"/>
      <c r="G236" s="74"/>
      <c r="H236" s="74"/>
      <c r="I236" s="74"/>
      <c r="J236" s="74"/>
    </row>
    <row r="237" spans="1:10" x14ac:dyDescent="0.2">
      <c r="F237" s="72"/>
      <c r="G237" s="74"/>
      <c r="H237" s="72"/>
      <c r="I237" s="72"/>
      <c r="J237" s="72"/>
    </row>
    <row r="238" spans="1:10" x14ac:dyDescent="0.2">
      <c r="A238" s="69"/>
      <c r="F238" s="74"/>
      <c r="G238" s="74"/>
      <c r="H238" s="74"/>
      <c r="I238" s="70"/>
      <c r="J238" s="74"/>
    </row>
    <row r="239" spans="1:10" x14ac:dyDescent="0.2">
      <c r="A239" s="24"/>
      <c r="F239" s="74"/>
      <c r="G239" s="74"/>
      <c r="H239" s="74"/>
      <c r="I239" s="74"/>
      <c r="J239" s="74"/>
    </row>
    <row r="240" spans="1:10" x14ac:dyDescent="0.2">
      <c r="A240" s="24"/>
      <c r="D240" s="25"/>
      <c r="F240" s="70"/>
      <c r="G240" s="70"/>
      <c r="H240" s="70"/>
      <c r="I240" s="70"/>
      <c r="J240" s="70"/>
    </row>
    <row r="241" spans="1:10" x14ac:dyDescent="0.2">
      <c r="A241" s="24"/>
      <c r="D241" s="25"/>
      <c r="F241" s="70"/>
      <c r="G241" s="70"/>
      <c r="H241" s="70"/>
      <c r="I241" s="70"/>
      <c r="J241" s="70"/>
    </row>
    <row r="242" spans="1:10" x14ac:dyDescent="0.2">
      <c r="A242" s="24"/>
      <c r="D242" s="25"/>
      <c r="F242" s="70"/>
      <c r="G242" s="70"/>
      <c r="H242" s="70"/>
      <c r="I242" s="70"/>
      <c r="J242" s="70"/>
    </row>
    <row r="243" spans="1:10" x14ac:dyDescent="0.2">
      <c r="A243" s="24"/>
      <c r="F243" s="70"/>
      <c r="G243" s="70"/>
      <c r="H243" s="70"/>
      <c r="I243" s="70"/>
      <c r="J243" s="70"/>
    </row>
    <row r="244" spans="1:10" x14ac:dyDescent="0.2">
      <c r="A244" s="8"/>
      <c r="D244" s="25"/>
      <c r="F244" s="70"/>
      <c r="G244" s="70"/>
      <c r="H244" s="70"/>
      <c r="I244" s="70"/>
      <c r="J244" s="70"/>
    </row>
    <row r="245" spans="1:10" x14ac:dyDescent="0.2">
      <c r="A245" s="24"/>
      <c r="D245" s="25"/>
      <c r="F245" s="70"/>
      <c r="G245" s="70"/>
      <c r="H245" s="70"/>
      <c r="I245" s="70"/>
      <c r="J245" s="70"/>
    </row>
    <row r="246" spans="1:10" x14ac:dyDescent="0.2">
      <c r="A246" s="24"/>
      <c r="D246" s="25"/>
      <c r="F246" s="70"/>
      <c r="G246" s="70"/>
      <c r="H246" s="70"/>
      <c r="I246" s="70"/>
      <c r="J246" s="70"/>
    </row>
    <row r="247" spans="1:10" x14ac:dyDescent="0.2">
      <c r="A247" s="24"/>
      <c r="D247" s="25"/>
      <c r="F247" s="70"/>
      <c r="G247" s="70"/>
      <c r="H247" s="70"/>
      <c r="I247" s="70"/>
      <c r="J247" s="70"/>
    </row>
    <row r="248" spans="1:10" x14ac:dyDescent="0.2">
      <c r="A248" s="24"/>
      <c r="D248" s="25"/>
      <c r="F248" s="70"/>
      <c r="G248" s="70"/>
      <c r="H248" s="70"/>
      <c r="I248" s="70"/>
      <c r="J248" s="70"/>
    </row>
    <row r="249" spans="1:10" x14ac:dyDescent="0.2">
      <c r="A249" s="24"/>
      <c r="D249" s="25"/>
      <c r="F249" s="70"/>
      <c r="G249" s="70"/>
      <c r="H249" s="70"/>
      <c r="I249" s="70"/>
      <c r="J249" s="70"/>
    </row>
    <row r="250" spans="1:10" x14ac:dyDescent="0.2">
      <c r="A250" s="24"/>
      <c r="D250" s="25"/>
      <c r="F250" s="70"/>
      <c r="G250" s="70"/>
      <c r="H250" s="70"/>
      <c r="I250" s="70"/>
      <c r="J250" s="70"/>
    </row>
    <row r="251" spans="1:10" x14ac:dyDescent="0.2">
      <c r="F251" s="74"/>
      <c r="G251" s="74"/>
      <c r="H251" s="85"/>
      <c r="I251" s="74"/>
      <c r="J251" s="74"/>
    </row>
    <row r="252" spans="1:10" x14ac:dyDescent="0.2">
      <c r="A252" s="24"/>
      <c r="D252" s="25"/>
      <c r="F252" s="74"/>
      <c r="G252" s="74"/>
      <c r="H252" s="74"/>
      <c r="I252" s="74"/>
      <c r="J252" s="74"/>
    </row>
    <row r="253" spans="1:10" x14ac:dyDescent="0.2">
      <c r="F253" s="74"/>
      <c r="G253" s="74"/>
      <c r="H253" s="74"/>
      <c r="I253" s="74"/>
      <c r="J253" s="74"/>
    </row>
    <row r="254" spans="1:10" x14ac:dyDescent="0.2">
      <c r="A254" s="69"/>
      <c r="F254" s="37"/>
      <c r="G254" s="37"/>
      <c r="H254" s="37"/>
      <c r="I254" s="37"/>
      <c r="J254" s="37"/>
    </row>
    <row r="255" spans="1:10" x14ac:dyDescent="0.2">
      <c r="A255" s="24"/>
      <c r="F255" s="37"/>
      <c r="G255" s="37"/>
      <c r="H255" s="37"/>
      <c r="I255" s="37"/>
      <c r="J255" s="37"/>
    </row>
    <row r="256" spans="1:10" x14ac:dyDescent="0.2">
      <c r="A256" s="24"/>
      <c r="D256" s="25"/>
      <c r="F256" s="78"/>
      <c r="G256" s="37"/>
      <c r="H256" s="78"/>
      <c r="I256" s="78"/>
      <c r="J256" s="78"/>
    </row>
    <row r="257" spans="1:10" x14ac:dyDescent="0.2">
      <c r="A257" s="24"/>
      <c r="D257" s="25"/>
      <c r="F257" s="70"/>
      <c r="G257" s="37"/>
      <c r="H257" s="70"/>
      <c r="I257" s="70"/>
      <c r="J257" s="70"/>
    </row>
    <row r="258" spans="1:10" x14ac:dyDescent="0.2">
      <c r="A258" s="24"/>
      <c r="D258" s="25"/>
      <c r="F258" s="70"/>
      <c r="G258" s="37"/>
      <c r="H258" s="70"/>
      <c r="I258" s="70"/>
      <c r="J258" s="70"/>
    </row>
    <row r="259" spans="1:10" x14ac:dyDescent="0.2">
      <c r="F259" s="37"/>
      <c r="G259" s="37"/>
      <c r="H259" s="37"/>
      <c r="I259" s="37"/>
      <c r="J259" s="37"/>
    </row>
    <row r="260" spans="1:10" x14ac:dyDescent="0.2">
      <c r="A260" s="24"/>
      <c r="D260" s="25"/>
      <c r="F260" s="78"/>
      <c r="G260" s="37"/>
      <c r="H260" s="78"/>
      <c r="I260" s="78"/>
      <c r="J260" s="78"/>
    </row>
    <row r="261" spans="1:10" x14ac:dyDescent="0.2">
      <c r="F261" s="37"/>
      <c r="G261" s="37"/>
      <c r="H261" s="37"/>
      <c r="I261" s="37"/>
      <c r="J261" s="37"/>
    </row>
    <row r="262" spans="1:10" x14ac:dyDescent="0.2">
      <c r="F262" s="37"/>
      <c r="G262" s="37"/>
      <c r="H262" s="37"/>
      <c r="I262" s="37"/>
      <c r="J262" s="37"/>
    </row>
    <row r="263" spans="1:10" x14ac:dyDescent="0.2">
      <c r="A263" s="24"/>
      <c r="D263" s="25"/>
      <c r="F263" s="26"/>
      <c r="G263" s="37"/>
      <c r="H263" s="26"/>
      <c r="I263" s="26"/>
      <c r="J263" s="26"/>
    </row>
    <row r="264" spans="1:10" x14ac:dyDescent="0.2">
      <c r="A264" s="24"/>
      <c r="D264" s="25"/>
      <c r="F264" s="26"/>
      <c r="G264" s="37"/>
      <c r="H264" s="26"/>
      <c r="I264" s="26"/>
      <c r="J264" s="26"/>
    </row>
    <row r="265" spans="1:10" x14ac:dyDescent="0.2">
      <c r="F265" s="26"/>
      <c r="G265" s="37"/>
      <c r="H265" s="26"/>
      <c r="I265" s="26"/>
      <c r="J265" s="26"/>
    </row>
    <row r="266" spans="1:10" x14ac:dyDescent="0.2">
      <c r="F266" s="26"/>
      <c r="G266" s="37"/>
      <c r="H266" s="26"/>
      <c r="I266" s="26"/>
      <c r="J266" s="26"/>
    </row>
    <row r="267" spans="1:10" x14ac:dyDescent="0.2">
      <c r="A267" s="24"/>
      <c r="D267" s="25"/>
      <c r="F267" s="26"/>
      <c r="G267" s="37"/>
      <c r="H267" s="26"/>
      <c r="I267" s="26"/>
      <c r="J267" s="26"/>
    </row>
    <row r="268" spans="1:10" x14ac:dyDescent="0.2">
      <c r="A268" s="24"/>
      <c r="D268" s="25"/>
      <c r="F268" s="78"/>
      <c r="G268" s="37"/>
      <c r="H268" s="78"/>
      <c r="I268" s="78"/>
      <c r="J268" s="78"/>
    </row>
    <row r="269" spans="1:10" x14ac:dyDescent="0.2">
      <c r="F269" s="37"/>
      <c r="G269" s="37"/>
      <c r="H269" s="37"/>
      <c r="I269" s="37"/>
      <c r="J269" s="37"/>
    </row>
    <row r="270" spans="1:10" x14ac:dyDescent="0.2">
      <c r="A270" s="24"/>
      <c r="D270" s="25"/>
      <c r="F270" s="81"/>
      <c r="G270" s="81"/>
      <c r="H270" s="81"/>
      <c r="I270" s="81"/>
      <c r="J270" s="81"/>
    </row>
    <row r="271" spans="1:10" x14ac:dyDescent="0.2">
      <c r="F271" s="81"/>
      <c r="G271" s="81"/>
      <c r="H271" s="81"/>
      <c r="I271" s="81"/>
      <c r="J271" s="81"/>
    </row>
    <row r="272" spans="1:10" x14ac:dyDescent="0.2">
      <c r="F272" s="81"/>
      <c r="G272" s="81"/>
      <c r="H272" s="81"/>
      <c r="I272" s="81"/>
      <c r="J272" s="81"/>
    </row>
    <row r="273" spans="1:10" x14ac:dyDescent="0.2">
      <c r="F273" s="81"/>
      <c r="G273" s="81"/>
      <c r="H273" s="81"/>
      <c r="I273" s="81"/>
      <c r="J273" s="81"/>
    </row>
    <row r="274" spans="1:10" x14ac:dyDescent="0.2">
      <c r="A274" s="24"/>
      <c r="D274" s="25"/>
      <c r="F274" s="81"/>
      <c r="G274" s="81"/>
      <c r="H274" s="81"/>
      <c r="I274" s="81"/>
      <c r="J274" s="81"/>
    </row>
    <row r="275" spans="1:10" x14ac:dyDescent="0.2">
      <c r="F275" s="37"/>
      <c r="G275" s="37"/>
      <c r="H275" s="37"/>
      <c r="I275" s="37"/>
      <c r="J275" s="37"/>
    </row>
    <row r="276" spans="1:10" x14ac:dyDescent="0.2">
      <c r="A276" s="24"/>
      <c r="D276" s="25"/>
      <c r="F276" s="81"/>
      <c r="G276" s="81"/>
      <c r="H276" s="81"/>
      <c r="I276" s="81"/>
      <c r="J276" s="46"/>
    </row>
    <row r="277" spans="1:10" x14ac:dyDescent="0.2">
      <c r="A277" s="24"/>
      <c r="D277" s="25"/>
      <c r="F277" s="81"/>
      <c r="G277" s="81"/>
      <c r="H277" s="81"/>
      <c r="I277" s="81"/>
      <c r="J277" s="46"/>
    </row>
    <row r="278" spans="1:10" x14ac:dyDescent="0.2">
      <c r="D278" s="25"/>
      <c r="F278" s="81"/>
      <c r="G278" s="81"/>
      <c r="H278" s="81"/>
      <c r="I278" s="81"/>
      <c r="J278" s="81"/>
    </row>
    <row r="279" spans="1:10" x14ac:dyDescent="0.2">
      <c r="A279" s="24"/>
      <c r="D279" s="25"/>
      <c r="F279" s="81"/>
      <c r="G279" s="81"/>
      <c r="H279" s="81"/>
      <c r="I279" s="81"/>
      <c r="J279" s="46"/>
    </row>
    <row r="280" spans="1:10" x14ac:dyDescent="0.2">
      <c r="F280" s="37"/>
      <c r="G280" s="37"/>
      <c r="H280" s="37"/>
      <c r="I280" s="37"/>
      <c r="J280" s="37"/>
    </row>
    <row r="281" spans="1:10" x14ac:dyDescent="0.2">
      <c r="A281" s="24"/>
      <c r="B281" s="25"/>
      <c r="D281" s="25"/>
      <c r="F281" s="37"/>
      <c r="G281" s="37"/>
      <c r="H281" s="37"/>
      <c r="I281" s="37"/>
      <c r="J281" s="74"/>
    </row>
    <row r="282" spans="1:10" x14ac:dyDescent="0.2">
      <c r="B282" s="14"/>
      <c r="C282" s="14"/>
      <c r="F282" s="37"/>
      <c r="G282" s="37"/>
      <c r="H282" s="37"/>
      <c r="I282" s="37"/>
      <c r="J282" s="37"/>
    </row>
    <row r="283" spans="1:10" x14ac:dyDescent="0.2">
      <c r="F283" s="37"/>
      <c r="G283" s="37"/>
      <c r="H283" s="37"/>
      <c r="I283" s="37"/>
      <c r="J283" s="81"/>
    </row>
    <row r="284" spans="1:10" x14ac:dyDescent="0.2">
      <c r="A284" s="24"/>
      <c r="D284" s="25"/>
      <c r="F284" s="37"/>
      <c r="G284" s="37"/>
      <c r="H284" s="37"/>
      <c r="I284" s="37"/>
      <c r="J284" s="26"/>
    </row>
    <row r="285" spans="1:10" x14ac:dyDescent="0.2">
      <c r="F285" s="37"/>
      <c r="G285" s="37"/>
      <c r="H285" s="37"/>
      <c r="I285" s="37"/>
      <c r="J285" s="37"/>
    </row>
    <row r="286" spans="1:10" x14ac:dyDescent="0.2">
      <c r="A286" s="24"/>
      <c r="F286" s="37"/>
      <c r="G286" s="37"/>
      <c r="H286" s="37"/>
      <c r="I286" s="37"/>
      <c r="J286" s="37"/>
    </row>
  </sheetData>
  <mergeCells count="2">
    <mergeCell ref="A4:J4"/>
    <mergeCell ref="A220:J220"/>
  </mergeCells>
  <printOptions horizontalCentered="1"/>
  <pageMargins left="0.25" right="0" top="0.5" bottom="0" header="0.25" footer="0.25"/>
  <pageSetup scale="9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B367F-3F5F-4A36-BCCF-5ED0D1160FAD}">
  <sheetPr syncVertical="1" syncRef="A10" transitionEvaluation="1" transitionEntry="1">
    <pageSetUpPr autoPageBreaks="0" fitToPage="1"/>
  </sheetPr>
  <dimension ref="A2:Q235"/>
  <sheetViews>
    <sheetView topLeftCell="A10" zoomScale="80" zoomScaleNormal="80" zoomScaleSheetLayoutView="110" workbookViewId="0">
      <selection activeCell="J24" sqref="J24:J53"/>
    </sheetView>
  </sheetViews>
  <sheetFormatPr defaultColWidth="9.33203125" defaultRowHeight="12" x14ac:dyDescent="0.2"/>
  <cols>
    <col min="1" max="1" width="14.6640625" style="1" customWidth="1"/>
    <col min="2" max="2" width="20.5" style="1" customWidth="1"/>
    <col min="3" max="3" width="19.83203125" style="1" customWidth="1"/>
    <col min="4" max="4" width="10.83203125" style="1" customWidth="1"/>
    <col min="5" max="5" width="19.1640625" style="1" customWidth="1"/>
    <col min="6" max="6" width="6" style="1" customWidth="1"/>
    <col min="7" max="7" width="17.33203125" style="1" customWidth="1"/>
    <col min="8" max="8" width="6.5" style="1" customWidth="1"/>
    <col min="9" max="9" width="8.6640625" style="1" customWidth="1"/>
    <col min="10" max="10" width="15.6640625" style="1" customWidth="1"/>
    <col min="11" max="11" width="9.33203125" style="1"/>
    <col min="12" max="12" width="10.5" style="1" bestFit="1" customWidth="1"/>
    <col min="13" max="16384" width="9.33203125" style="1"/>
  </cols>
  <sheetData>
    <row r="2" spans="1:17" x14ac:dyDescent="0.2">
      <c r="A2" s="2" t="str">
        <f>'SCH III'!A1</f>
        <v>2nd Quarter</v>
      </c>
    </row>
    <row r="3" spans="1:17" x14ac:dyDescent="0.2">
      <c r="J3" s="40" t="s">
        <v>97</v>
      </c>
    </row>
    <row r="4" spans="1:17" x14ac:dyDescent="0.2">
      <c r="A4" s="29" t="s">
        <v>1</v>
      </c>
      <c r="B4" s="6"/>
      <c r="C4" s="6"/>
      <c r="D4" s="6"/>
      <c r="E4" s="6"/>
      <c r="F4" s="6"/>
      <c r="G4" s="6"/>
      <c r="H4" s="6"/>
      <c r="I4" s="6"/>
      <c r="J4" s="6"/>
    </row>
    <row r="5" spans="1:17" ht="15" customHeight="1" x14ac:dyDescent="0.2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7" x14ac:dyDescent="0.2">
      <c r="A6" s="29" t="s">
        <v>98</v>
      </c>
      <c r="B6" s="6"/>
      <c r="C6" s="6"/>
      <c r="D6" s="6"/>
      <c r="E6" s="6"/>
      <c r="F6" s="6"/>
      <c r="G6" s="6"/>
      <c r="H6" s="6"/>
      <c r="I6" s="6"/>
      <c r="J6" s="6"/>
    </row>
    <row r="7" spans="1:17" x14ac:dyDescent="0.2">
      <c r="C7" s="2" t="s">
        <v>99</v>
      </c>
      <c r="G7" s="86" t="str">
        <f>'SCH II'!H7</f>
        <v>February 28, 2022</v>
      </c>
      <c r="H7" s="40"/>
    </row>
    <row r="8" spans="1:17" s="9" customFormat="1" x14ac:dyDescent="0.2"/>
    <row r="10" spans="1:17" ht="1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7" ht="1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7"/>
    </row>
    <row r="12" spans="1:17" x14ac:dyDescent="0.2">
      <c r="A12" s="43"/>
      <c r="C12" s="19" t="s">
        <v>5</v>
      </c>
      <c r="H12" s="11" t="s">
        <v>6</v>
      </c>
      <c r="I12" s="11"/>
      <c r="J12" s="20" t="s">
        <v>7</v>
      </c>
      <c r="M12" s="35"/>
      <c r="O12" s="35"/>
      <c r="Q12" s="35"/>
    </row>
    <row r="13" spans="1:17" ht="15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3"/>
      <c r="M13" s="35"/>
      <c r="O13" s="35"/>
      <c r="Q13" s="35"/>
    </row>
    <row r="14" spans="1:17" x14ac:dyDescent="0.2">
      <c r="M14" s="35"/>
      <c r="O14" s="35"/>
      <c r="Q14" s="35"/>
    </row>
    <row r="15" spans="1:17" x14ac:dyDescent="0.2">
      <c r="A15" s="69" t="s">
        <v>100</v>
      </c>
      <c r="M15" s="35"/>
      <c r="O15" s="35"/>
      <c r="Q15" s="35"/>
    </row>
    <row r="16" spans="1:17" x14ac:dyDescent="0.2">
      <c r="A16" s="24"/>
      <c r="M16" s="35"/>
      <c r="O16" s="35"/>
      <c r="Q16" s="35"/>
    </row>
    <row r="17" spans="1:17" x14ac:dyDescent="0.2">
      <c r="A17" s="24" t="s">
        <v>101</v>
      </c>
      <c r="M17" s="35"/>
      <c r="O17" s="35"/>
      <c r="Q17" s="35"/>
    </row>
    <row r="18" spans="1:17" x14ac:dyDescent="0.2">
      <c r="A18" s="24" t="s">
        <v>102</v>
      </c>
      <c r="E18" s="87">
        <v>44258</v>
      </c>
      <c r="H18" s="25" t="s">
        <v>45</v>
      </c>
      <c r="I18" s="25"/>
      <c r="J18" s="58">
        <v>2503857.5099999998</v>
      </c>
      <c r="M18" s="35"/>
      <c r="O18" s="35"/>
      <c r="Q18" s="35"/>
    </row>
    <row r="19" spans="1:17" x14ac:dyDescent="0.2">
      <c r="J19" s="46"/>
      <c r="M19" s="35"/>
      <c r="O19" s="35"/>
      <c r="Q19" s="35"/>
    </row>
    <row r="20" spans="1:17" x14ac:dyDescent="0.2">
      <c r="A20" s="8" t="s">
        <v>103</v>
      </c>
      <c r="E20" s="88">
        <v>0.254</v>
      </c>
      <c r="F20" s="24" t="s">
        <v>104</v>
      </c>
      <c r="J20" s="46"/>
      <c r="M20" s="89"/>
      <c r="O20" s="35"/>
      <c r="Q20" s="35"/>
    </row>
    <row r="21" spans="1:17" x14ac:dyDescent="0.2">
      <c r="A21" s="8" t="s">
        <v>105</v>
      </c>
      <c r="C21" s="90">
        <v>9248805.1999999993</v>
      </c>
      <c r="D21" s="8" t="s">
        <v>106</v>
      </c>
      <c r="J21" s="46"/>
      <c r="M21" s="35"/>
      <c r="O21" s="35"/>
      <c r="Q21" s="35"/>
    </row>
    <row r="22" spans="1:17" x14ac:dyDescent="0.2">
      <c r="A22" s="1" t="s">
        <v>107</v>
      </c>
      <c r="C22" s="91" t="str">
        <f>G7</f>
        <v>February 28, 2022</v>
      </c>
      <c r="D22" s="24"/>
      <c r="E22" s="24" t="s">
        <v>50</v>
      </c>
      <c r="H22" s="25" t="s">
        <v>45</v>
      </c>
      <c r="I22" s="25"/>
      <c r="J22" s="65">
        <v>2349196.5</v>
      </c>
      <c r="M22" s="35"/>
      <c r="O22" s="35"/>
      <c r="Q22" s="35"/>
    </row>
    <row r="23" spans="1:17" x14ac:dyDescent="0.2">
      <c r="B23" s="47"/>
      <c r="J23" s="92"/>
      <c r="M23" s="35"/>
      <c r="O23" s="35"/>
      <c r="Q23" s="35"/>
    </row>
    <row r="24" spans="1:17" ht="12.75" x14ac:dyDescent="0.2">
      <c r="A24" s="24" t="s">
        <v>108</v>
      </c>
      <c r="H24" s="25" t="s">
        <v>45</v>
      </c>
      <c r="I24" s="25"/>
      <c r="J24" s="65">
        <f>J18-J22</f>
        <v>154661.00999999978</v>
      </c>
      <c r="L24" s="93"/>
      <c r="M24" s="35"/>
      <c r="O24" s="35"/>
      <c r="Q24" s="35"/>
    </row>
    <row r="25" spans="1:17" x14ac:dyDescent="0.2">
      <c r="J25" s="92"/>
      <c r="K25" s="46"/>
      <c r="M25" s="35"/>
      <c r="O25" s="35"/>
      <c r="Q25" s="35"/>
    </row>
    <row r="26" spans="1:17" x14ac:dyDescent="0.2">
      <c r="J26" s="46"/>
      <c r="M26" s="35"/>
      <c r="N26" s="35"/>
      <c r="O26" s="35"/>
      <c r="Q26" s="35"/>
    </row>
    <row r="27" spans="1:17" x14ac:dyDescent="0.2">
      <c r="J27" s="46"/>
      <c r="M27" s="35"/>
      <c r="N27" s="35"/>
      <c r="O27" s="35"/>
      <c r="Q27" s="35"/>
    </row>
    <row r="28" spans="1:17" x14ac:dyDescent="0.2">
      <c r="A28" s="69" t="s">
        <v>109</v>
      </c>
      <c r="J28" s="46"/>
      <c r="M28" s="35"/>
      <c r="N28" s="35"/>
      <c r="O28" s="35"/>
      <c r="Q28" s="35"/>
    </row>
    <row r="29" spans="1:17" x14ac:dyDescent="0.2">
      <c r="J29" s="46"/>
      <c r="M29" s="35"/>
      <c r="N29" s="35"/>
      <c r="O29" s="35"/>
      <c r="Q29" s="35"/>
    </row>
    <row r="30" spans="1:17" x14ac:dyDescent="0.2">
      <c r="A30" s="24" t="s">
        <v>110</v>
      </c>
      <c r="J30" s="46"/>
      <c r="M30" s="35"/>
      <c r="N30" s="35"/>
      <c r="O30" s="35"/>
      <c r="P30" s="35"/>
      <c r="Q30" s="35"/>
    </row>
    <row r="31" spans="1:17" x14ac:dyDescent="0.2">
      <c r="A31" s="24" t="s">
        <v>111</v>
      </c>
      <c r="E31" s="94">
        <f>E18</f>
        <v>44258</v>
      </c>
      <c r="H31" s="25" t="s">
        <v>45</v>
      </c>
      <c r="I31" s="25"/>
      <c r="J31" s="58">
        <v>0</v>
      </c>
      <c r="M31" s="35"/>
      <c r="N31" s="35"/>
      <c r="O31" s="35"/>
      <c r="P31" s="35"/>
      <c r="Q31" s="35"/>
    </row>
    <row r="32" spans="1:17" x14ac:dyDescent="0.2">
      <c r="J32" s="46"/>
      <c r="M32" s="35"/>
      <c r="N32" s="35"/>
      <c r="O32" s="35"/>
      <c r="P32" s="35"/>
      <c r="Q32" s="35"/>
    </row>
    <row r="33" spans="1:17" x14ac:dyDescent="0.2">
      <c r="A33" s="24" t="s">
        <v>112</v>
      </c>
      <c r="D33" s="95">
        <v>0</v>
      </c>
      <c r="E33" s="24" t="s">
        <v>104</v>
      </c>
      <c r="J33" s="46"/>
      <c r="M33" s="35"/>
      <c r="N33" s="35"/>
      <c r="O33" s="35"/>
      <c r="P33" s="35"/>
      <c r="Q33" s="35"/>
    </row>
    <row r="34" spans="1:17" x14ac:dyDescent="0.2">
      <c r="A34" s="8" t="s">
        <v>113</v>
      </c>
      <c r="C34" s="90">
        <f>C21</f>
        <v>9248805.1999999993</v>
      </c>
      <c r="D34" s="8" t="s">
        <v>106</v>
      </c>
      <c r="J34" s="46"/>
    </row>
    <row r="35" spans="1:17" x14ac:dyDescent="0.2">
      <c r="A35" s="1" t="s">
        <v>107</v>
      </c>
      <c r="C35" s="1" t="str">
        <f>G7</f>
        <v>February 28, 2022</v>
      </c>
      <c r="D35" s="37"/>
      <c r="E35" s="24" t="s">
        <v>50</v>
      </c>
      <c r="H35" s="25" t="s">
        <v>45</v>
      </c>
      <c r="I35" s="25"/>
      <c r="J35" s="65">
        <v>0</v>
      </c>
      <c r="K35" s="47"/>
      <c r="M35" s="35"/>
      <c r="N35" s="35"/>
      <c r="O35" s="35"/>
      <c r="P35" s="35"/>
      <c r="Q35" s="35"/>
    </row>
    <row r="36" spans="1:17" x14ac:dyDescent="0.2">
      <c r="J36" s="92"/>
      <c r="K36" s="47"/>
      <c r="M36" s="35"/>
      <c r="N36" s="35"/>
      <c r="O36" s="35"/>
      <c r="P36" s="35"/>
      <c r="Q36" s="35"/>
    </row>
    <row r="37" spans="1:17" x14ac:dyDescent="0.2">
      <c r="A37" s="24" t="s">
        <v>114</v>
      </c>
      <c r="F37" s="35"/>
      <c r="J37" s="65">
        <f>J31-J35</f>
        <v>0</v>
      </c>
      <c r="K37" s="55"/>
      <c r="M37" s="35"/>
      <c r="N37" s="35"/>
      <c r="O37" s="35"/>
      <c r="P37" s="35"/>
      <c r="Q37" s="35"/>
    </row>
    <row r="38" spans="1:17" x14ac:dyDescent="0.2">
      <c r="J38" s="92"/>
      <c r="K38" s="47"/>
      <c r="M38" s="35"/>
      <c r="N38" s="35"/>
      <c r="O38" s="35"/>
      <c r="P38" s="35"/>
      <c r="Q38" s="35"/>
    </row>
    <row r="39" spans="1:17" x14ac:dyDescent="0.2">
      <c r="J39" s="46"/>
      <c r="K39" s="47"/>
      <c r="M39" s="35"/>
      <c r="N39" s="35"/>
      <c r="O39" s="35"/>
      <c r="P39" s="35"/>
      <c r="Q39" s="35"/>
    </row>
    <row r="40" spans="1:17" x14ac:dyDescent="0.2">
      <c r="B40" s="47"/>
      <c r="J40" s="46"/>
      <c r="K40" s="14"/>
      <c r="M40" s="35"/>
      <c r="N40" s="35"/>
      <c r="O40" s="35"/>
      <c r="P40" s="35"/>
      <c r="Q40" s="35"/>
    </row>
    <row r="41" spans="1:17" x14ac:dyDescent="0.2">
      <c r="A41" s="69" t="s">
        <v>115</v>
      </c>
      <c r="J41" s="46"/>
      <c r="K41" s="47"/>
      <c r="M41" s="35"/>
      <c r="N41" s="35"/>
      <c r="O41" s="35"/>
      <c r="P41" s="35"/>
      <c r="Q41" s="35"/>
    </row>
    <row r="42" spans="1:17" x14ac:dyDescent="0.2">
      <c r="J42" s="46"/>
      <c r="K42" s="14"/>
      <c r="M42" s="35"/>
      <c r="N42" s="35"/>
      <c r="O42" s="35"/>
      <c r="P42" s="35"/>
      <c r="Q42" s="35"/>
    </row>
    <row r="43" spans="1:17" x14ac:dyDescent="0.2">
      <c r="A43" s="24" t="s">
        <v>116</v>
      </c>
      <c r="J43" s="46"/>
    </row>
    <row r="44" spans="1:17" x14ac:dyDescent="0.2">
      <c r="A44" s="8" t="s">
        <v>117</v>
      </c>
      <c r="D44" s="24"/>
      <c r="E44" s="94">
        <f>E18</f>
        <v>44258</v>
      </c>
      <c r="H44" s="25" t="s">
        <v>45</v>
      </c>
      <c r="I44" s="25"/>
      <c r="J44" s="58">
        <v>90563.499999999825</v>
      </c>
    </row>
    <row r="45" spans="1:17" x14ac:dyDescent="0.2">
      <c r="J45" s="46"/>
    </row>
    <row r="46" spans="1:17" x14ac:dyDescent="0.2">
      <c r="A46" s="8" t="s">
        <v>118</v>
      </c>
      <c r="E46" s="88">
        <v>8.9999999999999993E-3</v>
      </c>
      <c r="F46" s="24" t="s">
        <v>104</v>
      </c>
      <c r="J46" s="46"/>
    </row>
    <row r="47" spans="1:17" x14ac:dyDescent="0.2">
      <c r="A47" s="8" t="s">
        <v>119</v>
      </c>
      <c r="C47" s="90">
        <v>9248805.1999999993</v>
      </c>
      <c r="D47" s="8" t="s">
        <v>106</v>
      </c>
      <c r="J47" s="46"/>
    </row>
    <row r="48" spans="1:17" x14ac:dyDescent="0.2">
      <c r="A48" s="1" t="s">
        <v>107</v>
      </c>
      <c r="C48" s="46" t="str">
        <f>G7</f>
        <v>February 28, 2022</v>
      </c>
      <c r="E48" s="24" t="s">
        <v>50</v>
      </c>
      <c r="H48" s="25" t="s">
        <v>45</v>
      </c>
      <c r="I48" s="25"/>
      <c r="J48" s="65">
        <v>83239.280000000013</v>
      </c>
    </row>
    <row r="49" spans="1:13" x14ac:dyDescent="0.2">
      <c r="J49" s="92"/>
    </row>
    <row r="50" spans="1:13" x14ac:dyDescent="0.2">
      <c r="J50" s="92"/>
    </row>
    <row r="51" spans="1:13" x14ac:dyDescent="0.2">
      <c r="A51" s="24" t="s">
        <v>120</v>
      </c>
      <c r="H51" s="25" t="s">
        <v>45</v>
      </c>
      <c r="I51" s="25"/>
      <c r="J51" s="65">
        <f>J44-J48</f>
        <v>7324.219999999812</v>
      </c>
      <c r="M51" s="46"/>
    </row>
    <row r="52" spans="1:13" x14ac:dyDescent="0.2">
      <c r="F52" s="35"/>
      <c r="J52" s="92"/>
    </row>
    <row r="53" spans="1:13" x14ac:dyDescent="0.2">
      <c r="A53" s="24" t="s">
        <v>121</v>
      </c>
      <c r="H53" s="25" t="s">
        <v>45</v>
      </c>
      <c r="I53" s="25"/>
      <c r="J53" s="65">
        <f>J24+J37+J51</f>
        <v>161985.22999999957</v>
      </c>
    </row>
    <row r="54" spans="1:13" x14ac:dyDescent="0.2">
      <c r="B54" s="47"/>
      <c r="J54" s="92"/>
    </row>
    <row r="55" spans="1:13" x14ac:dyDescent="0.2">
      <c r="A55" s="8" t="s">
        <v>122</v>
      </c>
      <c r="D55" s="1" t="str">
        <f>'SCH II'!F20</f>
        <v>May 31, 2023</v>
      </c>
      <c r="H55" s="25" t="s">
        <v>53</v>
      </c>
      <c r="I55" s="25"/>
      <c r="J55" s="76">
        <f>'SCH II'!J20</f>
        <v>9992326</v>
      </c>
    </row>
    <row r="56" spans="1:13" x14ac:dyDescent="0.2">
      <c r="J56" s="92"/>
    </row>
    <row r="57" spans="1:13" ht="12.75" thickBot="1" x14ac:dyDescent="0.25">
      <c r="A57" s="24" t="s">
        <v>123</v>
      </c>
      <c r="H57" s="25" t="s">
        <v>9</v>
      </c>
      <c r="I57" s="25"/>
      <c r="J57" s="53">
        <f>ROUND(J53/J55,3)</f>
        <v>1.6E-2</v>
      </c>
    </row>
    <row r="58" spans="1:13" ht="12.75" thickTop="1" x14ac:dyDescent="0.2">
      <c r="J58" s="92"/>
    </row>
    <row r="61" spans="1:13" x14ac:dyDescent="0.2">
      <c r="A61" s="8"/>
    </row>
    <row r="62" spans="1:13" x14ac:dyDescent="0.2">
      <c r="J62" s="40"/>
    </row>
    <row r="63" spans="1:13" x14ac:dyDescent="0.2">
      <c r="A63" s="29"/>
      <c r="B63" s="6"/>
      <c r="C63" s="6"/>
      <c r="D63" s="6"/>
      <c r="E63" s="6"/>
      <c r="F63" s="6"/>
      <c r="G63" s="6"/>
      <c r="H63" s="6"/>
      <c r="I63" s="6"/>
      <c r="J63" s="6"/>
    </row>
    <row r="64" spans="1:13" x14ac:dyDescent="0.2">
      <c r="A64" s="34"/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29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">
      <c r="C66" s="2"/>
      <c r="G66" s="11"/>
      <c r="H66" s="40"/>
    </row>
    <row r="67" spans="1:10" x14ac:dyDescent="0.2">
      <c r="A67" s="9"/>
      <c r="B67" s="9"/>
      <c r="C67" s="9"/>
      <c r="D67" s="9"/>
      <c r="E67" s="9"/>
      <c r="F67" s="9"/>
      <c r="G67" s="9"/>
      <c r="H67" s="9"/>
      <c r="I67" s="9"/>
      <c r="J67" s="9"/>
    </row>
    <row r="69" spans="1:10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1" spans="1:10" x14ac:dyDescent="0.2">
      <c r="C71" s="19"/>
      <c r="H71" s="11"/>
      <c r="I71" s="11"/>
      <c r="J71" s="11"/>
    </row>
    <row r="72" spans="1:10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4" spans="1:10" x14ac:dyDescent="0.2">
      <c r="A74" s="69"/>
    </row>
    <row r="75" spans="1:10" x14ac:dyDescent="0.2">
      <c r="A75" s="24"/>
    </row>
    <row r="76" spans="1:10" x14ac:dyDescent="0.2">
      <c r="A76" s="24"/>
    </row>
    <row r="77" spans="1:10" x14ac:dyDescent="0.2">
      <c r="A77" s="24"/>
      <c r="H77" s="25"/>
      <c r="I77" s="25"/>
      <c r="J77" s="46"/>
    </row>
    <row r="78" spans="1:10" x14ac:dyDescent="0.2">
      <c r="J78" s="46"/>
    </row>
    <row r="79" spans="1:10" x14ac:dyDescent="0.2">
      <c r="A79" s="8"/>
      <c r="E79" s="88"/>
      <c r="F79" s="24"/>
      <c r="J79" s="46"/>
    </row>
    <row r="80" spans="1:10" x14ac:dyDescent="0.2">
      <c r="A80" s="8"/>
      <c r="C80" s="90"/>
      <c r="D80" s="8"/>
      <c r="J80" s="46"/>
    </row>
    <row r="81" spans="1:10" x14ac:dyDescent="0.2">
      <c r="C81" s="24"/>
      <c r="D81" s="24"/>
      <c r="E81" s="24"/>
      <c r="H81" s="25"/>
      <c r="I81" s="25"/>
      <c r="J81" s="46"/>
    </row>
    <row r="82" spans="1:10" x14ac:dyDescent="0.2">
      <c r="B82" s="47"/>
      <c r="J82" s="92"/>
    </row>
    <row r="83" spans="1:10" x14ac:dyDescent="0.2">
      <c r="A83" s="24"/>
      <c r="H83" s="25"/>
      <c r="I83" s="25"/>
      <c r="J83" s="46"/>
    </row>
    <row r="84" spans="1:10" x14ac:dyDescent="0.2">
      <c r="J84" s="92"/>
    </row>
    <row r="85" spans="1:10" x14ac:dyDescent="0.2">
      <c r="J85" s="46"/>
    </row>
    <row r="86" spans="1:10" x14ac:dyDescent="0.2">
      <c r="J86" s="46"/>
    </row>
    <row r="87" spans="1:10" x14ac:dyDescent="0.2">
      <c r="A87" s="69"/>
      <c r="J87" s="46"/>
    </row>
    <row r="88" spans="1:10" x14ac:dyDescent="0.2">
      <c r="J88" s="46"/>
    </row>
    <row r="89" spans="1:10" x14ac:dyDescent="0.2">
      <c r="A89" s="24"/>
      <c r="J89" s="46"/>
    </row>
    <row r="90" spans="1:10" x14ac:dyDescent="0.2">
      <c r="A90" s="24"/>
      <c r="H90" s="25"/>
      <c r="I90" s="25"/>
      <c r="J90" s="46"/>
    </row>
    <row r="91" spans="1:10" x14ac:dyDescent="0.2">
      <c r="J91" s="46"/>
    </row>
    <row r="92" spans="1:10" x14ac:dyDescent="0.2">
      <c r="A92" s="24"/>
      <c r="D92" s="95"/>
      <c r="E92" s="24"/>
      <c r="J92" s="46"/>
    </row>
    <row r="93" spans="1:10" x14ac:dyDescent="0.2">
      <c r="A93" s="8"/>
      <c r="C93" s="90"/>
      <c r="D93" s="8"/>
      <c r="J93" s="46"/>
    </row>
    <row r="94" spans="1:10" x14ac:dyDescent="0.2">
      <c r="D94" s="37"/>
      <c r="E94" s="24"/>
      <c r="H94" s="25"/>
      <c r="I94" s="25"/>
      <c r="J94" s="46"/>
    </row>
    <row r="95" spans="1:10" x14ac:dyDescent="0.2">
      <c r="J95" s="92"/>
    </row>
    <row r="96" spans="1:10" x14ac:dyDescent="0.2">
      <c r="A96" s="24"/>
      <c r="F96" s="35"/>
      <c r="J96" s="46"/>
    </row>
    <row r="97" spans="1:10" x14ac:dyDescent="0.2">
      <c r="J97" s="92"/>
    </row>
    <row r="98" spans="1:10" x14ac:dyDescent="0.2">
      <c r="J98" s="46"/>
    </row>
    <row r="99" spans="1:10" x14ac:dyDescent="0.2">
      <c r="B99" s="47"/>
      <c r="J99" s="46"/>
    </row>
    <row r="100" spans="1:10" x14ac:dyDescent="0.2">
      <c r="A100" s="69"/>
      <c r="J100" s="46"/>
    </row>
    <row r="101" spans="1:10" x14ac:dyDescent="0.2">
      <c r="J101" s="46"/>
    </row>
    <row r="102" spans="1:10" x14ac:dyDescent="0.2">
      <c r="A102" s="24"/>
      <c r="J102" s="46"/>
    </row>
    <row r="103" spans="1:10" x14ac:dyDescent="0.2">
      <c r="A103" s="8"/>
      <c r="D103" s="24"/>
      <c r="E103"/>
      <c r="H103" s="25"/>
      <c r="I103" s="25"/>
      <c r="J103" s="46"/>
    </row>
    <row r="104" spans="1:10" x14ac:dyDescent="0.2">
      <c r="J104" s="46"/>
    </row>
    <row r="105" spans="1:10" x14ac:dyDescent="0.2">
      <c r="A105" s="8"/>
      <c r="E105" s="88"/>
      <c r="F105" s="24"/>
      <c r="J105" s="46"/>
    </row>
    <row r="106" spans="1:10" x14ac:dyDescent="0.2">
      <c r="A106" s="8"/>
      <c r="C106" s="90"/>
      <c r="D106" s="8"/>
      <c r="J106" s="46"/>
    </row>
    <row r="107" spans="1:10" x14ac:dyDescent="0.2">
      <c r="E107" s="24"/>
      <c r="H107" s="25"/>
      <c r="I107" s="25"/>
      <c r="J107" s="46"/>
    </row>
    <row r="108" spans="1:10" x14ac:dyDescent="0.2">
      <c r="J108" s="92"/>
    </row>
    <row r="109" spans="1:10" x14ac:dyDescent="0.2">
      <c r="J109" s="92"/>
    </row>
    <row r="110" spans="1:10" x14ac:dyDescent="0.2">
      <c r="A110" s="24"/>
      <c r="H110" s="25"/>
      <c r="I110" s="25"/>
      <c r="J110" s="46"/>
    </row>
    <row r="111" spans="1:10" x14ac:dyDescent="0.2">
      <c r="F111" s="35"/>
      <c r="J111" s="92"/>
    </row>
    <row r="112" spans="1:10" x14ac:dyDescent="0.2">
      <c r="A112" s="24"/>
      <c r="H112" s="25"/>
      <c r="I112" s="25"/>
      <c r="J112" s="46"/>
    </row>
    <row r="113" spans="1:10" x14ac:dyDescent="0.2">
      <c r="B113" s="47"/>
      <c r="J113" s="92"/>
    </row>
    <row r="114" spans="1:10" x14ac:dyDescent="0.2">
      <c r="A114" s="8"/>
      <c r="H114" s="25"/>
      <c r="I114" s="25"/>
      <c r="J114" s="47"/>
    </row>
    <row r="115" spans="1:10" x14ac:dyDescent="0.2">
      <c r="J115" s="92"/>
    </row>
    <row r="116" spans="1:10" x14ac:dyDescent="0.2">
      <c r="A116" s="24"/>
      <c r="H116" s="25"/>
      <c r="I116" s="25"/>
      <c r="J116" s="35"/>
    </row>
    <row r="117" spans="1:10" x14ac:dyDescent="0.2">
      <c r="J117" s="92"/>
    </row>
    <row r="120" spans="1:10" x14ac:dyDescent="0.2">
      <c r="A120" s="8"/>
    </row>
    <row r="121" spans="1:10" x14ac:dyDescent="0.2">
      <c r="J121" s="40"/>
    </row>
    <row r="122" spans="1:10" x14ac:dyDescent="0.2">
      <c r="A122" s="29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">
      <c r="A123" s="34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">
      <c r="A124" s="29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">
      <c r="C125" s="2"/>
      <c r="G125" s="11"/>
      <c r="H125" s="40"/>
    </row>
    <row r="126" spans="1:10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8" spans="1:10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30" spans="1:10" x14ac:dyDescent="0.2">
      <c r="C130" s="19"/>
      <c r="H130" s="11"/>
      <c r="I130" s="11"/>
      <c r="J130" s="11"/>
    </row>
    <row r="131" spans="1:10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3" spans="1:10" x14ac:dyDescent="0.2">
      <c r="A133" s="69"/>
    </row>
    <row r="134" spans="1:10" x14ac:dyDescent="0.2">
      <c r="A134" s="24"/>
    </row>
    <row r="135" spans="1:10" x14ac:dyDescent="0.2">
      <c r="A135" s="24"/>
    </row>
    <row r="136" spans="1:10" x14ac:dyDescent="0.2">
      <c r="A136" s="24"/>
      <c r="H136" s="25"/>
      <c r="I136" s="25"/>
      <c r="J136" s="46"/>
    </row>
    <row r="137" spans="1:10" x14ac:dyDescent="0.2">
      <c r="J137" s="46"/>
    </row>
    <row r="138" spans="1:10" x14ac:dyDescent="0.2">
      <c r="A138" s="8"/>
      <c r="E138" s="88"/>
      <c r="F138" s="24"/>
      <c r="J138" s="46"/>
    </row>
    <row r="139" spans="1:10" x14ac:dyDescent="0.2">
      <c r="A139" s="8"/>
      <c r="C139" s="90"/>
      <c r="D139" s="8"/>
      <c r="J139" s="46"/>
    </row>
    <row r="140" spans="1:10" x14ac:dyDescent="0.2">
      <c r="C140" s="24"/>
      <c r="D140" s="24"/>
      <c r="E140" s="24"/>
      <c r="H140" s="25"/>
      <c r="I140" s="25"/>
      <c r="J140" s="46"/>
    </row>
    <row r="141" spans="1:10" x14ac:dyDescent="0.2">
      <c r="B141" s="47"/>
      <c r="J141" s="92"/>
    </row>
    <row r="142" spans="1:10" x14ac:dyDescent="0.2">
      <c r="A142" s="24"/>
      <c r="H142" s="25"/>
      <c r="I142" s="25"/>
      <c r="J142" s="46"/>
    </row>
    <row r="143" spans="1:10" x14ac:dyDescent="0.2">
      <c r="J143" s="92"/>
    </row>
    <row r="144" spans="1:10" x14ac:dyDescent="0.2">
      <c r="J144" s="46"/>
    </row>
    <row r="145" spans="1:10" x14ac:dyDescent="0.2">
      <c r="J145" s="46"/>
    </row>
    <row r="146" spans="1:10" x14ac:dyDescent="0.2">
      <c r="A146" s="69"/>
      <c r="J146" s="46"/>
    </row>
    <row r="147" spans="1:10" x14ac:dyDescent="0.2">
      <c r="J147" s="46"/>
    </row>
    <row r="148" spans="1:10" x14ac:dyDescent="0.2">
      <c r="A148" s="24"/>
      <c r="J148" s="46"/>
    </row>
    <row r="149" spans="1:10" x14ac:dyDescent="0.2">
      <c r="A149" s="24"/>
      <c r="H149" s="25"/>
      <c r="I149" s="25"/>
      <c r="J149" s="46"/>
    </row>
    <row r="150" spans="1:10" x14ac:dyDescent="0.2">
      <c r="J150" s="46"/>
    </row>
    <row r="151" spans="1:10" x14ac:dyDescent="0.2">
      <c r="A151" s="24"/>
      <c r="D151" s="95"/>
      <c r="E151" s="24"/>
      <c r="J151" s="46"/>
    </row>
    <row r="152" spans="1:10" x14ac:dyDescent="0.2">
      <c r="A152" s="8"/>
      <c r="C152" s="90"/>
      <c r="D152" s="8"/>
      <c r="J152" s="46"/>
    </row>
    <row r="153" spans="1:10" x14ac:dyDescent="0.2">
      <c r="D153" s="37"/>
      <c r="E153" s="24"/>
      <c r="H153" s="25"/>
      <c r="I153" s="25"/>
      <c r="J153" s="46"/>
    </row>
    <row r="154" spans="1:10" x14ac:dyDescent="0.2">
      <c r="J154" s="92"/>
    </row>
    <row r="155" spans="1:10" x14ac:dyDescent="0.2">
      <c r="A155" s="24"/>
      <c r="F155" s="35"/>
      <c r="J155" s="46"/>
    </row>
    <row r="156" spans="1:10" x14ac:dyDescent="0.2">
      <c r="J156" s="92"/>
    </row>
    <row r="157" spans="1:10" x14ac:dyDescent="0.2">
      <c r="J157" s="46"/>
    </row>
    <row r="158" spans="1:10" x14ac:dyDescent="0.2">
      <c r="B158" s="47"/>
      <c r="J158" s="46"/>
    </row>
    <row r="159" spans="1:10" x14ac:dyDescent="0.2">
      <c r="A159" s="69"/>
      <c r="J159" s="46"/>
    </row>
    <row r="160" spans="1:10" x14ac:dyDescent="0.2">
      <c r="J160" s="46"/>
    </row>
    <row r="161" spans="1:10" x14ac:dyDescent="0.2">
      <c r="A161" s="24"/>
      <c r="J161" s="46"/>
    </row>
    <row r="162" spans="1:10" x14ac:dyDescent="0.2">
      <c r="A162" s="8"/>
      <c r="D162" s="24"/>
      <c r="H162" s="25"/>
      <c r="I162" s="25"/>
      <c r="J162" s="46"/>
    </row>
    <row r="163" spans="1:10" x14ac:dyDescent="0.2">
      <c r="J163" s="46"/>
    </row>
    <row r="164" spans="1:10" x14ac:dyDescent="0.2">
      <c r="A164" s="8"/>
      <c r="E164" s="88"/>
      <c r="F164" s="24"/>
      <c r="J164" s="46"/>
    </row>
    <row r="165" spans="1:10" x14ac:dyDescent="0.2">
      <c r="A165" s="8"/>
      <c r="C165" s="90"/>
      <c r="D165" s="8"/>
      <c r="J165" s="46"/>
    </row>
    <row r="166" spans="1:10" x14ac:dyDescent="0.2">
      <c r="E166" s="24"/>
      <c r="H166" s="25"/>
      <c r="I166" s="25"/>
      <c r="J166" s="46"/>
    </row>
    <row r="167" spans="1:10" x14ac:dyDescent="0.2">
      <c r="J167" s="92"/>
    </row>
    <row r="168" spans="1:10" x14ac:dyDescent="0.2">
      <c r="J168" s="92"/>
    </row>
    <row r="169" spans="1:10" x14ac:dyDescent="0.2">
      <c r="A169" s="24"/>
      <c r="H169" s="25"/>
      <c r="I169" s="25"/>
      <c r="J169" s="46"/>
    </row>
    <row r="170" spans="1:10" x14ac:dyDescent="0.2">
      <c r="F170" s="35"/>
      <c r="J170" s="92"/>
    </row>
    <row r="171" spans="1:10" x14ac:dyDescent="0.2">
      <c r="A171" s="24"/>
      <c r="H171" s="25"/>
      <c r="I171" s="25"/>
      <c r="J171" s="46"/>
    </row>
    <row r="172" spans="1:10" x14ac:dyDescent="0.2">
      <c r="B172" s="47"/>
      <c r="J172" s="92"/>
    </row>
    <row r="173" spans="1:10" x14ac:dyDescent="0.2">
      <c r="A173" s="8"/>
      <c r="H173" s="25"/>
      <c r="I173" s="25"/>
      <c r="J173" s="47"/>
    </row>
    <row r="174" spans="1:10" x14ac:dyDescent="0.2">
      <c r="J174" s="92"/>
    </row>
    <row r="175" spans="1:10" x14ac:dyDescent="0.2">
      <c r="A175" s="24"/>
      <c r="H175" s="25"/>
      <c r="I175" s="25"/>
      <c r="J175" s="35"/>
    </row>
    <row r="176" spans="1:10" x14ac:dyDescent="0.2">
      <c r="J176" s="92"/>
    </row>
    <row r="179" spans="1:10" x14ac:dyDescent="0.2">
      <c r="A179" s="8"/>
    </row>
    <row r="180" spans="1:10" x14ac:dyDescent="0.2">
      <c r="J180" s="40"/>
    </row>
    <row r="181" spans="1:10" x14ac:dyDescent="0.2">
      <c r="A181" s="29"/>
      <c r="B181" s="6"/>
      <c r="C181" s="6"/>
      <c r="D181" s="6"/>
      <c r="E181" s="6"/>
      <c r="F181" s="6"/>
      <c r="G181" s="6"/>
      <c r="H181" s="6"/>
      <c r="I181" s="6"/>
      <c r="J181" s="6"/>
    </row>
    <row r="182" spans="1:10" x14ac:dyDescent="0.2">
      <c r="A182" s="34"/>
      <c r="B182" s="6"/>
      <c r="C182" s="6"/>
      <c r="D182" s="6"/>
      <c r="E182" s="6"/>
      <c r="F182" s="6"/>
      <c r="G182" s="6"/>
      <c r="H182" s="6"/>
      <c r="I182" s="6"/>
      <c r="J182" s="6"/>
    </row>
    <row r="183" spans="1:10" x14ac:dyDescent="0.2">
      <c r="A183" s="29"/>
      <c r="B183" s="6"/>
      <c r="C183" s="6"/>
      <c r="D183" s="6"/>
      <c r="E183" s="6"/>
      <c r="F183" s="6"/>
      <c r="G183" s="6"/>
      <c r="H183" s="6"/>
      <c r="I183" s="6"/>
      <c r="J183" s="6"/>
    </row>
    <row r="184" spans="1:10" x14ac:dyDescent="0.2">
      <c r="C184" s="2"/>
      <c r="G184" s="11"/>
      <c r="H184" s="40"/>
    </row>
    <row r="185" spans="1:10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7" spans="1:10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9" spans="1:10" x14ac:dyDescent="0.2">
      <c r="C189" s="19"/>
      <c r="H189" s="11"/>
      <c r="I189" s="11"/>
      <c r="J189" s="11"/>
    </row>
    <row r="190" spans="1:10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2" spans="1:10" x14ac:dyDescent="0.2">
      <c r="A192" s="69"/>
    </row>
    <row r="193" spans="1:10" x14ac:dyDescent="0.2">
      <c r="A193" s="24"/>
    </row>
    <row r="194" spans="1:10" x14ac:dyDescent="0.2">
      <c r="A194" s="24"/>
    </row>
    <row r="195" spans="1:10" x14ac:dyDescent="0.2">
      <c r="A195" s="24"/>
      <c r="H195" s="25"/>
      <c r="I195" s="25"/>
      <c r="J195" s="46"/>
    </row>
    <row r="196" spans="1:10" x14ac:dyDescent="0.2">
      <c r="J196" s="46"/>
    </row>
    <row r="197" spans="1:10" x14ac:dyDescent="0.2">
      <c r="A197" s="8"/>
      <c r="E197" s="88"/>
      <c r="F197" s="24"/>
      <c r="J197" s="46"/>
    </row>
    <row r="198" spans="1:10" x14ac:dyDescent="0.2">
      <c r="A198" s="8"/>
      <c r="C198" s="90"/>
      <c r="D198" s="8"/>
      <c r="J198" s="46"/>
    </row>
    <row r="199" spans="1:10" x14ac:dyDescent="0.2">
      <c r="C199" s="24"/>
      <c r="D199" s="24"/>
      <c r="E199" s="24"/>
      <c r="H199" s="25"/>
      <c r="I199" s="25"/>
      <c r="J199" s="46"/>
    </row>
    <row r="200" spans="1:10" x14ac:dyDescent="0.2">
      <c r="B200" s="47"/>
      <c r="J200" s="92"/>
    </row>
    <row r="201" spans="1:10" x14ac:dyDescent="0.2">
      <c r="A201" s="24"/>
      <c r="H201" s="25"/>
      <c r="I201" s="25"/>
      <c r="J201" s="46"/>
    </row>
    <row r="202" spans="1:10" x14ac:dyDescent="0.2">
      <c r="J202" s="92"/>
    </row>
    <row r="203" spans="1:10" x14ac:dyDescent="0.2">
      <c r="J203" s="46"/>
    </row>
    <row r="204" spans="1:10" x14ac:dyDescent="0.2">
      <c r="J204" s="46"/>
    </row>
    <row r="205" spans="1:10" x14ac:dyDescent="0.2">
      <c r="A205" s="69"/>
      <c r="J205" s="46"/>
    </row>
    <row r="206" spans="1:10" x14ac:dyDescent="0.2">
      <c r="J206" s="46"/>
    </row>
    <row r="207" spans="1:10" x14ac:dyDescent="0.2">
      <c r="A207" s="24"/>
      <c r="J207" s="46"/>
    </row>
    <row r="208" spans="1:10" x14ac:dyDescent="0.2">
      <c r="A208" s="24"/>
      <c r="H208" s="25"/>
      <c r="I208" s="25"/>
      <c r="J208" s="46"/>
    </row>
    <row r="209" spans="1:10" x14ac:dyDescent="0.2">
      <c r="J209" s="46"/>
    </row>
    <row r="210" spans="1:10" x14ac:dyDescent="0.2">
      <c r="A210" s="24"/>
      <c r="D210" s="95"/>
      <c r="E210" s="24"/>
      <c r="J210" s="46"/>
    </row>
    <row r="211" spans="1:10" x14ac:dyDescent="0.2">
      <c r="A211" s="8"/>
      <c r="C211" s="90"/>
      <c r="D211" s="8"/>
      <c r="J211" s="46"/>
    </row>
    <row r="212" spans="1:10" x14ac:dyDescent="0.2">
      <c r="D212" s="37"/>
      <c r="E212" s="24"/>
      <c r="H212" s="25"/>
      <c r="I212" s="25"/>
      <c r="J212" s="46"/>
    </row>
    <row r="213" spans="1:10" x14ac:dyDescent="0.2">
      <c r="J213" s="92"/>
    </row>
    <row r="214" spans="1:10" x14ac:dyDescent="0.2">
      <c r="A214" s="24"/>
      <c r="F214" s="35"/>
      <c r="J214" s="46"/>
    </row>
    <row r="215" spans="1:10" x14ac:dyDescent="0.2">
      <c r="J215" s="92"/>
    </row>
    <row r="216" spans="1:10" x14ac:dyDescent="0.2">
      <c r="J216" s="46"/>
    </row>
    <row r="217" spans="1:10" x14ac:dyDescent="0.2">
      <c r="B217" s="47"/>
      <c r="J217" s="46"/>
    </row>
    <row r="218" spans="1:10" x14ac:dyDescent="0.2">
      <c r="A218" s="69"/>
      <c r="J218" s="46"/>
    </row>
    <row r="219" spans="1:10" x14ac:dyDescent="0.2">
      <c r="J219" s="46"/>
    </row>
    <row r="220" spans="1:10" x14ac:dyDescent="0.2">
      <c r="A220" s="24"/>
      <c r="J220" s="46"/>
    </row>
    <row r="221" spans="1:10" x14ac:dyDescent="0.2">
      <c r="A221" s="8"/>
      <c r="D221" s="24"/>
      <c r="H221" s="25"/>
      <c r="I221" s="25"/>
      <c r="J221" s="46"/>
    </row>
    <row r="222" spans="1:10" x14ac:dyDescent="0.2">
      <c r="J222" s="46"/>
    </row>
    <row r="223" spans="1:10" x14ac:dyDescent="0.2">
      <c r="A223" s="8"/>
      <c r="E223" s="88"/>
      <c r="F223" s="24"/>
      <c r="J223" s="46"/>
    </row>
    <row r="224" spans="1:10" x14ac:dyDescent="0.2">
      <c r="A224" s="8"/>
      <c r="C224" s="90"/>
      <c r="D224" s="8"/>
      <c r="J224" s="46"/>
    </row>
    <row r="225" spans="1:10" x14ac:dyDescent="0.2">
      <c r="E225" s="24"/>
      <c r="H225" s="25"/>
      <c r="I225" s="25"/>
      <c r="J225" s="46"/>
    </row>
    <row r="226" spans="1:10" x14ac:dyDescent="0.2">
      <c r="J226" s="92"/>
    </row>
    <row r="227" spans="1:10" x14ac:dyDescent="0.2">
      <c r="J227" s="92"/>
    </row>
    <row r="228" spans="1:10" x14ac:dyDescent="0.2">
      <c r="A228" s="24"/>
      <c r="H228" s="25"/>
      <c r="I228" s="25"/>
      <c r="J228" s="46"/>
    </row>
    <row r="229" spans="1:10" x14ac:dyDescent="0.2">
      <c r="F229" s="35"/>
      <c r="J229" s="92"/>
    </row>
    <row r="230" spans="1:10" x14ac:dyDescent="0.2">
      <c r="A230" s="24"/>
      <c r="H230" s="25"/>
      <c r="I230" s="25"/>
      <c r="J230" s="46"/>
    </row>
    <row r="231" spans="1:10" x14ac:dyDescent="0.2">
      <c r="B231" s="47"/>
      <c r="J231" s="92"/>
    </row>
    <row r="232" spans="1:10" x14ac:dyDescent="0.2">
      <c r="A232" s="8"/>
      <c r="D232" s="24"/>
      <c r="H232" s="25"/>
      <c r="I232" s="25"/>
      <c r="J232" s="47"/>
    </row>
    <row r="233" spans="1:10" x14ac:dyDescent="0.2">
      <c r="J233" s="92"/>
    </row>
    <row r="234" spans="1:10" x14ac:dyDescent="0.2">
      <c r="A234" s="24"/>
      <c r="H234" s="25"/>
      <c r="I234" s="25"/>
      <c r="J234" s="35"/>
    </row>
    <row r="235" spans="1:10" x14ac:dyDescent="0.2">
      <c r="J235" s="92"/>
    </row>
  </sheetData>
  <mergeCells count="1">
    <mergeCell ref="A5:J5"/>
  </mergeCells>
  <printOptions horizontalCentered="1"/>
  <pageMargins left="0" right="0" top="0.5" bottom="0" header="0.25" footer="0.25"/>
  <pageSetup scale="95" fitToHeight="3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1D56-5869-4FD9-95CF-A94F9E19513E}">
  <sheetPr syncVertical="1" syncRef="A1" transitionEvaluation="1" transitionEntry="1">
    <pageSetUpPr autoPageBreaks="0" fitToPage="1"/>
  </sheetPr>
  <dimension ref="A1:AI44"/>
  <sheetViews>
    <sheetView zoomScaleNormal="100" workbookViewId="0">
      <selection activeCell="C36" sqref="C36"/>
    </sheetView>
  </sheetViews>
  <sheetFormatPr defaultColWidth="12.83203125" defaultRowHeight="12" x14ac:dyDescent="0.2"/>
  <cols>
    <col min="1" max="1" width="17.33203125" style="1" customWidth="1"/>
    <col min="2" max="2" width="11.5" style="1" customWidth="1"/>
    <col min="3" max="3" width="22" style="1" customWidth="1"/>
    <col min="4" max="4" width="19.83203125" style="1" customWidth="1"/>
    <col min="5" max="5" width="13.33203125" style="1" customWidth="1"/>
    <col min="6" max="6" width="8.83203125" style="1" bestFit="1" customWidth="1"/>
    <col min="7" max="7" width="13.1640625" style="1" customWidth="1"/>
    <col min="8" max="8" width="9.1640625" style="1" customWidth="1"/>
    <col min="9" max="9" width="6" style="1" customWidth="1"/>
    <col min="10" max="11" width="14.83203125" style="1" customWidth="1"/>
    <col min="12" max="15" width="12.83203125" style="1"/>
    <col min="16" max="16" width="14.83203125" style="1" customWidth="1"/>
    <col min="17" max="17" width="12.83203125" style="1"/>
    <col min="18" max="21" width="14.83203125" style="1" customWidth="1"/>
    <col min="22" max="16384" width="12.83203125" style="1"/>
  </cols>
  <sheetData>
    <row r="1" spans="1:35" x14ac:dyDescent="0.2">
      <c r="A1" s="2" t="str">
        <f>'SCH IV'!A2</f>
        <v>2nd Quarter</v>
      </c>
    </row>
    <row r="3" spans="1:35" x14ac:dyDescent="0.2">
      <c r="A3" s="19" t="s">
        <v>124</v>
      </c>
      <c r="B3" s="42"/>
      <c r="C3" s="42"/>
      <c r="I3" s="96"/>
    </row>
    <row r="4" spans="1:35" x14ac:dyDescent="0.2">
      <c r="A4" s="19" t="s">
        <v>125</v>
      </c>
      <c r="B4" s="42"/>
      <c r="C4" s="97" t="s">
        <v>126</v>
      </c>
      <c r="I4" s="96"/>
    </row>
    <row r="5" spans="1:35" ht="15" customHeight="1" x14ac:dyDescent="0.2">
      <c r="A5" s="19" t="s">
        <v>127</v>
      </c>
      <c r="B5" s="42"/>
      <c r="D5" s="42"/>
      <c r="E5" s="98" t="s">
        <v>128</v>
      </c>
      <c r="F5" s="11">
        <v>2021</v>
      </c>
      <c r="G5" s="46">
        <v>0.12</v>
      </c>
      <c r="I5" s="96"/>
    </row>
    <row r="6" spans="1:35" x14ac:dyDescent="0.2">
      <c r="A6" s="19" t="s">
        <v>129</v>
      </c>
      <c r="B6" s="42"/>
      <c r="C6" s="42"/>
      <c r="D6" s="42"/>
      <c r="E6" s="98" t="s">
        <v>130</v>
      </c>
      <c r="F6" s="11">
        <v>2021</v>
      </c>
      <c r="G6" s="46">
        <v>0.05</v>
      </c>
      <c r="I6" s="96"/>
    </row>
    <row r="7" spans="1:35" x14ac:dyDescent="0.2">
      <c r="E7" s="98" t="s">
        <v>131</v>
      </c>
      <c r="F7" s="11">
        <v>2021</v>
      </c>
      <c r="G7" s="46">
        <v>0.08</v>
      </c>
      <c r="I7" s="96"/>
    </row>
    <row r="8" spans="1:35" s="9" customFormat="1" x14ac:dyDescent="0.2">
      <c r="A8" s="19" t="s">
        <v>132</v>
      </c>
      <c r="B8" s="42"/>
      <c r="C8" s="99">
        <v>44651</v>
      </c>
      <c r="D8" s="42"/>
      <c r="E8" s="98" t="s">
        <v>133</v>
      </c>
      <c r="F8" s="11">
        <v>2021</v>
      </c>
      <c r="G8" s="46">
        <v>0.08</v>
      </c>
      <c r="H8" s="1"/>
      <c r="I8" s="96"/>
      <c r="J8" s="1"/>
      <c r="K8" s="1"/>
      <c r="L8" s="1"/>
      <c r="M8" s="1"/>
      <c r="N8" s="1"/>
      <c r="O8" s="1"/>
      <c r="P8" s="1"/>
      <c r="Q8" s="1"/>
    </row>
    <row r="9" spans="1:35" x14ac:dyDescent="0.2">
      <c r="A9" s="2" t="s">
        <v>134</v>
      </c>
      <c r="B9"/>
      <c r="C9" s="42"/>
      <c r="D9" s="42"/>
      <c r="E9" s="98" t="s">
        <v>135</v>
      </c>
      <c r="F9" s="11">
        <v>2021</v>
      </c>
      <c r="G9" s="46">
        <v>0.05</v>
      </c>
      <c r="I9" s="96"/>
      <c r="J9" s="9"/>
      <c r="K9" s="9"/>
      <c r="L9" s="9"/>
      <c r="M9" s="9"/>
      <c r="N9" s="9"/>
      <c r="O9" s="9"/>
      <c r="P9" s="9"/>
      <c r="Q9" s="9"/>
    </row>
    <row r="10" spans="1:35" ht="15" customHeight="1" x14ac:dyDescent="0.2">
      <c r="E10" s="98" t="s">
        <v>136</v>
      </c>
      <c r="F10" s="11">
        <v>2021</v>
      </c>
      <c r="G10" s="46">
        <v>0.09</v>
      </c>
      <c r="I10" s="96"/>
    </row>
    <row r="11" spans="1:35" ht="15" customHeight="1" x14ac:dyDescent="0.2">
      <c r="A11" s="24" t="s">
        <v>137</v>
      </c>
      <c r="C11" s="1">
        <f>C40/100</f>
        <v>-2.9000000000000002E-3</v>
      </c>
      <c r="E11" s="98" t="s">
        <v>138</v>
      </c>
      <c r="F11" s="11">
        <v>2021</v>
      </c>
      <c r="G11" s="46">
        <v>0.06</v>
      </c>
      <c r="I11" s="96"/>
    </row>
    <row r="12" spans="1:35" x14ac:dyDescent="0.2">
      <c r="E12" s="98" t="s">
        <v>139</v>
      </c>
      <c r="F12" s="11">
        <v>2021</v>
      </c>
      <c r="G12" s="46">
        <v>0.11</v>
      </c>
      <c r="I12" s="96"/>
      <c r="AE12" s="35"/>
      <c r="AG12" s="35"/>
      <c r="AI12" s="35"/>
    </row>
    <row r="13" spans="1:35" ht="15" customHeight="1" x14ac:dyDescent="0.2">
      <c r="A13" s="24" t="s">
        <v>140</v>
      </c>
      <c r="C13" s="100">
        <f>PMT(C18,12,-C20)</f>
        <v>8.320248855975941E-2</v>
      </c>
      <c r="E13" s="98" t="s">
        <v>141</v>
      </c>
      <c r="F13" s="11">
        <v>2021</v>
      </c>
      <c r="G13" s="46">
        <v>0.13</v>
      </c>
      <c r="I13" s="96"/>
      <c r="AE13" s="35"/>
      <c r="AG13" s="35"/>
      <c r="AI13" s="35"/>
    </row>
    <row r="14" spans="1:35" x14ac:dyDescent="0.2">
      <c r="E14" s="98" t="s">
        <v>62</v>
      </c>
      <c r="F14" s="11">
        <v>2021</v>
      </c>
      <c r="G14" s="46">
        <v>0.22</v>
      </c>
      <c r="I14" s="96"/>
      <c r="AE14" s="35"/>
      <c r="AG14" s="35"/>
      <c r="AI14" s="35"/>
    </row>
    <row r="15" spans="1:35" x14ac:dyDescent="0.2">
      <c r="A15" s="24" t="s">
        <v>142</v>
      </c>
      <c r="C15" s="48">
        <f>ROUND(+C13*12,4)</f>
        <v>0.99839999999999995</v>
      </c>
      <c r="D15" s="48"/>
      <c r="E15" s="98" t="s">
        <v>143</v>
      </c>
      <c r="F15" s="11">
        <v>2022</v>
      </c>
      <c r="G15" s="46">
        <v>0.19</v>
      </c>
      <c r="I15" s="96"/>
      <c r="AE15" s="35"/>
      <c r="AG15" s="35"/>
      <c r="AI15" s="35"/>
    </row>
    <row r="16" spans="1:35" x14ac:dyDescent="0.2">
      <c r="E16" s="98" t="s">
        <v>144</v>
      </c>
      <c r="F16" s="11">
        <v>2022</v>
      </c>
      <c r="G16" s="46">
        <v>0.49</v>
      </c>
      <c r="H16" s="101">
        <f>SUM(G5:G16)</f>
        <v>1.67</v>
      </c>
      <c r="I16" s="96"/>
      <c r="AE16" s="35"/>
      <c r="AG16" s="35"/>
      <c r="AI16" s="35"/>
    </row>
    <row r="17" spans="1:35" x14ac:dyDescent="0.2">
      <c r="E17" s="98" t="s">
        <v>128</v>
      </c>
      <c r="F17" s="11">
        <v>2022</v>
      </c>
      <c r="G17" s="46">
        <v>0.91</v>
      </c>
      <c r="H17" s="101">
        <f>SUM(G6:G17)</f>
        <v>2.46</v>
      </c>
      <c r="I17" s="96"/>
      <c r="AE17" s="35"/>
      <c r="AG17" s="35"/>
      <c r="AI17" s="35"/>
    </row>
    <row r="18" spans="1:35" x14ac:dyDescent="0.2">
      <c r="A18" s="24" t="s">
        <v>145</v>
      </c>
      <c r="C18" s="100">
        <f>C11/12</f>
        <v>-2.416666666666667E-4</v>
      </c>
      <c r="I18" s="96"/>
      <c r="AE18" s="35"/>
      <c r="AG18" s="35"/>
      <c r="AI18" s="35"/>
    </row>
    <row r="19" spans="1:35" x14ac:dyDescent="0.2">
      <c r="I19" s="96"/>
      <c r="AE19" s="35"/>
      <c r="AG19" s="35"/>
      <c r="AI19" s="35"/>
    </row>
    <row r="20" spans="1:35" x14ac:dyDescent="0.2">
      <c r="A20" s="24" t="s">
        <v>7</v>
      </c>
      <c r="C20" s="1">
        <v>1</v>
      </c>
      <c r="I20" s="96"/>
      <c r="AE20" s="35"/>
      <c r="AG20" s="35"/>
      <c r="AI20" s="35"/>
    </row>
    <row r="21" spans="1:35" x14ac:dyDescent="0.2">
      <c r="I21" s="96"/>
      <c r="AE21" s="35"/>
      <c r="AG21" s="35"/>
      <c r="AI21" s="35"/>
    </row>
    <row r="22" spans="1:35" x14ac:dyDescent="0.2">
      <c r="I22" s="96"/>
      <c r="AE22" s="35"/>
      <c r="AG22" s="35"/>
      <c r="AI22" s="35"/>
    </row>
    <row r="23" spans="1:35" x14ac:dyDescent="0.2">
      <c r="I23" s="96"/>
      <c r="AE23" s="35"/>
      <c r="AG23" s="35"/>
      <c r="AI23" s="35"/>
    </row>
    <row r="24" spans="1:35" x14ac:dyDescent="0.2">
      <c r="I24" s="96"/>
      <c r="W24" s="54"/>
      <c r="AE24" s="35"/>
      <c r="AG24" s="35"/>
      <c r="AI24" s="35"/>
    </row>
    <row r="25" spans="1:35" x14ac:dyDescent="0.2">
      <c r="I25" s="96"/>
      <c r="U25" s="54"/>
      <c r="W25" s="54"/>
      <c r="Y25" s="46"/>
      <c r="AA25" s="46"/>
      <c r="AC25" s="46"/>
      <c r="AE25" s="35"/>
      <c r="AG25" s="35"/>
      <c r="AI25" s="35"/>
    </row>
    <row r="26" spans="1:35" x14ac:dyDescent="0.2">
      <c r="I26" s="96"/>
      <c r="AE26" s="35"/>
      <c r="AF26" s="35"/>
      <c r="AG26" s="35"/>
      <c r="AI26" s="35"/>
    </row>
    <row r="27" spans="1:35" x14ac:dyDescent="0.2">
      <c r="I27" s="96"/>
      <c r="AE27" s="35"/>
      <c r="AF27" s="35"/>
      <c r="AG27" s="35"/>
      <c r="AI27" s="35"/>
    </row>
    <row r="28" spans="1:35" x14ac:dyDescent="0.2">
      <c r="I28" s="96"/>
      <c r="AE28" s="35"/>
      <c r="AF28" s="35"/>
      <c r="AG28" s="35"/>
      <c r="AI28" s="35"/>
    </row>
    <row r="29" spans="1:35" x14ac:dyDescent="0.2">
      <c r="I29" s="96"/>
      <c r="AE29" s="35"/>
      <c r="AF29" s="35"/>
      <c r="AG29" s="35"/>
      <c r="AI29" s="35"/>
    </row>
    <row r="30" spans="1:35" x14ac:dyDescent="0.2">
      <c r="A30" s="24" t="s">
        <v>146</v>
      </c>
      <c r="C30" s="101">
        <f>H16</f>
        <v>1.67</v>
      </c>
      <c r="I30" s="96"/>
      <c r="AE30" s="35"/>
      <c r="AF30" s="35"/>
      <c r="AG30" s="35"/>
      <c r="AH30" s="35"/>
      <c r="AI30" s="35"/>
    </row>
    <row r="31" spans="1:35" x14ac:dyDescent="0.2">
      <c r="I31" s="96"/>
      <c r="AE31" s="35"/>
      <c r="AF31" s="35"/>
      <c r="AG31" s="35"/>
      <c r="AH31" s="35"/>
      <c r="AI31" s="35"/>
    </row>
    <row r="32" spans="1:35" x14ac:dyDescent="0.2">
      <c r="A32" s="24" t="s">
        <v>147</v>
      </c>
      <c r="C32" s="101">
        <f>G17</f>
        <v>0.91</v>
      </c>
      <c r="I32" s="96"/>
      <c r="AE32" s="35"/>
      <c r="AF32" s="35"/>
      <c r="AG32" s="35"/>
      <c r="AH32" s="35"/>
      <c r="AI32" s="35"/>
    </row>
    <row r="33" spans="1:35" x14ac:dyDescent="0.2">
      <c r="I33" s="96"/>
      <c r="Y33" s="47"/>
      <c r="AE33" s="35"/>
      <c r="AF33" s="35"/>
      <c r="AG33" s="35"/>
      <c r="AH33" s="35"/>
      <c r="AI33" s="35"/>
    </row>
    <row r="34" spans="1:35" x14ac:dyDescent="0.2">
      <c r="A34" s="24" t="s">
        <v>148</v>
      </c>
      <c r="C34" s="101">
        <f>G5</f>
        <v>0.12</v>
      </c>
      <c r="I34" s="96"/>
    </row>
    <row r="35" spans="1:35" x14ac:dyDescent="0.2">
      <c r="I35" s="96"/>
      <c r="W35" s="24" t="s">
        <v>149</v>
      </c>
      <c r="AC35" s="47" t="e">
        <f>#REF!</f>
        <v>#REF!</v>
      </c>
      <c r="AE35" s="35"/>
      <c r="AF35" s="35"/>
      <c r="AG35" s="35"/>
      <c r="AH35" s="35"/>
      <c r="AI35" s="35"/>
    </row>
    <row r="36" spans="1:35" x14ac:dyDescent="0.2">
      <c r="A36" s="24" t="s">
        <v>150</v>
      </c>
      <c r="C36" s="101">
        <f>C30+C32-C34</f>
        <v>2.46</v>
      </c>
      <c r="I36" s="96"/>
      <c r="W36" s="24" t="s">
        <v>151</v>
      </c>
      <c r="AC36" s="47" t="e">
        <f>#VALUE!</f>
        <v>#VALUE!</v>
      </c>
      <c r="AE36" s="35"/>
      <c r="AF36" s="35"/>
      <c r="AG36" s="35"/>
      <c r="AH36" s="35"/>
      <c r="AI36" s="35"/>
    </row>
    <row r="37" spans="1:35" x14ac:dyDescent="0.2">
      <c r="I37" s="96"/>
      <c r="AC37" s="55" t="s">
        <v>152</v>
      </c>
      <c r="AE37" s="35"/>
      <c r="AF37" s="35"/>
      <c r="AG37" s="35"/>
      <c r="AH37" s="35"/>
      <c r="AI37" s="35"/>
    </row>
    <row r="38" spans="1:35" x14ac:dyDescent="0.2">
      <c r="A38" s="24" t="s">
        <v>153</v>
      </c>
      <c r="C38" s="101">
        <f>ROUND(C36/12,2)</f>
        <v>0.21</v>
      </c>
      <c r="I38" s="96"/>
      <c r="W38" s="24" t="s">
        <v>154</v>
      </c>
      <c r="AC38" s="47" t="e">
        <f>SUM(AC35-AC36)</f>
        <v>#REF!</v>
      </c>
      <c r="AE38" s="35"/>
      <c r="AF38" s="35"/>
      <c r="AG38" s="35"/>
      <c r="AH38" s="35"/>
      <c r="AI38" s="35"/>
    </row>
    <row r="39" spans="1:35" x14ac:dyDescent="0.2">
      <c r="I39" s="96"/>
      <c r="R39" s="46"/>
      <c r="S39" s="46"/>
      <c r="W39" s="24" t="s">
        <v>155</v>
      </c>
      <c r="AC39" s="47" t="e">
        <f>#REF!</f>
        <v>#REF!</v>
      </c>
      <c r="AE39" s="35"/>
      <c r="AF39" s="35"/>
      <c r="AG39" s="35"/>
      <c r="AH39" s="35"/>
      <c r="AI39" s="35"/>
    </row>
    <row r="40" spans="1:35" x14ac:dyDescent="0.2">
      <c r="A40" s="24" t="s">
        <v>156</v>
      </c>
      <c r="C40" s="101">
        <f>C38-0.5</f>
        <v>-0.29000000000000004</v>
      </c>
      <c r="I40" s="96"/>
      <c r="O40" s="35"/>
      <c r="P40" s="54"/>
      <c r="Q40" s="46"/>
      <c r="R40" s="46"/>
      <c r="S40" s="46"/>
      <c r="AC40" s="14" t="s">
        <v>152</v>
      </c>
      <c r="AE40" s="35"/>
      <c r="AF40" s="35"/>
      <c r="AG40" s="35"/>
      <c r="AH40" s="35"/>
      <c r="AI40" s="35"/>
    </row>
    <row r="41" spans="1:35" x14ac:dyDescent="0.2">
      <c r="I41" s="96"/>
      <c r="O41" s="35"/>
      <c r="P41" s="54"/>
      <c r="Q41" s="46"/>
      <c r="R41" s="46"/>
      <c r="S41" s="46"/>
      <c r="W41" s="24" t="s">
        <v>157</v>
      </c>
      <c r="AC41" s="47" t="e">
        <f>SUM(AC38:AC39)</f>
        <v>#REF!</v>
      </c>
      <c r="AE41" s="35"/>
      <c r="AF41" s="35"/>
      <c r="AG41" s="35"/>
      <c r="AH41" s="35"/>
      <c r="AI41" s="35"/>
    </row>
    <row r="42" spans="1:35" x14ac:dyDescent="0.2">
      <c r="I42" s="96"/>
      <c r="O42" s="35"/>
      <c r="P42" s="54"/>
      <c r="Q42" s="46"/>
      <c r="R42" s="46"/>
      <c r="S42" s="46"/>
      <c r="AC42" s="14" t="s">
        <v>158</v>
      </c>
      <c r="AE42" s="35"/>
      <c r="AF42" s="35"/>
      <c r="AG42" s="35"/>
      <c r="AH42" s="35"/>
      <c r="AI42" s="35"/>
    </row>
    <row r="43" spans="1:35" x14ac:dyDescent="0.2">
      <c r="A43" s="28"/>
      <c r="B43" s="28"/>
      <c r="C43" s="28"/>
      <c r="D43" s="28"/>
      <c r="E43" s="28"/>
      <c r="F43" s="28"/>
      <c r="G43" s="28"/>
      <c r="H43" s="28"/>
      <c r="I43" s="96"/>
      <c r="O43" s="35"/>
      <c r="P43" s="54"/>
      <c r="Q43" s="46"/>
      <c r="R43" s="46"/>
      <c r="S43" s="46"/>
    </row>
    <row r="44" spans="1:35" x14ac:dyDescent="0.2">
      <c r="O44" s="35"/>
      <c r="P44" s="54"/>
      <c r="Q44" s="46"/>
      <c r="R44" s="46"/>
      <c r="S44" s="46"/>
    </row>
  </sheetData>
  <printOptions horizontalCentered="1"/>
  <pageMargins left="0" right="0" top="0.5" bottom="0" header="0.25" footer="0.25"/>
  <pageSetup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Dana</dc:creator>
  <cp:lastModifiedBy>Patten, Dana</cp:lastModifiedBy>
  <dcterms:created xsi:type="dcterms:W3CDTF">2022-04-29T17:26:26Z</dcterms:created>
  <dcterms:modified xsi:type="dcterms:W3CDTF">2022-04-29T17:28:15Z</dcterms:modified>
</cp:coreProperties>
</file>