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Bronston WA/"/>
    </mc:Choice>
  </mc:AlternateContent>
  <xr:revisionPtr revIDLastSave="0" documentId="8_{BA628327-1B98-41EE-9984-06F8A6C676F4}" xr6:coauthVersionLast="47" xr6:coauthVersionMax="47" xr10:uidLastSave="{00000000-0000-0000-0000-000000000000}"/>
  <bookViews>
    <workbookView xWindow="-98" yWindow="-98" windowWidth="20715" windowHeight="13155" tabRatio="494" xr2:uid="{00000000-000D-0000-FFFF-FFFF00000000}"/>
  </bookViews>
  <sheets>
    <sheet name="2021" sheetId="78" r:id="rId1"/>
    <sheet name="Deposits" sheetId="79" r:id="rId2"/>
    <sheet name="Blank" sheetId="217" r:id="rId3"/>
    <sheet name="December 2021" sheetId="220" r:id="rId4"/>
    <sheet name="November 2021" sheetId="219" r:id="rId5"/>
    <sheet name="October 2021" sheetId="218" r:id="rId6"/>
    <sheet name="September 2021" sheetId="207" r:id="rId7"/>
    <sheet name="August 2021" sheetId="216" r:id="rId8"/>
    <sheet name="July 2021" sheetId="215" r:id="rId9"/>
    <sheet name="June 2021" sheetId="214" r:id="rId10"/>
    <sheet name="May 2021" sheetId="213" r:id="rId11"/>
    <sheet name="April 2021" sheetId="210" r:id="rId12"/>
    <sheet name="March 2021" sheetId="209" r:id="rId13"/>
    <sheet name="February 2021" sheetId="208" r:id="rId14"/>
    <sheet name="January 2021" sheetId="110" r:id="rId15"/>
    <sheet name="TOTAL 2021" sheetId="76" r:id="rId16"/>
    <sheet name="REV SINKING 1-03" sheetId="31" r:id="rId17"/>
    <sheet name="REV SINKING 2-05" sheetId="49" r:id="rId18"/>
    <sheet name="REV SINKING 3-09" sheetId="81" r:id="rId19"/>
    <sheet name="REV SINKING 4-11" sheetId="119" r:id="rId20"/>
    <sheet name="REV SINKING 5-13" sheetId="163" r:id="rId21"/>
    <sheet name="REV SINKING 6-19" sheetId="212" r:id="rId22"/>
    <sheet name="BWA OFFICE" sheetId="35" r:id="rId23"/>
    <sheet name="DEPRECIATION 4" sheetId="120" r:id="rId24"/>
    <sheet name="DEPRECIATION 5" sheetId="171" r:id="rId25"/>
    <sheet name="DEPRECIATION 6" sheetId="211" r:id="rId26"/>
    <sheet name="Short-Lived Assets" sheetId="143" r:id="rId27"/>
    <sheet name="CAPITAL SAVINGS" sheetId="156" r:id="rId28"/>
    <sheet name="ACCUMULATIVE CAPITAL" sheetId="37" r:id="rId29"/>
    <sheet name="Construction Checking" sheetId="61" r:id="rId30"/>
    <sheet name="DEPRECIATION 1" sheetId="34" r:id="rId31"/>
    <sheet name="DEPRECIATION 2" sheetId="33" r:id="rId32"/>
    <sheet name="DEPRECIATION 3" sheetId="88" r:id="rId33"/>
    <sheet name="SAVINGS SUMMARY" sheetId="38" r:id="rId34"/>
    <sheet name="Payroll Summary" sheetId="60" r:id="rId35"/>
    <sheet name="Calculations" sheetId="105" r:id="rId36"/>
    <sheet name="Loans" sheetId="206" r:id="rId37"/>
  </sheets>
  <definedNames>
    <definedName name="_xlnm.Print_Titles" localSheetId="0">'2021'!$1:$1</definedName>
    <definedName name="_xlnm.Print_Titles" localSheetId="11">'April 2021'!$A:$A,'April 2021'!$3:$3</definedName>
    <definedName name="_xlnm.Print_Titles" localSheetId="7">'August 2021'!$A:$A,'August 2021'!$3:$3</definedName>
    <definedName name="_xlnm.Print_Titles" localSheetId="2">Blank!$A:$A,Blank!$3:$3</definedName>
    <definedName name="_xlnm.Print_Titles" localSheetId="3">'December 2021'!$A:$A,'December 2021'!$3:$3</definedName>
    <definedName name="_xlnm.Print_Titles" localSheetId="13">'February 2021'!$A:$A,'February 2021'!$3:$3</definedName>
    <definedName name="_xlnm.Print_Titles" localSheetId="14">'January 2021'!$A:$A,'January 2021'!$3:$3</definedName>
    <definedName name="_xlnm.Print_Titles" localSheetId="8">'July 2021'!$A:$A,'July 2021'!$3:$3</definedName>
    <definedName name="_xlnm.Print_Titles" localSheetId="9">'June 2021'!$A:$A,'June 2021'!$3:$3</definedName>
    <definedName name="_xlnm.Print_Titles" localSheetId="12">'March 2021'!$A:$A,'March 2021'!$3:$3</definedName>
    <definedName name="_xlnm.Print_Titles" localSheetId="10">'May 2021'!$A:$A,'May 2021'!$3:$3</definedName>
    <definedName name="_xlnm.Print_Titles" localSheetId="4">'November 2021'!$A:$A,'November 2021'!$3:$3</definedName>
    <definedName name="_xlnm.Print_Titles" localSheetId="5">'October 2021'!$A:$A,'October 2021'!$3:$3</definedName>
    <definedName name="_xlnm.Print_Titles" localSheetId="34">'Payroll Summary'!$A:$A,'Payroll Summary'!$4:$4</definedName>
    <definedName name="_xlnm.Print_Titles" localSheetId="6">'September 2021'!$A:$A,'September 2021'!$3:$3</definedName>
    <definedName name="_xlnm.Print_Titles" localSheetId="15">'TOTAL 2021'!$A:$A,'TOTAL 2021'!$4:$4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78" l="1"/>
  <c r="E11" i="35"/>
  <c r="E12" i="35" s="1"/>
  <c r="E13" i="35" s="1"/>
  <c r="E14" i="35" s="1"/>
  <c r="E15" i="35" s="1"/>
  <c r="E16" i="35" s="1"/>
  <c r="E17" i="35" s="1"/>
  <c r="E18" i="35" s="1"/>
  <c r="E19" i="35" s="1"/>
  <c r="E20" i="35" s="1"/>
  <c r="E21" i="35" s="1"/>
  <c r="E22" i="35" s="1"/>
  <c r="E23" i="35" s="1"/>
  <c r="E24" i="35" s="1"/>
  <c r="E25" i="35" s="1"/>
  <c r="E26" i="35" s="1"/>
  <c r="E27" i="35" s="1"/>
  <c r="E28" i="35" s="1"/>
  <c r="E29" i="35" s="1"/>
  <c r="D17" i="81"/>
  <c r="D18" i="81"/>
  <c r="D19" i="81"/>
  <c r="D20" i="81" s="1"/>
  <c r="D21" i="81" s="1"/>
  <c r="D22" i="81" s="1"/>
  <c r="D23" i="81" s="1"/>
  <c r="D24" i="81" s="1"/>
  <c r="D16" i="120"/>
  <c r="D17" i="120"/>
  <c r="D18" i="120"/>
  <c r="D19" i="120" s="1"/>
  <c r="D20" i="120" s="1"/>
  <c r="D21" i="120" s="1"/>
  <c r="E19" i="31"/>
  <c r="E20" i="31"/>
  <c r="E21" i="31"/>
  <c r="E18" i="31"/>
  <c r="D15" i="49"/>
  <c r="AF135" i="220" l="1"/>
  <c r="AE135" i="220"/>
  <c r="L67" i="78" l="1"/>
  <c r="AU135" i="220" l="1"/>
  <c r="AT135" i="220"/>
  <c r="AS135" i="220"/>
  <c r="AR135" i="220"/>
  <c r="AQ135" i="220"/>
  <c r="AP135" i="220"/>
  <c r="AO135" i="220"/>
  <c r="AN135" i="220"/>
  <c r="AM135" i="220"/>
  <c r="AL135" i="220"/>
  <c r="AK135" i="220"/>
  <c r="AJ135" i="220"/>
  <c r="AI135" i="220"/>
  <c r="AH135" i="220"/>
  <c r="AG135" i="220"/>
  <c r="AD135" i="220"/>
  <c r="AC135" i="220"/>
  <c r="AB135" i="220"/>
  <c r="AA135" i="220"/>
  <c r="Z135" i="220"/>
  <c r="Y135" i="220"/>
  <c r="X135" i="220"/>
  <c r="W135" i="220"/>
  <c r="V135" i="220"/>
  <c r="U135" i="220"/>
  <c r="T135" i="220"/>
  <c r="S135" i="220"/>
  <c r="R135" i="220"/>
  <c r="Q135" i="220"/>
  <c r="P135" i="220"/>
  <c r="O135" i="220"/>
  <c r="N135" i="220"/>
  <c r="L135" i="220"/>
  <c r="K135" i="220"/>
  <c r="J135" i="220"/>
  <c r="I135" i="220"/>
  <c r="H135" i="220"/>
  <c r="G135" i="220"/>
  <c r="F135" i="220"/>
  <c r="E135" i="220"/>
  <c r="D135" i="220"/>
  <c r="C135" i="220"/>
  <c r="B135" i="220"/>
  <c r="M69" i="78" s="1"/>
  <c r="M135" i="220" l="1"/>
  <c r="AW135" i="220" s="1"/>
  <c r="P16" i="76"/>
  <c r="T16" i="76"/>
  <c r="X16" i="76"/>
  <c r="AB16" i="76"/>
  <c r="AF16" i="76"/>
  <c r="AJ16" i="76"/>
  <c r="AN16" i="76"/>
  <c r="AR16" i="76"/>
  <c r="Q16" i="76"/>
  <c r="U16" i="76"/>
  <c r="Y16" i="76"/>
  <c r="AC16" i="76"/>
  <c r="AG16" i="76"/>
  <c r="AK16" i="76"/>
  <c r="AO16" i="76"/>
  <c r="AS16" i="76"/>
  <c r="N16" i="76"/>
  <c r="R16" i="76"/>
  <c r="V16" i="76"/>
  <c r="Z16" i="76"/>
  <c r="AD16" i="76"/>
  <c r="AH16" i="76"/>
  <c r="AL16" i="76"/>
  <c r="AP16" i="76"/>
  <c r="AT16" i="76"/>
  <c r="O16" i="76"/>
  <c r="S16" i="76"/>
  <c r="W16" i="76"/>
  <c r="AA16" i="76"/>
  <c r="AE16" i="76"/>
  <c r="AI16" i="76"/>
  <c r="AM16" i="76"/>
  <c r="AQ16" i="76"/>
  <c r="AU16" i="76"/>
  <c r="C16" i="76"/>
  <c r="G16" i="76"/>
  <c r="K16" i="76"/>
  <c r="D16" i="76"/>
  <c r="H16" i="76"/>
  <c r="L16" i="76"/>
  <c r="E16" i="76"/>
  <c r="I16" i="76"/>
  <c r="B16" i="76"/>
  <c r="F16" i="76"/>
  <c r="J16" i="76"/>
  <c r="L83" i="60"/>
  <c r="M16" i="76" l="1"/>
  <c r="C125" i="218"/>
  <c r="L74" i="60" l="1"/>
  <c r="AU119" i="219" l="1"/>
  <c r="AT119" i="219"/>
  <c r="AS119" i="219"/>
  <c r="AR119" i="219"/>
  <c r="AQ119" i="219"/>
  <c r="AP119" i="219"/>
  <c r="AO119" i="219"/>
  <c r="AN119" i="219"/>
  <c r="AM119" i="219"/>
  <c r="AL119" i="219"/>
  <c r="AK119" i="219"/>
  <c r="AJ119" i="219"/>
  <c r="AI119" i="219"/>
  <c r="AH119" i="219"/>
  <c r="AG119" i="219"/>
  <c r="AF119" i="219"/>
  <c r="AE119" i="219"/>
  <c r="AD119" i="219"/>
  <c r="AC119" i="219"/>
  <c r="AB119" i="219"/>
  <c r="AA119" i="219"/>
  <c r="Z119" i="219"/>
  <c r="Y119" i="219"/>
  <c r="X119" i="219"/>
  <c r="W119" i="219"/>
  <c r="V119" i="219"/>
  <c r="U119" i="219"/>
  <c r="T119" i="219"/>
  <c r="S119" i="219"/>
  <c r="R119" i="219"/>
  <c r="Q119" i="219"/>
  <c r="P119" i="219"/>
  <c r="O119" i="219"/>
  <c r="N119" i="219"/>
  <c r="L119" i="219"/>
  <c r="K119" i="219"/>
  <c r="J119" i="219"/>
  <c r="I119" i="219"/>
  <c r="H119" i="219"/>
  <c r="G119" i="219"/>
  <c r="F119" i="219"/>
  <c r="E119" i="219"/>
  <c r="D119" i="219"/>
  <c r="C119" i="219"/>
  <c r="B119" i="219"/>
  <c r="C178" i="79"/>
  <c r="G15" i="76" l="1"/>
  <c r="K15" i="76"/>
  <c r="T15" i="76"/>
  <c r="AF15" i="76"/>
  <c r="AN15" i="76"/>
  <c r="AR15" i="76"/>
  <c r="D15" i="76"/>
  <c r="H15" i="76"/>
  <c r="L15" i="76"/>
  <c r="Q15" i="76"/>
  <c r="U15" i="76"/>
  <c r="Y15" i="76"/>
  <c r="AC15" i="76"/>
  <c r="AG15" i="76"/>
  <c r="AK15" i="76"/>
  <c r="AO15" i="76"/>
  <c r="E15" i="76"/>
  <c r="I15" i="76"/>
  <c r="R15" i="76"/>
  <c r="V15" i="76"/>
  <c r="Z15" i="76"/>
  <c r="AH15" i="76"/>
  <c r="AL15" i="76"/>
  <c r="AP15" i="76"/>
  <c r="F15" i="76"/>
  <c r="J15" i="76"/>
  <c r="S15" i="76"/>
  <c r="W15" i="76"/>
  <c r="AA15" i="76"/>
  <c r="AE15" i="76"/>
  <c r="AI15" i="76"/>
  <c r="AQ15" i="76"/>
  <c r="AU15" i="76"/>
  <c r="AD15" i="76"/>
  <c r="AT15" i="76"/>
  <c r="AS15" i="76"/>
  <c r="P15" i="76"/>
  <c r="AM15" i="76"/>
  <c r="X15" i="76"/>
  <c r="O15" i="76"/>
  <c r="N15" i="76"/>
  <c r="L69" i="78"/>
  <c r="B15" i="76"/>
  <c r="AJ15" i="76"/>
  <c r="AB15" i="76"/>
  <c r="C15" i="76"/>
  <c r="M117" i="219"/>
  <c r="M119" i="219" s="1"/>
  <c r="N7" i="78"/>
  <c r="N64" i="78"/>
  <c r="AW119" i="219" l="1"/>
  <c r="M15" i="76"/>
  <c r="D9" i="206"/>
  <c r="E9" i="206"/>
  <c r="C9" i="206"/>
  <c r="AU125" i="218"/>
  <c r="AU14" i="76" s="1"/>
  <c r="AT125" i="218"/>
  <c r="AT14" i="76" s="1"/>
  <c r="AS125" i="218"/>
  <c r="AS14" i="76" s="1"/>
  <c r="AR125" i="218"/>
  <c r="AR14" i="76" s="1"/>
  <c r="AQ125" i="218"/>
  <c r="AQ14" i="76" s="1"/>
  <c r="AP125" i="218"/>
  <c r="AP14" i="76" s="1"/>
  <c r="AO125" i="218"/>
  <c r="AO14" i="76" s="1"/>
  <c r="AN125" i="218"/>
  <c r="AN14" i="76" s="1"/>
  <c r="AM125" i="218"/>
  <c r="AM14" i="76" s="1"/>
  <c r="AL125" i="218"/>
  <c r="AL14" i="76" s="1"/>
  <c r="AK125" i="218"/>
  <c r="AK14" i="76" s="1"/>
  <c r="AJ125" i="218"/>
  <c r="AJ14" i="76" s="1"/>
  <c r="AI125" i="218"/>
  <c r="AI14" i="76" s="1"/>
  <c r="AH125" i="218"/>
  <c r="AH14" i="76" s="1"/>
  <c r="AG125" i="218"/>
  <c r="AG14" i="76" s="1"/>
  <c r="AF125" i="218"/>
  <c r="AE125" i="218"/>
  <c r="AE14" i="76" s="1"/>
  <c r="AD125" i="218"/>
  <c r="AC125" i="218"/>
  <c r="AC14" i="76" s="1"/>
  <c r="AB125" i="218"/>
  <c r="AB14" i="76" s="1"/>
  <c r="AA125" i="218"/>
  <c r="AA14" i="76" s="1"/>
  <c r="Z125" i="218"/>
  <c r="Z14" i="76" s="1"/>
  <c r="Y125" i="218"/>
  <c r="Y14" i="76" s="1"/>
  <c r="X125" i="218"/>
  <c r="X14" i="76" s="1"/>
  <c r="W125" i="218"/>
  <c r="W14" i="76" s="1"/>
  <c r="V125" i="218"/>
  <c r="V14" i="76" s="1"/>
  <c r="U125" i="218"/>
  <c r="U14" i="76" s="1"/>
  <c r="T125" i="218"/>
  <c r="T14" i="76" s="1"/>
  <c r="S125" i="218"/>
  <c r="S14" i="76" s="1"/>
  <c r="R125" i="218"/>
  <c r="R14" i="76" s="1"/>
  <c r="Q125" i="218"/>
  <c r="Q14" i="76" s="1"/>
  <c r="P125" i="218"/>
  <c r="P14" i="76" s="1"/>
  <c r="O125" i="218"/>
  <c r="O14" i="76" s="1"/>
  <c r="N125" i="218"/>
  <c r="N14" i="76" s="1"/>
  <c r="L125" i="218"/>
  <c r="L14" i="76" s="1"/>
  <c r="K125" i="218"/>
  <c r="K14" i="76" s="1"/>
  <c r="J125" i="218"/>
  <c r="J14" i="76" s="1"/>
  <c r="I125" i="218"/>
  <c r="I14" i="76" s="1"/>
  <c r="H125" i="218"/>
  <c r="H14" i="76" s="1"/>
  <c r="G125" i="218"/>
  <c r="G14" i="76" s="1"/>
  <c r="F125" i="218"/>
  <c r="F14" i="76" s="1"/>
  <c r="E125" i="218"/>
  <c r="E14" i="76" s="1"/>
  <c r="D125" i="218"/>
  <c r="D14" i="76" s="1"/>
  <c r="C14" i="76"/>
  <c r="B125" i="218"/>
  <c r="AU118" i="217"/>
  <c r="AT118" i="217"/>
  <c r="AS118" i="217"/>
  <c r="AR118" i="217"/>
  <c r="AQ118" i="217"/>
  <c r="AP118" i="217"/>
  <c r="AO118" i="217"/>
  <c r="AN118" i="217"/>
  <c r="AM118" i="217"/>
  <c r="AL118" i="217"/>
  <c r="AK118" i="217"/>
  <c r="AJ118" i="217"/>
  <c r="AI118" i="217"/>
  <c r="AH118" i="217"/>
  <c r="AG118" i="217"/>
  <c r="AF118" i="217"/>
  <c r="AE118" i="217"/>
  <c r="AD118" i="217"/>
  <c r="AC118" i="217"/>
  <c r="AB118" i="217"/>
  <c r="AA118" i="217"/>
  <c r="Z118" i="217"/>
  <c r="Y118" i="217"/>
  <c r="X118" i="217"/>
  <c r="W118" i="217"/>
  <c r="V118" i="217"/>
  <c r="U118" i="217"/>
  <c r="T118" i="217"/>
  <c r="S118" i="217"/>
  <c r="R118" i="217"/>
  <c r="Q118" i="217"/>
  <c r="P118" i="217"/>
  <c r="O118" i="217"/>
  <c r="N118" i="217"/>
  <c r="L118" i="217"/>
  <c r="K118" i="217"/>
  <c r="J118" i="217"/>
  <c r="I118" i="217"/>
  <c r="H118" i="217"/>
  <c r="G118" i="217"/>
  <c r="F118" i="217"/>
  <c r="E118" i="217"/>
  <c r="D118" i="217"/>
  <c r="C118" i="217"/>
  <c r="B118" i="217"/>
  <c r="M118" i="217" l="1"/>
  <c r="AW118" i="217" s="1"/>
  <c r="M116" i="217"/>
  <c r="M123" i="218"/>
  <c r="M125" i="218" s="1"/>
  <c r="M14" i="76" s="1"/>
  <c r="AD14" i="76"/>
  <c r="AF14" i="76"/>
  <c r="B14" i="76"/>
  <c r="K69" i="78"/>
  <c r="C120" i="217"/>
  <c r="AW125" i="218" l="1"/>
  <c r="L84" i="60"/>
  <c r="L77" i="60"/>
  <c r="C129" i="79" l="1"/>
  <c r="O113" i="215" l="1"/>
  <c r="N113" i="215"/>
  <c r="B113" i="215"/>
  <c r="B11" i="76" l="1"/>
  <c r="O11" i="76"/>
  <c r="N11" i="76"/>
  <c r="AU121" i="216" l="1"/>
  <c r="AT121" i="216"/>
  <c r="AS121" i="216"/>
  <c r="AR121" i="216"/>
  <c r="AQ121" i="216"/>
  <c r="AP121" i="216"/>
  <c r="AO121" i="216"/>
  <c r="AN121" i="216"/>
  <c r="AM121" i="216"/>
  <c r="AL121" i="216"/>
  <c r="AK121" i="216"/>
  <c r="AJ121" i="216"/>
  <c r="AI121" i="216"/>
  <c r="AH121" i="216"/>
  <c r="AG121" i="216"/>
  <c r="AF121" i="216"/>
  <c r="AE121" i="216"/>
  <c r="AD121" i="216"/>
  <c r="AC121" i="216"/>
  <c r="AB121" i="216"/>
  <c r="AA121" i="216"/>
  <c r="Z121" i="216"/>
  <c r="Y121" i="216"/>
  <c r="X121" i="216"/>
  <c r="W121" i="216"/>
  <c r="V121" i="216"/>
  <c r="U121" i="216"/>
  <c r="T121" i="216"/>
  <c r="S121" i="216"/>
  <c r="R121" i="216"/>
  <c r="Q121" i="216"/>
  <c r="P121" i="216"/>
  <c r="O121" i="216"/>
  <c r="N121" i="216"/>
  <c r="L121" i="216"/>
  <c r="K121" i="216"/>
  <c r="J121" i="216"/>
  <c r="I121" i="216"/>
  <c r="H121" i="216"/>
  <c r="G121" i="216"/>
  <c r="F121" i="216"/>
  <c r="E121" i="216"/>
  <c r="D121" i="216"/>
  <c r="C121" i="216"/>
  <c r="B121" i="216"/>
  <c r="M119" i="216" l="1"/>
  <c r="M121" i="216" s="1"/>
  <c r="H12" i="76"/>
  <c r="U12" i="76"/>
  <c r="AO12" i="76"/>
  <c r="E12" i="76"/>
  <c r="G12" i="76"/>
  <c r="K12" i="76"/>
  <c r="P12" i="76"/>
  <c r="AB12" i="76"/>
  <c r="AJ12" i="76"/>
  <c r="AN12" i="76"/>
  <c r="AR12" i="76"/>
  <c r="L12" i="76"/>
  <c r="Y12" i="76"/>
  <c r="AK12" i="76"/>
  <c r="AS12" i="76"/>
  <c r="I12" i="76"/>
  <c r="R12" i="76"/>
  <c r="V12" i="76"/>
  <c r="Z12" i="76"/>
  <c r="AD12" i="76"/>
  <c r="AH12" i="76"/>
  <c r="AL12" i="76"/>
  <c r="AP12" i="76"/>
  <c r="D12" i="76"/>
  <c r="AG12" i="76"/>
  <c r="F12" i="76"/>
  <c r="J12" i="76"/>
  <c r="W12" i="76"/>
  <c r="AI12" i="76"/>
  <c r="AM12" i="76"/>
  <c r="AQ12" i="76"/>
  <c r="AU12" i="76"/>
  <c r="X12" i="76"/>
  <c r="AF12" i="76"/>
  <c r="AE12" i="76"/>
  <c r="AC12" i="76"/>
  <c r="AA12" i="76"/>
  <c r="C12" i="76"/>
  <c r="T12" i="76"/>
  <c r="AT12" i="76"/>
  <c r="S12" i="76"/>
  <c r="Q12" i="76"/>
  <c r="O12" i="76"/>
  <c r="N12" i="76"/>
  <c r="I69" i="78"/>
  <c r="B12" i="76"/>
  <c r="AW121" i="216" l="1"/>
  <c r="M12" i="76"/>
  <c r="C115" i="214" l="1"/>
  <c r="D115" i="214"/>
  <c r="E115" i="214"/>
  <c r="F115" i="214"/>
  <c r="G115" i="214"/>
  <c r="H115" i="214"/>
  <c r="I115" i="214"/>
  <c r="J115" i="214"/>
  <c r="K115" i="214"/>
  <c r="L115" i="214"/>
  <c r="N115" i="214"/>
  <c r="O115" i="214"/>
  <c r="P115" i="214"/>
  <c r="Q115" i="214"/>
  <c r="R115" i="214"/>
  <c r="S115" i="214"/>
  <c r="T115" i="214"/>
  <c r="U115" i="214"/>
  <c r="V115" i="214"/>
  <c r="W115" i="214"/>
  <c r="X115" i="214"/>
  <c r="Y115" i="214"/>
  <c r="Z115" i="214"/>
  <c r="AA115" i="214"/>
  <c r="AB115" i="214"/>
  <c r="AC115" i="214"/>
  <c r="AD115" i="214"/>
  <c r="AE115" i="214"/>
  <c r="AF115" i="214"/>
  <c r="AG115" i="214"/>
  <c r="AH115" i="214"/>
  <c r="AI115" i="214"/>
  <c r="AJ115" i="214"/>
  <c r="AK115" i="214"/>
  <c r="AL115" i="214"/>
  <c r="AM115" i="214"/>
  <c r="AN115" i="214"/>
  <c r="AO115" i="214"/>
  <c r="AP115" i="214"/>
  <c r="AQ115" i="214"/>
  <c r="AR115" i="214"/>
  <c r="AS115" i="214"/>
  <c r="AT115" i="214"/>
  <c r="AU115" i="214"/>
  <c r="B115" i="214"/>
  <c r="B10" i="76" l="1"/>
  <c r="G69" i="78"/>
  <c r="AN10" i="76"/>
  <c r="AF10" i="76"/>
  <c r="AB10" i="76"/>
  <c r="T10" i="76"/>
  <c r="C10" i="76"/>
  <c r="AQ10" i="76"/>
  <c r="AI10" i="76"/>
  <c r="AA10" i="76"/>
  <c r="O10" i="76"/>
  <c r="F10" i="76"/>
  <c r="AS10" i="76"/>
  <c r="AO10" i="76"/>
  <c r="AK10" i="76"/>
  <c r="AG10" i="76"/>
  <c r="AC10" i="76"/>
  <c r="Y10" i="76"/>
  <c r="U10" i="76"/>
  <c r="Q10" i="76"/>
  <c r="L10" i="76"/>
  <c r="H10" i="76"/>
  <c r="D10" i="76"/>
  <c r="AR10" i="76"/>
  <c r="AJ10" i="76"/>
  <c r="X10" i="76"/>
  <c r="P10" i="76"/>
  <c r="K10" i="76"/>
  <c r="G10" i="76"/>
  <c r="AU10" i="76"/>
  <c r="AM10" i="76"/>
  <c r="AE10" i="76"/>
  <c r="W10" i="76"/>
  <c r="S10" i="76"/>
  <c r="J10" i="76"/>
  <c r="AT10" i="76"/>
  <c r="AP10" i="76"/>
  <c r="AL10" i="76"/>
  <c r="AH10" i="76"/>
  <c r="AD10" i="76"/>
  <c r="Z10" i="76"/>
  <c r="V10" i="76"/>
  <c r="R10" i="76"/>
  <c r="N10" i="76"/>
  <c r="I10" i="76"/>
  <c r="E10" i="76"/>
  <c r="M112" i="214"/>
  <c r="M115" i="214" s="1"/>
  <c r="AU113" i="215"/>
  <c r="AT113" i="215"/>
  <c r="AS113" i="215"/>
  <c r="AR113" i="215"/>
  <c r="AQ113" i="215"/>
  <c r="AP113" i="215"/>
  <c r="AO113" i="215"/>
  <c r="AN113" i="215"/>
  <c r="AM113" i="215"/>
  <c r="AL113" i="215"/>
  <c r="AK113" i="215"/>
  <c r="AJ113" i="215"/>
  <c r="AI113" i="215"/>
  <c r="AH113" i="215"/>
  <c r="AG113" i="215"/>
  <c r="AF113" i="215"/>
  <c r="AE113" i="215"/>
  <c r="AD113" i="215"/>
  <c r="AC113" i="215"/>
  <c r="AB113" i="215"/>
  <c r="AA113" i="215"/>
  <c r="Z113" i="215"/>
  <c r="Y113" i="215"/>
  <c r="X113" i="215"/>
  <c r="W113" i="215"/>
  <c r="V113" i="215"/>
  <c r="U113" i="215"/>
  <c r="T113" i="215"/>
  <c r="S113" i="215"/>
  <c r="R113" i="215"/>
  <c r="Q113" i="215"/>
  <c r="P113" i="215"/>
  <c r="L113" i="215"/>
  <c r="K113" i="215"/>
  <c r="J113" i="215"/>
  <c r="I113" i="215"/>
  <c r="H113" i="215"/>
  <c r="G113" i="215"/>
  <c r="F113" i="215"/>
  <c r="E113" i="215"/>
  <c r="D113" i="215"/>
  <c r="C113" i="215"/>
  <c r="H69" i="78"/>
  <c r="E11" i="76" l="1"/>
  <c r="P11" i="76"/>
  <c r="AF11" i="76"/>
  <c r="M10" i="76"/>
  <c r="F11" i="76"/>
  <c r="J11" i="76"/>
  <c r="Q11" i="76"/>
  <c r="U11" i="76"/>
  <c r="Y11" i="76"/>
  <c r="AC11" i="76"/>
  <c r="AG11" i="76"/>
  <c r="AK11" i="76"/>
  <c r="AO11" i="76"/>
  <c r="AS11" i="76"/>
  <c r="G11" i="76"/>
  <c r="K11" i="76"/>
  <c r="R11" i="76"/>
  <c r="V11" i="76"/>
  <c r="Z11" i="76"/>
  <c r="AD11" i="76"/>
  <c r="AH11" i="76"/>
  <c r="AL11" i="76"/>
  <c r="AP11" i="76"/>
  <c r="AT11" i="76"/>
  <c r="I11" i="76"/>
  <c r="T11" i="76"/>
  <c r="AB11" i="76"/>
  <c r="AJ11" i="76"/>
  <c r="AN11" i="76"/>
  <c r="AR11" i="76"/>
  <c r="D11" i="76"/>
  <c r="H11" i="76"/>
  <c r="L11" i="76"/>
  <c r="S11" i="76"/>
  <c r="W11" i="76"/>
  <c r="AA11" i="76"/>
  <c r="AE11" i="76"/>
  <c r="AI11" i="76"/>
  <c r="AQ11" i="76"/>
  <c r="AU11" i="76"/>
  <c r="AM11" i="76"/>
  <c r="X11" i="76"/>
  <c r="C11" i="76"/>
  <c r="M109" i="215"/>
  <c r="M113" i="215" s="1"/>
  <c r="AW113" i="215" l="1"/>
  <c r="M11" i="76"/>
  <c r="AW115" i="214"/>
  <c r="AU106" i="213" l="1"/>
  <c r="AT106" i="213"/>
  <c r="AS106" i="213"/>
  <c r="AR106" i="213"/>
  <c r="AQ106" i="213"/>
  <c r="AP106" i="213"/>
  <c r="AO106" i="213"/>
  <c r="AN106" i="213"/>
  <c r="AM106" i="213"/>
  <c r="AL106" i="213"/>
  <c r="AK106" i="213"/>
  <c r="AJ106" i="213"/>
  <c r="AI106" i="213"/>
  <c r="AH106" i="213"/>
  <c r="AG106" i="213"/>
  <c r="AF106" i="213"/>
  <c r="AE106" i="213"/>
  <c r="AD106" i="213"/>
  <c r="AC106" i="213"/>
  <c r="AB106" i="213"/>
  <c r="AA106" i="213"/>
  <c r="Z106" i="213"/>
  <c r="Y106" i="213"/>
  <c r="X106" i="213"/>
  <c r="W106" i="213"/>
  <c r="V106" i="213"/>
  <c r="U106" i="213"/>
  <c r="T106" i="213"/>
  <c r="S106" i="213"/>
  <c r="R106" i="213"/>
  <c r="Q106" i="213"/>
  <c r="P106" i="213"/>
  <c r="O106" i="213"/>
  <c r="N106" i="213"/>
  <c r="L106" i="213"/>
  <c r="K106" i="213"/>
  <c r="J106" i="213"/>
  <c r="I106" i="213"/>
  <c r="H106" i="213"/>
  <c r="G106" i="213"/>
  <c r="F106" i="213"/>
  <c r="E106" i="213"/>
  <c r="D106" i="213"/>
  <c r="C106" i="213"/>
  <c r="B106" i="213"/>
  <c r="AR9" i="76" l="1"/>
  <c r="AQ9" i="76"/>
  <c r="AU9" i="76"/>
  <c r="AS9" i="76"/>
  <c r="H9" i="76"/>
  <c r="U9" i="76"/>
  <c r="E9" i="76"/>
  <c r="G9" i="76"/>
  <c r="K9" i="76"/>
  <c r="P9" i="76"/>
  <c r="AB9" i="76"/>
  <c r="AN9" i="76"/>
  <c r="L9" i="76"/>
  <c r="Y9" i="76"/>
  <c r="AG9" i="76"/>
  <c r="I9" i="76"/>
  <c r="R9" i="76"/>
  <c r="V9" i="76"/>
  <c r="Z9" i="76"/>
  <c r="M104" i="213"/>
  <c r="M106" i="213" s="1"/>
  <c r="AD9" i="76"/>
  <c r="AH9" i="76"/>
  <c r="AL9" i="76"/>
  <c r="AP9" i="76"/>
  <c r="D9" i="76"/>
  <c r="Q9" i="76"/>
  <c r="AO9" i="76"/>
  <c r="F9" i="76"/>
  <c r="J9" i="76"/>
  <c r="AI9" i="76"/>
  <c r="AC9" i="76"/>
  <c r="W9" i="76"/>
  <c r="AK9" i="76"/>
  <c r="AF9" i="76"/>
  <c r="AE9" i="76"/>
  <c r="AJ9" i="76"/>
  <c r="AM9" i="76"/>
  <c r="S9" i="76"/>
  <c r="X9" i="76"/>
  <c r="AA9" i="76"/>
  <c r="C9" i="76"/>
  <c r="AT9" i="76"/>
  <c r="T9" i="76"/>
  <c r="O9" i="76"/>
  <c r="N9" i="76"/>
  <c r="F69" i="78"/>
  <c r="B9" i="76"/>
  <c r="D5" i="212"/>
  <c r="D6" i="212" s="1"/>
  <c r="D7" i="212" s="1"/>
  <c r="D8" i="212" s="1"/>
  <c r="D9" i="212" s="1"/>
  <c r="D10" i="212" s="1"/>
  <c r="D11" i="212" s="1"/>
  <c r="D12" i="212" s="1"/>
  <c r="D13" i="212" s="1"/>
  <c r="D14" i="212" s="1"/>
  <c r="D15" i="212" s="1"/>
  <c r="D16" i="212" s="1"/>
  <c r="D17" i="212" s="1"/>
  <c r="D18" i="212" s="1"/>
  <c r="D19" i="212" s="1"/>
  <c r="D20" i="212" s="1"/>
  <c r="D21" i="212" s="1"/>
  <c r="AW106" i="213" l="1"/>
  <c r="M9" i="76"/>
  <c r="D5" i="211" l="1"/>
  <c r="D6" i="211" s="1"/>
  <c r="D7" i="211" s="1"/>
  <c r="D8" i="211" s="1"/>
  <c r="D9" i="211" s="1"/>
  <c r="D10" i="211" s="1"/>
  <c r="D11" i="211" s="1"/>
  <c r="D12" i="211" s="1"/>
  <c r="D13" i="211" s="1"/>
  <c r="D14" i="211" s="1"/>
  <c r="D15" i="211" s="1"/>
  <c r="D16" i="211" s="1"/>
  <c r="D17" i="211" s="1"/>
  <c r="D18" i="211" s="1"/>
  <c r="D19" i="211" s="1"/>
  <c r="D20" i="211" s="1"/>
  <c r="D21" i="211" s="1"/>
  <c r="AU122" i="210" l="1"/>
  <c r="AT122" i="210"/>
  <c r="AS122" i="210"/>
  <c r="AR122" i="210"/>
  <c r="AQ122" i="210"/>
  <c r="AP122" i="210"/>
  <c r="AO122" i="210"/>
  <c r="AN122" i="210"/>
  <c r="AM122" i="210"/>
  <c r="AL122" i="210"/>
  <c r="AK122" i="210"/>
  <c r="AJ122" i="210"/>
  <c r="AI122" i="210"/>
  <c r="AH122" i="210"/>
  <c r="AG122" i="210"/>
  <c r="AF122" i="210"/>
  <c r="AE122" i="210"/>
  <c r="AD122" i="210"/>
  <c r="AC122" i="210"/>
  <c r="AB122" i="210"/>
  <c r="AA122" i="210"/>
  <c r="Z122" i="210"/>
  <c r="Y122" i="210"/>
  <c r="X122" i="210"/>
  <c r="W122" i="210"/>
  <c r="V122" i="210"/>
  <c r="U122" i="210"/>
  <c r="T122" i="210"/>
  <c r="S122" i="210"/>
  <c r="R122" i="210"/>
  <c r="Q122" i="210"/>
  <c r="P122" i="210"/>
  <c r="O122" i="210"/>
  <c r="N122" i="210"/>
  <c r="L122" i="210"/>
  <c r="K122" i="210"/>
  <c r="J122" i="210"/>
  <c r="I122" i="210"/>
  <c r="H122" i="210"/>
  <c r="G122" i="210"/>
  <c r="F122" i="210"/>
  <c r="E122" i="210"/>
  <c r="D122" i="210"/>
  <c r="C122" i="210"/>
  <c r="B122" i="210"/>
  <c r="R8" i="76" l="1"/>
  <c r="AH8" i="76"/>
  <c r="T8" i="76"/>
  <c r="AF8" i="76"/>
  <c r="AR8" i="76"/>
  <c r="U8" i="76"/>
  <c r="AC8" i="76"/>
  <c r="AK8" i="76"/>
  <c r="AP8" i="76"/>
  <c r="W8" i="76"/>
  <c r="AE8" i="76"/>
  <c r="AI8" i="76"/>
  <c r="AQ8" i="76"/>
  <c r="AU8" i="76"/>
  <c r="P8" i="76"/>
  <c r="V8" i="76"/>
  <c r="AB8" i="76"/>
  <c r="AL8" i="76"/>
  <c r="AN8" i="76"/>
  <c r="AD8" i="76"/>
  <c r="AT8" i="76"/>
  <c r="AA8" i="76"/>
  <c r="AO8" i="76"/>
  <c r="AS8" i="76"/>
  <c r="Z8" i="76"/>
  <c r="G8" i="76"/>
  <c r="K8" i="76"/>
  <c r="D8" i="76"/>
  <c r="H8" i="76"/>
  <c r="L8" i="76"/>
  <c r="E8" i="76"/>
  <c r="I8" i="76"/>
  <c r="F8" i="76"/>
  <c r="J8" i="76"/>
  <c r="S8" i="76"/>
  <c r="AJ8" i="76"/>
  <c r="Y8" i="76"/>
  <c r="Q8" i="76"/>
  <c r="AM8" i="76"/>
  <c r="AG8" i="76"/>
  <c r="X8" i="76"/>
  <c r="C8" i="76"/>
  <c r="O8" i="76"/>
  <c r="N8" i="76"/>
  <c r="E69" i="78"/>
  <c r="B8" i="76"/>
  <c r="M120" i="210"/>
  <c r="M122" i="210" s="1"/>
  <c r="AU134" i="209"/>
  <c r="AT134" i="209"/>
  <c r="AS134" i="209"/>
  <c r="AR134" i="209"/>
  <c r="AQ134" i="209"/>
  <c r="AP134" i="209"/>
  <c r="AO134" i="209"/>
  <c r="AN134" i="209"/>
  <c r="AM134" i="209"/>
  <c r="AL134" i="209"/>
  <c r="AK134" i="209"/>
  <c r="AJ134" i="209"/>
  <c r="AI134" i="209"/>
  <c r="AH134" i="209"/>
  <c r="AG134" i="209"/>
  <c r="AF134" i="209"/>
  <c r="AE134" i="209"/>
  <c r="AD134" i="209"/>
  <c r="AC134" i="209"/>
  <c r="AB134" i="209"/>
  <c r="AA134" i="209"/>
  <c r="Z134" i="209"/>
  <c r="Y134" i="209"/>
  <c r="X134" i="209"/>
  <c r="W134" i="209"/>
  <c r="V134" i="209"/>
  <c r="U134" i="209"/>
  <c r="T134" i="209"/>
  <c r="S134" i="209"/>
  <c r="R134" i="209"/>
  <c r="Q134" i="209"/>
  <c r="P134" i="209"/>
  <c r="O134" i="209"/>
  <c r="N134" i="209"/>
  <c r="L134" i="209"/>
  <c r="K134" i="209"/>
  <c r="J134" i="209"/>
  <c r="I134" i="209"/>
  <c r="H134" i="209"/>
  <c r="G134" i="209"/>
  <c r="F134" i="209"/>
  <c r="E134" i="209"/>
  <c r="D134" i="209"/>
  <c r="C134" i="209"/>
  <c r="B134" i="209"/>
  <c r="E7" i="76" l="1"/>
  <c r="R7" i="76"/>
  <c r="Z7" i="76"/>
  <c r="AT7" i="76"/>
  <c r="J7" i="76"/>
  <c r="W7" i="76"/>
  <c r="AE7" i="76"/>
  <c r="AU7" i="76"/>
  <c r="D7" i="76"/>
  <c r="H7" i="76"/>
  <c r="L7" i="76"/>
  <c r="Q7" i="76"/>
  <c r="U7" i="76"/>
  <c r="Y7" i="76"/>
  <c r="AC7" i="76"/>
  <c r="AG7" i="76"/>
  <c r="AK7" i="76"/>
  <c r="AO7" i="76"/>
  <c r="AS7" i="76"/>
  <c r="AD7" i="76"/>
  <c r="AL7" i="76"/>
  <c r="F7" i="76"/>
  <c r="S7" i="76"/>
  <c r="AM7" i="76"/>
  <c r="I7" i="76"/>
  <c r="V7" i="76"/>
  <c r="AH7" i="76"/>
  <c r="AP7" i="76"/>
  <c r="O7" i="76"/>
  <c r="AA7" i="76"/>
  <c r="AI7" i="76"/>
  <c r="AQ7" i="76"/>
  <c r="G7" i="76"/>
  <c r="K7" i="76"/>
  <c r="P7" i="76"/>
  <c r="T7" i="76"/>
  <c r="X7" i="76"/>
  <c r="AF7" i="76"/>
  <c r="AJ7" i="76"/>
  <c r="AN7" i="76"/>
  <c r="AR7" i="76"/>
  <c r="AW122" i="210"/>
  <c r="M8" i="76"/>
  <c r="AB7" i="76"/>
  <c r="C7" i="76"/>
  <c r="N7" i="76"/>
  <c r="D69" i="78"/>
  <c r="B7" i="76"/>
  <c r="M132" i="209"/>
  <c r="M134" i="209" s="1"/>
  <c r="M7" i="76" l="1"/>
  <c r="AW134" i="209"/>
  <c r="AU107" i="208"/>
  <c r="AT107" i="208"/>
  <c r="AS107" i="208"/>
  <c r="AR107" i="208"/>
  <c r="AQ107" i="208"/>
  <c r="AP107" i="208"/>
  <c r="AO107" i="208"/>
  <c r="AN107" i="208"/>
  <c r="AM107" i="208"/>
  <c r="AL107" i="208"/>
  <c r="AK107" i="208"/>
  <c r="AJ107" i="208"/>
  <c r="AI107" i="208"/>
  <c r="AH107" i="208"/>
  <c r="AG107" i="208"/>
  <c r="AF107" i="208"/>
  <c r="AE107" i="208"/>
  <c r="AD107" i="208"/>
  <c r="AC107" i="208"/>
  <c r="AB107" i="208"/>
  <c r="AA107" i="208"/>
  <c r="Z107" i="208"/>
  <c r="Y107" i="208"/>
  <c r="X107" i="208"/>
  <c r="W107" i="208"/>
  <c r="V107" i="208"/>
  <c r="U107" i="208"/>
  <c r="T107" i="208"/>
  <c r="S107" i="208"/>
  <c r="R107" i="208"/>
  <c r="Q107" i="208"/>
  <c r="P107" i="208"/>
  <c r="O107" i="208"/>
  <c r="N107" i="208"/>
  <c r="L107" i="208"/>
  <c r="K107" i="208"/>
  <c r="J107" i="208"/>
  <c r="I107" i="208"/>
  <c r="H107" i="208"/>
  <c r="G107" i="208"/>
  <c r="F107" i="208"/>
  <c r="E107" i="208"/>
  <c r="D107" i="208"/>
  <c r="C107" i="208"/>
  <c r="B107" i="208"/>
  <c r="B6" i="76" s="1"/>
  <c r="K6" i="76" l="1"/>
  <c r="T6" i="76"/>
  <c r="AB6" i="76"/>
  <c r="AF6" i="76"/>
  <c r="AJ6" i="76"/>
  <c r="AN6" i="76"/>
  <c r="AR6" i="76"/>
  <c r="D6" i="76"/>
  <c r="L6" i="76"/>
  <c r="U6" i="76"/>
  <c r="AC6" i="76"/>
  <c r="AK6" i="76"/>
  <c r="F6" i="76"/>
  <c r="J6" i="76"/>
  <c r="S6" i="76"/>
  <c r="W6" i="76"/>
  <c r="AA6" i="76"/>
  <c r="AE6" i="76"/>
  <c r="AI6" i="76"/>
  <c r="AM6" i="76"/>
  <c r="AQ6" i="76"/>
  <c r="AU6" i="76"/>
  <c r="G6" i="76"/>
  <c r="X6" i="76"/>
  <c r="H6" i="76"/>
  <c r="Q6" i="76"/>
  <c r="Y6" i="76"/>
  <c r="AG6" i="76"/>
  <c r="AO6" i="76"/>
  <c r="AS6" i="76"/>
  <c r="M105" i="208"/>
  <c r="M107" i="208" s="1"/>
  <c r="E6" i="76"/>
  <c r="I6" i="76"/>
  <c r="R6" i="76"/>
  <c r="V6" i="76"/>
  <c r="Z6" i="76"/>
  <c r="AD6" i="76"/>
  <c r="AH6" i="76"/>
  <c r="AL6" i="76"/>
  <c r="AP6" i="76"/>
  <c r="AT6" i="76"/>
  <c r="P6" i="76"/>
  <c r="C6" i="76"/>
  <c r="O6" i="76"/>
  <c r="N6" i="76"/>
  <c r="C69" i="78"/>
  <c r="AW107" i="208"/>
  <c r="AU121" i="207"/>
  <c r="AT121" i="207"/>
  <c r="AS121" i="207"/>
  <c r="AR121" i="207"/>
  <c r="AQ121" i="207"/>
  <c r="AP121" i="207"/>
  <c r="AO121" i="207"/>
  <c r="AN121" i="207"/>
  <c r="AM121" i="207"/>
  <c r="AL121" i="207"/>
  <c r="AK121" i="207"/>
  <c r="AJ121" i="207"/>
  <c r="AI121" i="207"/>
  <c r="AH121" i="207"/>
  <c r="AG121" i="207"/>
  <c r="AF121" i="207"/>
  <c r="AE121" i="207"/>
  <c r="AD121" i="207"/>
  <c r="AC121" i="207"/>
  <c r="AB121" i="207"/>
  <c r="AA121" i="207"/>
  <c r="Z121" i="207"/>
  <c r="Y121" i="207"/>
  <c r="X121" i="207"/>
  <c r="W121" i="207"/>
  <c r="V121" i="207"/>
  <c r="U121" i="207"/>
  <c r="T121" i="207"/>
  <c r="S121" i="207"/>
  <c r="R121" i="207"/>
  <c r="Q121" i="207"/>
  <c r="P121" i="207"/>
  <c r="O121" i="207"/>
  <c r="N121" i="207"/>
  <c r="L121" i="207"/>
  <c r="K121" i="207"/>
  <c r="J121" i="207"/>
  <c r="I121" i="207"/>
  <c r="H121" i="207"/>
  <c r="G121" i="207"/>
  <c r="F121" i="207"/>
  <c r="E121" i="207"/>
  <c r="D121" i="207"/>
  <c r="C121" i="207"/>
  <c r="B121" i="207"/>
  <c r="J69" i="78" s="1"/>
  <c r="AR13" i="76" l="1"/>
  <c r="AQ13" i="76"/>
  <c r="AU13" i="76"/>
  <c r="M6" i="76"/>
  <c r="AS13" i="76"/>
  <c r="AT13" i="76"/>
  <c r="F13" i="76"/>
  <c r="J13" i="76"/>
  <c r="S13" i="76"/>
  <c r="AI13" i="76"/>
  <c r="G13" i="76"/>
  <c r="K13" i="76"/>
  <c r="P13" i="76"/>
  <c r="T13" i="76"/>
  <c r="AB13" i="76"/>
  <c r="AN13" i="76"/>
  <c r="D13" i="76"/>
  <c r="H13" i="76"/>
  <c r="L13" i="76"/>
  <c r="Q13" i="76"/>
  <c r="U13" i="76"/>
  <c r="Y13" i="76"/>
  <c r="AG13" i="76"/>
  <c r="AO13" i="76"/>
  <c r="E13" i="76"/>
  <c r="I13" i="76"/>
  <c r="R13" i="76"/>
  <c r="V13" i="76"/>
  <c r="Z13" i="76"/>
  <c r="AD13" i="76"/>
  <c r="AH13" i="76"/>
  <c r="AL13" i="76"/>
  <c r="AP13" i="76"/>
  <c r="W13" i="76"/>
  <c r="AK13" i="76"/>
  <c r="AJ13" i="76"/>
  <c r="AM13" i="76"/>
  <c r="AA13" i="76"/>
  <c r="X13" i="76"/>
  <c r="AF13" i="76"/>
  <c r="AE13" i="76"/>
  <c r="O13" i="76"/>
  <c r="N13" i="76"/>
  <c r="B13" i="76"/>
  <c r="AC13" i="76"/>
  <c r="C13" i="76"/>
  <c r="M119" i="207"/>
  <c r="M121" i="207" s="1"/>
  <c r="AW121" i="207" l="1"/>
  <c r="M13" i="76"/>
  <c r="L70" i="60"/>
  <c r="L61" i="60" l="1"/>
  <c r="L55" i="60" l="1"/>
  <c r="L28" i="60" l="1"/>
  <c r="C165" i="79" l="1"/>
  <c r="C147" i="79"/>
  <c r="C113" i="79"/>
  <c r="C91" i="79"/>
  <c r="C66" i="79"/>
  <c r="C47" i="79"/>
  <c r="C30" i="79"/>
  <c r="C13" i="79"/>
  <c r="M67" i="78" l="1"/>
  <c r="AV15" i="76" l="1"/>
  <c r="M71" i="78" l="1"/>
  <c r="N17" i="78" l="1"/>
  <c r="N18" i="78"/>
  <c r="N59" i="78" l="1"/>
  <c r="N26" i="78" l="1"/>
  <c r="AL112" i="110" l="1"/>
  <c r="AL5" i="76" s="1"/>
  <c r="AJ112" i="110"/>
  <c r="AJ5" i="76" s="1"/>
  <c r="AL19" i="76" l="1"/>
  <c r="AW20" i="76"/>
  <c r="L13" i="60" l="1"/>
  <c r="L7" i="60"/>
  <c r="L32" i="60"/>
  <c r="L33" i="60"/>
  <c r="L31" i="60"/>
  <c r="L38" i="60"/>
  <c r="L39" i="60"/>
  <c r="L37" i="60"/>
  <c r="L47" i="60"/>
  <c r="L48" i="60"/>
  <c r="L46" i="60"/>
  <c r="L53" i="60"/>
  <c r="L54" i="60"/>
  <c r="L52" i="60"/>
  <c r="L59" i="60"/>
  <c r="L60" i="60"/>
  <c r="L58" i="60"/>
  <c r="L68" i="60"/>
  <c r="L69" i="60"/>
  <c r="L67" i="60"/>
  <c r="L75" i="60"/>
  <c r="L73" i="60"/>
  <c r="L81" i="60"/>
  <c r="L82" i="60"/>
  <c r="L80" i="60"/>
  <c r="L18" i="60"/>
  <c r="L19" i="60"/>
  <c r="L17" i="60"/>
  <c r="L8" i="60"/>
  <c r="N41" i="78" l="1"/>
  <c r="N23" i="78" l="1"/>
  <c r="L26" i="60" l="1"/>
  <c r="L27" i="60"/>
  <c r="L25" i="60"/>
  <c r="N4" i="78" l="1"/>
  <c r="N5" i="78"/>
  <c r="N28" i="78" l="1"/>
  <c r="D5" i="171" l="1"/>
  <c r="D6" i="171" s="1"/>
  <c r="D7" i="171" s="1"/>
  <c r="D8" i="171" l="1"/>
  <c r="D9" i="171" s="1"/>
  <c r="D10" i="171" s="1"/>
  <c r="D11" i="171" s="1"/>
  <c r="D12" i="171" s="1"/>
  <c r="D13" i="171" s="1"/>
  <c r="D14" i="171" s="1"/>
  <c r="D15" i="171" s="1"/>
  <c r="D16" i="171" s="1"/>
  <c r="D17" i="171" s="1"/>
  <c r="D18" i="171" s="1"/>
  <c r="D19" i="171" s="1"/>
  <c r="D20" i="171" s="1"/>
  <c r="B13" i="38" s="1"/>
  <c r="AV13" i="76"/>
  <c r="D5" i="163" l="1"/>
  <c r="D6" i="163" s="1"/>
  <c r="D7" i="163" s="1"/>
  <c r="D8" i="163" s="1"/>
  <c r="D9" i="163" s="1"/>
  <c r="D10" i="163" s="1"/>
  <c r="D11" i="163" s="1"/>
  <c r="D12" i="163" s="1"/>
  <c r="D13" i="163" s="1"/>
  <c r="D14" i="163" s="1"/>
  <c r="D15" i="163" s="1"/>
  <c r="D16" i="163" s="1"/>
  <c r="D17" i="163" s="1"/>
  <c r="D18" i="163" s="1"/>
  <c r="D19" i="163" s="1"/>
  <c r="D20" i="163" s="1"/>
  <c r="D21" i="163" s="1"/>
  <c r="B18" i="38" s="1"/>
  <c r="AV9" i="76" l="1"/>
  <c r="D5" i="33" l="1"/>
  <c r="N29" i="78" l="1"/>
  <c r="D6" i="156" l="1"/>
  <c r="D7" i="156" s="1"/>
  <c r="D8" i="156" s="1"/>
  <c r="D9" i="156" s="1"/>
  <c r="D10" i="156" l="1"/>
  <c r="D11" i="156" s="1"/>
  <c r="D12" i="156" s="1"/>
  <c r="D13" i="156" s="1"/>
  <c r="D14" i="156" s="1"/>
  <c r="D15" i="156" s="1"/>
  <c r="D16" i="156" s="1"/>
  <c r="D17" i="156" s="1"/>
  <c r="D18" i="156" s="1"/>
  <c r="D19" i="156" s="1"/>
  <c r="D20" i="156" s="1"/>
  <c r="D21" i="156" s="1"/>
  <c r="D22" i="156" s="1"/>
  <c r="D23" i="156" s="1"/>
  <c r="B6" i="38" s="1"/>
  <c r="C12" i="206" s="1"/>
  <c r="D5" i="143"/>
  <c r="D6" i="143" s="1"/>
  <c r="D7" i="143" s="1"/>
  <c r="D8" i="143" s="1"/>
  <c r="D9" i="143" s="1"/>
  <c r="D10" i="143" s="1"/>
  <c r="D11" i="143" s="1"/>
  <c r="D12" i="143" s="1"/>
  <c r="D13" i="143" s="1"/>
  <c r="D14" i="143" s="1"/>
  <c r="D15" i="143" s="1"/>
  <c r="D16" i="143" s="1"/>
  <c r="D17" i="143" s="1"/>
  <c r="D18" i="143" s="1"/>
  <c r="D19" i="143" s="1"/>
  <c r="D20" i="143" s="1"/>
  <c r="D21" i="143" s="1"/>
  <c r="B7" i="38" l="1"/>
  <c r="C13" i="206" s="1"/>
  <c r="N22" i="78" l="1"/>
  <c r="L11" i="60" l="1"/>
  <c r="L12" i="60"/>
  <c r="N65" i="78" l="1"/>
  <c r="N27" i="78"/>
  <c r="K67" i="78" l="1"/>
  <c r="K71" i="78" s="1"/>
  <c r="J67" i="78"/>
  <c r="I67" i="78"/>
  <c r="I71" i="78" s="1"/>
  <c r="H67" i="78"/>
  <c r="G67" i="78"/>
  <c r="G71" i="78" s="1"/>
  <c r="F67" i="78"/>
  <c r="E67" i="78"/>
  <c r="E71" i="78" s="1"/>
  <c r="D67" i="78"/>
  <c r="C67" i="78"/>
  <c r="B67" i="78"/>
  <c r="N66" i="78"/>
  <c r="N63" i="78"/>
  <c r="N62" i="78"/>
  <c r="N61" i="78"/>
  <c r="N60" i="78"/>
  <c r="N58" i="78"/>
  <c r="N57" i="78"/>
  <c r="N56" i="78"/>
  <c r="N55" i="78"/>
  <c r="N54" i="78"/>
  <c r="N53" i="78"/>
  <c r="N52" i="78"/>
  <c r="N51" i="78"/>
  <c r="N50" i="78"/>
  <c r="N49" i="78"/>
  <c r="N48" i="78"/>
  <c r="N47" i="78"/>
  <c r="N46" i="78"/>
  <c r="N45" i="78"/>
  <c r="N44" i="78"/>
  <c r="N43" i="78"/>
  <c r="N42" i="78"/>
  <c r="N40" i="78"/>
  <c r="N39" i="78"/>
  <c r="N38" i="78"/>
  <c r="N37" i="78"/>
  <c r="N36" i="78"/>
  <c r="N35" i="78"/>
  <c r="N34" i="78"/>
  <c r="N33" i="78"/>
  <c r="N32" i="78"/>
  <c r="N31" i="78"/>
  <c r="N30" i="78"/>
  <c r="N25" i="78"/>
  <c r="N21" i="78"/>
  <c r="N20" i="78"/>
  <c r="N19" i="78"/>
  <c r="N16" i="78"/>
  <c r="N15" i="78"/>
  <c r="N14" i="78"/>
  <c r="N13" i="78"/>
  <c r="N12" i="78"/>
  <c r="N11" i="78"/>
  <c r="N10" i="78"/>
  <c r="N9" i="78"/>
  <c r="N8" i="78"/>
  <c r="N6" i="78"/>
  <c r="N3" i="78"/>
  <c r="N2" i="78"/>
  <c r="F71" i="78" l="1"/>
  <c r="J71" i="78"/>
  <c r="N67" i="78"/>
  <c r="D71" i="78"/>
  <c r="H71" i="78"/>
  <c r="L71" i="78"/>
  <c r="C71" i="78" l="1"/>
  <c r="D5" i="120" l="1"/>
  <c r="D6" i="120" s="1"/>
  <c r="D7" i="120" s="1"/>
  <c r="D8" i="120" s="1"/>
  <c r="D9" i="120" s="1"/>
  <c r="D10" i="120" s="1"/>
  <c r="D11" i="120" s="1"/>
  <c r="D5" i="119"/>
  <c r="D6" i="119" s="1"/>
  <c r="D7" i="119" s="1"/>
  <c r="D12" i="120" l="1"/>
  <c r="D13" i="120" s="1"/>
  <c r="D14" i="120" s="1"/>
  <c r="D15" i="120" s="1"/>
  <c r="D22" i="120" s="1"/>
  <c r="B12" i="38" s="1"/>
  <c r="D8" i="119"/>
  <c r="D9" i="119" s="1"/>
  <c r="D10" i="119" s="1"/>
  <c r="D11" i="119" s="1"/>
  <c r="D12" i="119" s="1"/>
  <c r="D13" i="119" s="1"/>
  <c r="D14" i="119" s="1"/>
  <c r="D15" i="119" s="1"/>
  <c r="D16" i="119" s="1"/>
  <c r="D17" i="119" s="1"/>
  <c r="D18" i="119" s="1"/>
  <c r="D19" i="119" s="1"/>
  <c r="D20" i="119" s="1"/>
  <c r="D21" i="119" s="1"/>
  <c r="B17" i="38" s="1"/>
  <c r="AV6" i="76" l="1"/>
  <c r="L5" i="60" l="1"/>
  <c r="AV12" i="76" l="1"/>
  <c r="AU112" i="110" l="1"/>
  <c r="AU5" i="76" s="1"/>
  <c r="AT112" i="110"/>
  <c r="AT5" i="76" s="1"/>
  <c r="AS112" i="110"/>
  <c r="AS5" i="76" s="1"/>
  <c r="AR112" i="110"/>
  <c r="AR5" i="76" s="1"/>
  <c r="AQ112" i="110"/>
  <c r="AQ5" i="76" s="1"/>
  <c r="AP112" i="110"/>
  <c r="AP5" i="76" s="1"/>
  <c r="AO112" i="110"/>
  <c r="AO5" i="76" s="1"/>
  <c r="AN112" i="110"/>
  <c r="AN5" i="76" s="1"/>
  <c r="AM112" i="110"/>
  <c r="AM5" i="76" s="1"/>
  <c r="AK112" i="110"/>
  <c r="AK5" i="76" s="1"/>
  <c r="AK19" i="76" s="1"/>
  <c r="AI112" i="110"/>
  <c r="AI5" i="76" s="1"/>
  <c r="AH112" i="110"/>
  <c r="AH5" i="76" s="1"/>
  <c r="AG112" i="110"/>
  <c r="AG5" i="76" s="1"/>
  <c r="AF112" i="110"/>
  <c r="AF5" i="76" s="1"/>
  <c r="AE112" i="110"/>
  <c r="AE5" i="76" s="1"/>
  <c r="AD112" i="110"/>
  <c r="AD5" i="76" s="1"/>
  <c r="AC112" i="110"/>
  <c r="AC5" i="76" s="1"/>
  <c r="AB112" i="110"/>
  <c r="AB5" i="76" s="1"/>
  <c r="AA112" i="110"/>
  <c r="AA5" i="76" s="1"/>
  <c r="Z112" i="110"/>
  <c r="Z5" i="76" s="1"/>
  <c r="Y112" i="110"/>
  <c r="Y5" i="76" s="1"/>
  <c r="X112" i="110"/>
  <c r="X5" i="76" s="1"/>
  <c r="W112" i="110"/>
  <c r="W5" i="76" s="1"/>
  <c r="V112" i="110"/>
  <c r="V5" i="76" s="1"/>
  <c r="U112" i="110"/>
  <c r="U5" i="76" s="1"/>
  <c r="T112" i="110"/>
  <c r="T5" i="76" s="1"/>
  <c r="S112" i="110"/>
  <c r="S5" i="76" s="1"/>
  <c r="R112" i="110"/>
  <c r="R5" i="76" s="1"/>
  <c r="Q112" i="110"/>
  <c r="Q5" i="76" s="1"/>
  <c r="P112" i="110"/>
  <c r="P5" i="76" s="1"/>
  <c r="O112" i="110"/>
  <c r="O5" i="76" s="1"/>
  <c r="N112" i="110"/>
  <c r="N5" i="76" s="1"/>
  <c r="L112" i="110"/>
  <c r="L5" i="76" s="1"/>
  <c r="K112" i="110"/>
  <c r="K5" i="76" s="1"/>
  <c r="J112" i="110"/>
  <c r="J5" i="76" s="1"/>
  <c r="I112" i="110"/>
  <c r="I5" i="76" s="1"/>
  <c r="H112" i="110"/>
  <c r="H5" i="76" s="1"/>
  <c r="G112" i="110"/>
  <c r="G5" i="76" s="1"/>
  <c r="F112" i="110"/>
  <c r="F5" i="76" s="1"/>
  <c r="E112" i="110"/>
  <c r="E5" i="76" s="1"/>
  <c r="D112" i="110"/>
  <c r="D5" i="76" s="1"/>
  <c r="C112" i="110"/>
  <c r="C5" i="76" s="1"/>
  <c r="B112" i="110"/>
  <c r="B5" i="76" l="1"/>
  <c r="B69" i="78"/>
  <c r="C114" i="110"/>
  <c r="C2" i="208" s="1"/>
  <c r="C109" i="208" s="1"/>
  <c r="C2" i="209" s="1"/>
  <c r="C136" i="209" s="1"/>
  <c r="C2" i="210" s="1"/>
  <c r="C124" i="210" s="1"/>
  <c r="C2" i="213" s="1"/>
  <c r="C108" i="213" s="1"/>
  <c r="C2" i="214" s="1"/>
  <c r="C117" i="214" s="1"/>
  <c r="C2" i="215" s="1"/>
  <c r="C115" i="215" s="1"/>
  <c r="C2" i="216" s="1"/>
  <c r="C123" i="216" s="1"/>
  <c r="C2" i="207" s="1"/>
  <c r="C123" i="207" s="1"/>
  <c r="C2" i="218" s="1"/>
  <c r="C127" i="218" s="1"/>
  <c r="C2" i="219" s="1"/>
  <c r="C121" i="219" s="1"/>
  <c r="C2" i="220" s="1"/>
  <c r="C137" i="220" s="1"/>
  <c r="M110" i="110"/>
  <c r="M112" i="110" s="1"/>
  <c r="B71" i="78" l="1"/>
  <c r="N69" i="78"/>
  <c r="N71" i="78" s="1"/>
  <c r="AW112" i="110"/>
  <c r="M5" i="76"/>
  <c r="C77" i="79"/>
  <c r="D37" i="105" l="1"/>
  <c r="D27" i="105"/>
  <c r="D17" i="105"/>
  <c r="D9" i="105"/>
  <c r="D51" i="79" l="1"/>
  <c r="E15" i="79" l="1"/>
  <c r="E32" i="79" s="1"/>
  <c r="E49" i="79" s="1"/>
  <c r="C51" i="79"/>
  <c r="E51" i="79" s="1"/>
  <c r="L6" i="60"/>
  <c r="E68" i="79" l="1"/>
  <c r="E79" i="79" l="1"/>
  <c r="E93" i="79" s="1"/>
  <c r="E94" i="79" s="1"/>
  <c r="E115" i="79" s="1"/>
  <c r="E131" i="79" l="1"/>
  <c r="AV14" i="76"/>
  <c r="E149" i="79" l="1"/>
  <c r="E150" i="79" s="1"/>
  <c r="E167" i="79" s="1"/>
  <c r="E180" i="79" s="1"/>
  <c r="E189" i="79" s="1"/>
  <c r="AO19" i="76"/>
  <c r="D5" i="88" l="1"/>
  <c r="D6" i="88" s="1"/>
  <c r="D7" i="88" s="1"/>
  <c r="D8" i="88" s="1"/>
  <c r="D9" i="88" s="1"/>
  <c r="D10" i="88" s="1"/>
  <c r="D11" i="88" s="1"/>
  <c r="D12" i="88" s="1"/>
  <c r="D13" i="88" s="1"/>
  <c r="D14" i="88" s="1"/>
  <c r="D15" i="88" s="1"/>
  <c r="D16" i="88" s="1"/>
  <c r="D17" i="88" s="1"/>
  <c r="D18" i="88" s="1"/>
  <c r="D19" i="88" s="1"/>
  <c r="D20" i="88" s="1"/>
  <c r="D21" i="88" s="1"/>
  <c r="B11" i="38" s="1"/>
  <c r="D6" i="81" l="1"/>
  <c r="D7" i="81" s="1"/>
  <c r="D8" i="81" s="1"/>
  <c r="D9" i="81" s="1"/>
  <c r="D10" i="81" s="1"/>
  <c r="D11" i="81" s="1"/>
  <c r="D12" i="81" s="1"/>
  <c r="D13" i="81" s="1"/>
  <c r="D14" i="81" s="1"/>
  <c r="D15" i="81" s="1"/>
  <c r="D16" i="81" s="1"/>
  <c r="E9" i="60"/>
  <c r="D85" i="60"/>
  <c r="E85" i="60"/>
  <c r="F85" i="60"/>
  <c r="G85" i="60"/>
  <c r="H85" i="60"/>
  <c r="I85" i="60"/>
  <c r="J85" i="60"/>
  <c r="K85" i="60"/>
  <c r="C85" i="60"/>
  <c r="D78" i="60"/>
  <c r="E78" i="60"/>
  <c r="F78" i="60"/>
  <c r="G78" i="60"/>
  <c r="H78" i="60"/>
  <c r="I78" i="60"/>
  <c r="J78" i="60"/>
  <c r="K78" i="60"/>
  <c r="L78" i="60"/>
  <c r="C78" i="60"/>
  <c r="D71" i="60"/>
  <c r="E71" i="60"/>
  <c r="F71" i="60"/>
  <c r="G71" i="60"/>
  <c r="H71" i="60"/>
  <c r="I71" i="60"/>
  <c r="J71" i="60"/>
  <c r="K71" i="60"/>
  <c r="L71" i="60"/>
  <c r="C71" i="60"/>
  <c r="D62" i="60"/>
  <c r="E62" i="60"/>
  <c r="F62" i="60"/>
  <c r="G62" i="60"/>
  <c r="H62" i="60"/>
  <c r="I62" i="60"/>
  <c r="J62" i="60"/>
  <c r="K62" i="60"/>
  <c r="L62" i="60"/>
  <c r="C62" i="60"/>
  <c r="D56" i="60"/>
  <c r="E56" i="60"/>
  <c r="F56" i="60"/>
  <c r="G56" i="60"/>
  <c r="H56" i="60"/>
  <c r="I56" i="60"/>
  <c r="J56" i="60"/>
  <c r="K56" i="60"/>
  <c r="L56" i="60"/>
  <c r="C56" i="60"/>
  <c r="D50" i="60"/>
  <c r="E50" i="60"/>
  <c r="F50" i="60"/>
  <c r="G50" i="60"/>
  <c r="H50" i="60"/>
  <c r="I50" i="60"/>
  <c r="J50" i="60"/>
  <c r="K50" i="60"/>
  <c r="L50" i="60"/>
  <c r="C50" i="60"/>
  <c r="D41" i="60"/>
  <c r="E41" i="60"/>
  <c r="F41" i="60"/>
  <c r="G41" i="60"/>
  <c r="H41" i="60"/>
  <c r="I41" i="60"/>
  <c r="J41" i="60"/>
  <c r="K41" i="60"/>
  <c r="L41" i="60"/>
  <c r="C41" i="60"/>
  <c r="D35" i="60"/>
  <c r="E35" i="60"/>
  <c r="F35" i="60"/>
  <c r="G35" i="60"/>
  <c r="H35" i="60"/>
  <c r="I35" i="60"/>
  <c r="J35" i="60"/>
  <c r="K35" i="60"/>
  <c r="L35" i="60"/>
  <c r="C35" i="60"/>
  <c r="D29" i="60"/>
  <c r="E29" i="60"/>
  <c r="F29" i="60"/>
  <c r="G29" i="60"/>
  <c r="H29" i="60"/>
  <c r="I29" i="60"/>
  <c r="J29" i="60"/>
  <c r="K29" i="60"/>
  <c r="L29" i="60"/>
  <c r="C29" i="60"/>
  <c r="D21" i="60"/>
  <c r="E21" i="60"/>
  <c r="F21" i="60"/>
  <c r="G21" i="60"/>
  <c r="H21" i="60"/>
  <c r="I21" i="60"/>
  <c r="J21" i="60"/>
  <c r="K21" i="60"/>
  <c r="L21" i="60"/>
  <c r="C21" i="60"/>
  <c r="D15" i="60"/>
  <c r="E15" i="60"/>
  <c r="F15" i="60"/>
  <c r="G15" i="60"/>
  <c r="H15" i="60"/>
  <c r="I15" i="60"/>
  <c r="J15" i="60"/>
  <c r="K15" i="60"/>
  <c r="L15" i="60"/>
  <c r="C15" i="60"/>
  <c r="D9" i="60"/>
  <c r="F9" i="60"/>
  <c r="G9" i="60"/>
  <c r="H9" i="60"/>
  <c r="I9" i="60"/>
  <c r="J9" i="60"/>
  <c r="K9" i="60"/>
  <c r="E6" i="3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22" i="31" s="1"/>
  <c r="E23" i="31" s="1"/>
  <c r="E24" i="31" s="1"/>
  <c r="E25" i="31" s="1"/>
  <c r="E26" i="31" s="1"/>
  <c r="E5" i="35"/>
  <c r="E5" i="61"/>
  <c r="E6" i="61" s="1"/>
  <c r="E7" i="61" s="1"/>
  <c r="E8" i="61" s="1"/>
  <c r="E9" i="61" s="1"/>
  <c r="E10" i="61" s="1"/>
  <c r="E11" i="61" s="1"/>
  <c r="E12" i="61" s="1"/>
  <c r="E13" i="61" s="1"/>
  <c r="E14" i="61" s="1"/>
  <c r="E15" i="61" s="1"/>
  <c r="E16" i="61" s="1"/>
  <c r="E17" i="61" s="1"/>
  <c r="E18" i="61" s="1"/>
  <c r="E19" i="61" s="1"/>
  <c r="E20" i="61" s="1"/>
  <c r="E21" i="61" s="1"/>
  <c r="E22" i="61" s="1"/>
  <c r="E23" i="61" s="1"/>
  <c r="E24" i="61" s="1"/>
  <c r="E25" i="61" s="1"/>
  <c r="E26" i="61" s="1"/>
  <c r="E27" i="61" s="1"/>
  <c r="E28" i="61" s="1"/>
  <c r="E29" i="61" s="1"/>
  <c r="E30" i="61" s="1"/>
  <c r="E31" i="61" s="1"/>
  <c r="E32" i="61" s="1"/>
  <c r="E33" i="61" s="1"/>
  <c r="E34" i="61" s="1"/>
  <c r="E35" i="61" s="1"/>
  <c r="E36" i="61" s="1"/>
  <c r="E37" i="61" s="1"/>
  <c r="E38" i="61" s="1"/>
  <c r="E39" i="61" s="1"/>
  <c r="E40" i="61" s="1"/>
  <c r="E41" i="61" s="1"/>
  <c r="E42" i="61" s="1"/>
  <c r="E43" i="61" s="1"/>
  <c r="E44" i="61" s="1"/>
  <c r="E45" i="61" s="1"/>
  <c r="E46" i="61" s="1"/>
  <c r="E47" i="61" s="1"/>
  <c r="E48" i="61" s="1"/>
  <c r="E49" i="61" s="1"/>
  <c r="E50" i="61" s="1"/>
  <c r="E51" i="61" s="1"/>
  <c r="E52" i="61" s="1"/>
  <c r="E53" i="61" s="1"/>
  <c r="E54" i="61" s="1"/>
  <c r="E55" i="61" s="1"/>
  <c r="E56" i="61" s="1"/>
  <c r="E57" i="61" s="1"/>
  <c r="D6" i="49"/>
  <c r="D7" i="49" s="1"/>
  <c r="D8" i="49" s="1"/>
  <c r="D9" i="49" s="1"/>
  <c r="D10" i="49" s="1"/>
  <c r="D11" i="49" s="1"/>
  <c r="D12" i="49" s="1"/>
  <c r="D13" i="49" s="1"/>
  <c r="D14" i="49" s="1"/>
  <c r="E5" i="34"/>
  <c r="E6" i="34" s="1"/>
  <c r="E7" i="34" s="1"/>
  <c r="E8" i="34" s="1"/>
  <c r="E9" i="34" s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D5" i="37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6" i="33"/>
  <c r="D7" i="33" s="1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D19" i="33" s="1"/>
  <c r="D20" i="33" s="1"/>
  <c r="D21" i="33" s="1"/>
  <c r="B10" i="38" s="1"/>
  <c r="D16" i="49" l="1"/>
  <c r="D17" i="49" s="1"/>
  <c r="E6" i="35"/>
  <c r="E7" i="35" s="1"/>
  <c r="E8" i="35" s="1"/>
  <c r="E9" i="35" s="1"/>
  <c r="E10" i="35" s="1"/>
  <c r="AN19" i="76"/>
  <c r="AE19" i="76"/>
  <c r="N19" i="76"/>
  <c r="Y19" i="76"/>
  <c r="U19" i="76"/>
  <c r="I19" i="76"/>
  <c r="L85" i="60"/>
  <c r="L87" i="60" s="1"/>
  <c r="K87" i="60"/>
  <c r="H87" i="60"/>
  <c r="G87" i="60"/>
  <c r="L64" i="60"/>
  <c r="H64" i="60"/>
  <c r="K43" i="60"/>
  <c r="I43" i="60"/>
  <c r="H43" i="60"/>
  <c r="C43" i="60"/>
  <c r="L43" i="60"/>
  <c r="E43" i="60"/>
  <c r="D43" i="60"/>
  <c r="J43" i="60"/>
  <c r="H23" i="60"/>
  <c r="G64" i="60"/>
  <c r="G43" i="60"/>
  <c r="C64" i="60"/>
  <c r="I64" i="60"/>
  <c r="E64" i="60"/>
  <c r="K64" i="60"/>
  <c r="J23" i="60"/>
  <c r="D23" i="60"/>
  <c r="F43" i="60"/>
  <c r="J64" i="60"/>
  <c r="K23" i="60"/>
  <c r="G23" i="60"/>
  <c r="F23" i="60"/>
  <c r="F64" i="60"/>
  <c r="D64" i="60"/>
  <c r="E23" i="60"/>
  <c r="I87" i="60"/>
  <c r="J87" i="60"/>
  <c r="F87" i="60"/>
  <c r="E87" i="60"/>
  <c r="D87" i="60"/>
  <c r="C87" i="60"/>
  <c r="I23" i="60"/>
  <c r="B5" i="38"/>
  <c r="C11" i="206" s="1"/>
  <c r="E22" i="34"/>
  <c r="E23" i="34" s="1"/>
  <c r="B9" i="38"/>
  <c r="AR19" i="76"/>
  <c r="Z19" i="76"/>
  <c r="T19" i="76"/>
  <c r="D19" i="76"/>
  <c r="R19" i="76"/>
  <c r="AG19" i="76"/>
  <c r="AC19" i="76"/>
  <c r="D18" i="49" l="1"/>
  <c r="D19" i="49" s="1"/>
  <c r="D20" i="49" s="1"/>
  <c r="D21" i="49" s="1"/>
  <c r="D22" i="49" s="1"/>
  <c r="D23" i="49" s="1"/>
  <c r="D24" i="49" s="1"/>
  <c r="D25" i="49" s="1"/>
  <c r="D26" i="49" s="1"/>
  <c r="B15" i="38" s="1"/>
  <c r="B16" i="38"/>
  <c r="B8" i="38"/>
  <c r="D7" i="38" s="1"/>
  <c r="H89" i="60"/>
  <c r="G89" i="60"/>
  <c r="J89" i="60"/>
  <c r="K89" i="60"/>
  <c r="F89" i="60"/>
  <c r="D89" i="60"/>
  <c r="I89" i="60"/>
  <c r="E89" i="60"/>
  <c r="E19" i="76"/>
  <c r="AU19" i="76"/>
  <c r="AQ19" i="76"/>
  <c r="AP19" i="76"/>
  <c r="AI19" i="76"/>
  <c r="Q19" i="76"/>
  <c r="AH19" i="76"/>
  <c r="AA19" i="76"/>
  <c r="X19" i="76"/>
  <c r="AM19" i="76"/>
  <c r="P19" i="76"/>
  <c r="C19" i="76"/>
  <c r="O19" i="76"/>
  <c r="B19" i="76"/>
  <c r="AF19" i="76"/>
  <c r="AJ19" i="76"/>
  <c r="L19" i="76"/>
  <c r="AD19" i="76"/>
  <c r="J19" i="76"/>
  <c r="W19" i="76"/>
  <c r="AT19" i="76"/>
  <c r="AB19" i="76"/>
  <c r="H19" i="76"/>
  <c r="K19" i="76"/>
  <c r="S19" i="76"/>
  <c r="V19" i="76"/>
  <c r="F19" i="76"/>
  <c r="G19" i="76"/>
  <c r="AS19" i="76"/>
  <c r="C22" i="76" l="1"/>
  <c r="M19" i="76"/>
  <c r="B14" i="38"/>
  <c r="B19" i="38" s="1"/>
  <c r="L9" i="60"/>
  <c r="L23" i="60" s="1"/>
  <c r="L89" i="60" s="1"/>
  <c r="C9" i="60"/>
  <c r="C23" i="60" s="1"/>
  <c r="C89" i="60" s="1"/>
  <c r="C187" i="79"/>
  <c r="E191" i="7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tc={6DE9999F-7123-451A-B629-267F9B8C064A}</author>
  </authors>
  <commentList>
    <comment ref="A50" authorId="0" shapeId="0" xr:uid="{00000000-0006-0000-09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#16227 dated 6/26/20, #16295 dated 8/27/20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7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To pay Jack Pigman's bill of $4000.00. Will not deposit $3250.00 this month. </t>
        </r>
      </text>
    </comment>
  </commentList>
</comments>
</file>

<file path=xl/sharedStrings.xml><?xml version="1.0" encoding="utf-8"?>
<sst xmlns="http://schemas.openxmlformats.org/spreadsheetml/2006/main" count="2574" uniqueCount="1340">
  <si>
    <t>MONTH:</t>
  </si>
  <si>
    <t>DESCRIPTION</t>
  </si>
  <si>
    <t>DEPOSITS</t>
  </si>
  <si>
    <t>CHECKS</t>
  </si>
  <si>
    <t>MED CARE</t>
  </si>
  <si>
    <t>FICA</t>
  </si>
  <si>
    <t>FWT</t>
  </si>
  <si>
    <t>KWT</t>
  </si>
  <si>
    <t>TOTAL WAGES</t>
  </si>
  <si>
    <t>ACCT REC</t>
  </si>
  <si>
    <t>PENALTY</t>
  </si>
  <si>
    <t>OFFICE SUPPLIES</t>
  </si>
  <si>
    <t>OFFICE EXPENSE</t>
  </si>
  <si>
    <t>MOLDEN'S MULTIPLE SERV</t>
  </si>
  <si>
    <t>DON MOLDENS</t>
  </si>
  <si>
    <t>PIPE SUPPLIES</t>
  </si>
  <si>
    <t>MISC</t>
  </si>
  <si>
    <t>REFUND MISC</t>
  </si>
  <si>
    <t>TOTALS</t>
  </si>
  <si>
    <t>BALANCE</t>
  </si>
  <si>
    <t>SCHOOL TAX</t>
  </si>
  <si>
    <t>BEGINNING BALANCE</t>
  </si>
  <si>
    <t>ENDING BALANCE:</t>
  </si>
  <si>
    <t>TANK &amp; LINES EXPENSE</t>
  </si>
  <si>
    <t>NSF CHECK</t>
  </si>
  <si>
    <t>METER RESET FEE</t>
  </si>
  <si>
    <t>METER TURN ON FEE</t>
  </si>
  <si>
    <t>MEMBERSHIP FEE</t>
  </si>
  <si>
    <t>WATER PURCHASED</t>
  </si>
  <si>
    <t>WATER SOLD</t>
  </si>
  <si>
    <t>VEHICLE: GAS &amp; EXPENSE</t>
  </si>
  <si>
    <t>CREDIT CARD SERVICE CHARGE</t>
  </si>
  <si>
    <t>KY SALES &amp; USAGE</t>
  </si>
  <si>
    <t>RENT DEPOSIT</t>
  </si>
  <si>
    <t>METER RECONNECT FEE</t>
  </si>
  <si>
    <t>METER TAP ON FEE</t>
  </si>
  <si>
    <t>ELECTRIC</t>
  </si>
  <si>
    <t>SAVINGS</t>
  </si>
  <si>
    <t>RENT REFUND</t>
  </si>
  <si>
    <t>INTEREST PD</t>
  </si>
  <si>
    <t>ACCT #</t>
  </si>
  <si>
    <t>DATE</t>
  </si>
  <si>
    <t>DEPOSIT</t>
  </si>
  <si>
    <t>WITHDRAWL</t>
  </si>
  <si>
    <t>DESCRIPTION OF SAVINGS ACCOUNT</t>
  </si>
  <si>
    <t xml:space="preserve">"Depreciation Reserve Acct Proj 2000" $930.00 per Quarter ($3710.00 annually) until $24,000.00 is reached. </t>
  </si>
  <si>
    <t>"Accumulative Capital Account"</t>
  </si>
  <si>
    <t>Account</t>
  </si>
  <si>
    <t>Balance</t>
  </si>
  <si>
    <t>Accumulative Capital</t>
  </si>
  <si>
    <t>Short Lived Assets</t>
  </si>
  <si>
    <t>BWA Office</t>
  </si>
  <si>
    <t>Depreciation #2</t>
  </si>
  <si>
    <t>METERS</t>
  </si>
  <si>
    <t>Savings Account Summary</t>
  </si>
  <si>
    <t>Revenue Sinking Fund #2</t>
  </si>
  <si>
    <t>Revenue Sinking Fund #1</t>
  </si>
  <si>
    <t>Depreciation #1</t>
  </si>
  <si>
    <t>Occp Tax</t>
  </si>
  <si>
    <t>Child Support</t>
  </si>
  <si>
    <t>Delta Dental</t>
  </si>
  <si>
    <t>EMPLOYER PAID INSURANCE</t>
  </si>
  <si>
    <t>J.C. NEW-SALARY</t>
  </si>
  <si>
    <t>VICTORIA RAMSEY-SALARY</t>
  </si>
  <si>
    <t>"BWA Office Account" for Tax Prep and Director's Salary and Company Ins.</t>
  </si>
  <si>
    <t>AFLAC</t>
  </si>
  <si>
    <t>STATE TAX</t>
  </si>
  <si>
    <t>Net Pay</t>
  </si>
  <si>
    <t>Gross Pay</t>
  </si>
  <si>
    <t>1st Quarter Totals</t>
  </si>
  <si>
    <t>2nd Quarter</t>
  </si>
  <si>
    <t>January Monthly Total</t>
  </si>
  <si>
    <t>February Monthly Total</t>
  </si>
  <si>
    <t>March Monthly Total</t>
  </si>
  <si>
    <t>April Monthly Total</t>
  </si>
  <si>
    <t>May Monthly Total</t>
  </si>
  <si>
    <t>June Monthly Total</t>
  </si>
  <si>
    <t>2nd Quarter Totals</t>
  </si>
  <si>
    <t>3rd Quarter</t>
  </si>
  <si>
    <t>July Monthly Totals</t>
  </si>
  <si>
    <t>August Monthly Totals</t>
  </si>
  <si>
    <t>September Monthly Totals</t>
  </si>
  <si>
    <t>Construction fund for the Twin Rivers Project</t>
  </si>
  <si>
    <t xml:space="preserve">3RD Quarter Totals </t>
  </si>
  <si>
    <t>October  Monthly Totals</t>
  </si>
  <si>
    <t>November Monthly Totals</t>
  </si>
  <si>
    <t>December Monthly Totals</t>
  </si>
  <si>
    <t xml:space="preserve">4TH Quarter Totals </t>
  </si>
  <si>
    <t>YEAR END TOTALS</t>
  </si>
  <si>
    <t>OFFICE PHONE &amp; CELL PHONES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</si>
  <si>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</si>
  <si>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</si>
  <si>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</si>
  <si>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</si>
  <si>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</si>
  <si>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</si>
  <si>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</si>
  <si>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</si>
  <si>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Sept.</t>
  </si>
  <si>
    <t>Oct</t>
  </si>
  <si>
    <t>Nov</t>
  </si>
  <si>
    <t>Dec</t>
  </si>
  <si>
    <t>Total</t>
  </si>
  <si>
    <t>Total Expenses</t>
  </si>
  <si>
    <t>Deposits</t>
  </si>
  <si>
    <t>Difference</t>
  </si>
  <si>
    <t>Member Deposit Account</t>
  </si>
  <si>
    <t>Name</t>
  </si>
  <si>
    <t>Property Address</t>
  </si>
  <si>
    <t>Withdrawals</t>
  </si>
  <si>
    <t>Date</t>
  </si>
  <si>
    <t>Depreciation #3</t>
  </si>
  <si>
    <t>Revenue Sinking Fund #3</t>
  </si>
  <si>
    <t>SEWER PAYMENTS</t>
  </si>
  <si>
    <t>Monthly Balance</t>
  </si>
  <si>
    <t>Monthly Total</t>
  </si>
  <si>
    <t>2009   Depreciation Reserve #2  $375.00 per month until $45,000.00 is reached.</t>
  </si>
  <si>
    <t>2012 Depreciation Reserve 3 Pay $480 per quarter until balance reaches $19200.00</t>
  </si>
  <si>
    <t>Transfer to General Fund</t>
  </si>
  <si>
    <t>1st Quarter</t>
  </si>
  <si>
    <t>Interest</t>
  </si>
  <si>
    <t>AMOUNT</t>
  </si>
  <si>
    <t>EMPLOYEE</t>
  </si>
  <si>
    <t>EMPLOYER</t>
  </si>
  <si>
    <t>MEDICARE</t>
  </si>
  <si>
    <t>OFFICE &amp; CELL PHONES</t>
  </si>
  <si>
    <t>MOLDEN PIPE SUPPLIES</t>
  </si>
  <si>
    <t>VEHICLE  EXPENSE</t>
  </si>
  <si>
    <t>KASI MORROW-SALARY</t>
  </si>
  <si>
    <t>2014 Depreciation Reserve 4 Pay $245.00 per month until balance reaches $29,400 for loan 91/11</t>
  </si>
  <si>
    <t>KASI MORROW - SALARY</t>
  </si>
  <si>
    <t>Revenue Sinking Fund #4</t>
  </si>
  <si>
    <t xml:space="preserve">  </t>
  </si>
  <si>
    <t>4th Quarter</t>
  </si>
  <si>
    <t>J.C. New Salary</t>
  </si>
  <si>
    <t>Victoria Ramsey Salary</t>
  </si>
  <si>
    <t>Contract Labor</t>
  </si>
  <si>
    <t>Kasi Morrow</t>
  </si>
  <si>
    <t>Monticello Utility Comm</t>
  </si>
  <si>
    <t>Federal Withholding Tax</t>
  </si>
  <si>
    <t>Occupational Tax</t>
  </si>
  <si>
    <t>KY State Withholding Tax</t>
  </si>
  <si>
    <t xml:space="preserve">Ky Sales &amp; Use Tax </t>
  </si>
  <si>
    <t>Pulaski &amp; Wayne School Tax</t>
  </si>
  <si>
    <t>AFLAC Insurance</t>
  </si>
  <si>
    <t>KY Dept Unemployment Ins</t>
  </si>
  <si>
    <t>Microbac Lab - Testing</t>
  </si>
  <si>
    <t xml:space="preserve"> Sinking Fund #1</t>
  </si>
  <si>
    <t>Sinking Fund #2</t>
  </si>
  <si>
    <t>Sinking Fund #3</t>
  </si>
  <si>
    <t>BWA Office Savings</t>
  </si>
  <si>
    <t>Depreciation Reserve #3</t>
  </si>
  <si>
    <t>Postage</t>
  </si>
  <si>
    <t>Returned Check</t>
  </si>
  <si>
    <t xml:space="preserve">So KY RECC - Electric </t>
  </si>
  <si>
    <t>Verizon Wireless</t>
  </si>
  <si>
    <t>Office Supplies</t>
  </si>
  <si>
    <t>Office Expense</t>
  </si>
  <si>
    <t>Vehicle: Gas &amp; Expense</t>
  </si>
  <si>
    <t>Meters &amp; Supplies</t>
  </si>
  <si>
    <t>Tank &amp; Line Expense</t>
  </si>
  <si>
    <t>Rental Deposit Refund</t>
  </si>
  <si>
    <t>Modern Security</t>
  </si>
  <si>
    <t>Leland Keith</t>
  </si>
  <si>
    <t>Eric Keith</t>
  </si>
  <si>
    <t>Workman's Comp Insurance</t>
  </si>
  <si>
    <t>Water Cert. Rnwl</t>
  </si>
  <si>
    <t>Annual Report/Audit</t>
  </si>
  <si>
    <t>Conferences</t>
  </si>
  <si>
    <t>Field Materials</t>
  </si>
  <si>
    <t>Rural Water Assoc (Annual fee)</t>
  </si>
  <si>
    <t>PSC Assest Tax</t>
  </si>
  <si>
    <t>Sewer Payments</t>
  </si>
  <si>
    <t>Transfer to Member Deposit</t>
  </si>
  <si>
    <t>Refund/Overpayment</t>
  </si>
  <si>
    <t>Depreciation Reserve #4</t>
  </si>
  <si>
    <t>KASI MORROW</t>
  </si>
  <si>
    <t>Sinking Fund #4</t>
  </si>
  <si>
    <t>Short-Lived Assets Account $235.00 per month until $25,900 is reached</t>
  </si>
  <si>
    <t>Clint Keith</t>
  </si>
  <si>
    <t>Phone/Internet</t>
  </si>
  <si>
    <t>Capital Savings</t>
  </si>
  <si>
    <t>2018 Depreciation Reserve 5 Pay $430.00 per month until balance reaches $51,600 for loan 91/11</t>
  </si>
  <si>
    <t>Depreciation Reserve #5</t>
  </si>
  <si>
    <t>Chris Early</t>
  </si>
  <si>
    <t>CHRIS EARLY-SALARY</t>
  </si>
  <si>
    <t>91-13</t>
  </si>
  <si>
    <t>Sinking Fund #5</t>
  </si>
  <si>
    <t>Revenue Sinking Fund #5</t>
  </si>
  <si>
    <t>Depreciation #4</t>
  </si>
  <si>
    <t>Depreciation #5</t>
  </si>
  <si>
    <t>J. C. NEW-SALARY</t>
  </si>
  <si>
    <t>Garnishment</t>
  </si>
  <si>
    <t>TANK, LINES, &amp; FIELD</t>
  </si>
  <si>
    <t>PARTS</t>
  </si>
  <si>
    <t>Parts</t>
  </si>
  <si>
    <t>CHRIS EARLY</t>
  </si>
  <si>
    <t>AssuredPartners (Insurance)</t>
  </si>
  <si>
    <t>Ampstun/MM -Annual support</t>
  </si>
  <si>
    <t>Maintenance Labor</t>
  </si>
  <si>
    <t xml:space="preserve"> 91-03       30695120</t>
  </si>
  <si>
    <r>
      <t xml:space="preserve">"Revenue Sinking Fund #2 - Highway 90/790 Project Payment of </t>
    </r>
    <r>
      <rPr>
        <b/>
        <sz val="10"/>
        <rFont val="Arial"/>
        <family val="2"/>
      </rPr>
      <t>$44685.00</t>
    </r>
    <r>
      <rPr>
        <sz val="10"/>
        <rFont val="Arial"/>
        <family val="2"/>
      </rPr>
      <t xml:space="preserve"> beginning </t>
    </r>
    <r>
      <rPr>
        <b/>
        <i/>
        <u/>
        <sz val="10"/>
        <rFont val="Arial"/>
        <family val="2"/>
      </rPr>
      <t>Feb</t>
    </r>
    <r>
      <rPr>
        <sz val="10"/>
        <rFont val="Arial"/>
        <family val="2"/>
      </rPr>
      <t xml:space="preserve"> 2011 Loan 91-05</t>
    </r>
  </si>
  <si>
    <t xml:space="preserve"> 91-05 30774220</t>
  </si>
  <si>
    <t>91-09 - 30893320</t>
  </si>
  <si>
    <t>91-11 30774220</t>
  </si>
  <si>
    <r>
      <t xml:space="preserve">Loan 91.11 "Revenue Sinking Fund #4 - Colyer Rd/Waitsboro Project Payment </t>
    </r>
    <r>
      <rPr>
        <b/>
        <sz val="10"/>
        <rFont val="Arial"/>
        <family val="2"/>
      </rPr>
      <t>$29151.00</t>
    </r>
    <r>
      <rPr>
        <sz val="10"/>
        <rFont val="Arial"/>
        <family val="2"/>
      </rPr>
      <t xml:space="preserve">. $2450.00 per month </t>
    </r>
    <r>
      <rPr>
        <b/>
        <sz val="10"/>
        <rFont val="Arial"/>
        <family val="2"/>
      </rPr>
      <t>March 13</t>
    </r>
  </si>
  <si>
    <r>
      <t xml:space="preserve">Loan  "Revenue Sinking Fund #5 - Green Hill/Cedar Hill Heights Project Payment </t>
    </r>
    <r>
      <rPr>
        <b/>
        <sz val="10"/>
        <rFont val="Arial"/>
        <family val="2"/>
      </rPr>
      <t>$51,116</t>
    </r>
    <r>
      <rPr>
        <sz val="10"/>
        <rFont val="Arial"/>
        <family val="2"/>
      </rPr>
      <t xml:space="preserve">. $4300.00 per month </t>
    </r>
    <r>
      <rPr>
        <b/>
        <sz val="10"/>
        <rFont val="Arial"/>
        <family val="2"/>
      </rPr>
      <t xml:space="preserve">May 4. </t>
    </r>
  </si>
  <si>
    <r>
      <t>"REVENUE SINKING FUND"DEPOSIT 2000.00 IN CITIZEN BANK EACH MONTH WITH DEPOSIT SLIP UNTIL $</t>
    </r>
    <r>
      <rPr>
        <b/>
        <sz val="10"/>
        <rFont val="Arial"/>
        <family val="2"/>
      </rPr>
      <t>22368.00</t>
    </r>
    <r>
      <rPr>
        <sz val="10"/>
        <rFont val="Arial"/>
        <family val="2"/>
      </rPr>
      <t xml:space="preserve"> FOR </t>
    </r>
    <r>
      <rPr>
        <b/>
        <i/>
        <u/>
        <sz val="10"/>
        <rFont val="Arial"/>
        <family val="2"/>
      </rPr>
      <t>JULY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W/D DIRECTLY FROM BANK.  418000.00 LOAN FOR ECHO POINT PROJECT FOR 40 YR. PD IN 2046</t>
    </r>
  </si>
  <si>
    <t>Tools</t>
  </si>
  <si>
    <t>Matthew Tucker</t>
  </si>
  <si>
    <t>Tank Inspection</t>
  </si>
  <si>
    <t>Monthy Total</t>
  </si>
  <si>
    <t>Telemetry Repair</t>
  </si>
  <si>
    <t>Project Expense</t>
  </si>
  <si>
    <t>3rd Qtr</t>
  </si>
  <si>
    <t>Account Name</t>
  </si>
  <si>
    <t>Amt of Loan</t>
  </si>
  <si>
    <t>Mthly Savings</t>
  </si>
  <si>
    <t>Yearly Pymt</t>
  </si>
  <si>
    <t>Depreciation Savings</t>
  </si>
  <si>
    <t>2003-Revenue Sinking Fund #1- Echo Pt Line &amp; Tank</t>
  </si>
  <si>
    <t>2005-Revenue Sinking Fund #2-Hwy 90/Hwy 790</t>
  </si>
  <si>
    <t>2009-Revenue Sinking Fund #3-Twin Rivers</t>
  </si>
  <si>
    <t>$480/Qtr $19,200.00</t>
  </si>
  <si>
    <t>2011-Revenue Sinking Fund #4-Colyer Rd/Old Waitsboro Rd/Luther Eaton Tank</t>
  </si>
  <si>
    <t>$245/Mthly $29,400.00</t>
  </si>
  <si>
    <t>2013-Revenue Sinking Fund #5-Green Hill/Cedar Hill/John Gover Tank</t>
  </si>
  <si>
    <t>$430/Mthly $51,600.00</t>
  </si>
  <si>
    <t>Savings Accounts</t>
  </si>
  <si>
    <t>Short-Lived Assets</t>
  </si>
  <si>
    <t>Building Maintenance/Expense</t>
  </si>
  <si>
    <t>Total 2021</t>
  </si>
  <si>
    <t>J C New-Salary</t>
  </si>
  <si>
    <t>Chris Early - Salary</t>
  </si>
  <si>
    <t>Victoria Ramsey-Salary</t>
  </si>
  <si>
    <t>Kasi Morrow - Salary</t>
  </si>
  <si>
    <t>MEMBER SHIP FEE</t>
  </si>
  <si>
    <t>Deposit 1/4/21</t>
  </si>
  <si>
    <t>Revenue Sinking Fund #1 Savings</t>
  </si>
  <si>
    <t>Credit Card Service Fee</t>
  </si>
  <si>
    <t>Deposit 1/1/21 Credit Card</t>
  </si>
  <si>
    <t>Deposit 1/2/21 Credit Card</t>
  </si>
  <si>
    <t>Deposit 1/3/21 Credit Card</t>
  </si>
  <si>
    <t>Federal Withholding</t>
  </si>
  <si>
    <t>Ky State Treas - KY Withholding</t>
  </si>
  <si>
    <t>Ky State Treas - School Tax</t>
  </si>
  <si>
    <t>Deposit 1/4/21 Credit Card</t>
  </si>
  <si>
    <t>Lake Cumberland Outdoors-Veh Exp</t>
  </si>
  <si>
    <t>J C Cain - Maintenance</t>
  </si>
  <si>
    <t>Deposit 1/5/21</t>
  </si>
  <si>
    <t>Deposit 1/5/21 Paid at Bank</t>
  </si>
  <si>
    <t>Revenue Sinking Fund #4 Savings</t>
  </si>
  <si>
    <t>Revenue Sinking Fund #2 Savings</t>
  </si>
  <si>
    <t>Deposit 1/5/21 Credit Card</t>
  </si>
  <si>
    <t>Deposit 1/6/21</t>
  </si>
  <si>
    <t>Revenue Sinking Fund #5 Savings</t>
  </si>
  <si>
    <t>Vickie Ramsey - Mileage Oct/Nov/Dec</t>
  </si>
  <si>
    <t>Deposit 1/6/21 Credit Card</t>
  </si>
  <si>
    <t>Deposit 1/7/21</t>
  </si>
  <si>
    <t>Revenue Sinking #3 Savings</t>
  </si>
  <si>
    <t>Cintas - Uniforms</t>
  </si>
  <si>
    <t>Lake Cumberland Outdoors - Veh Exp</t>
  </si>
  <si>
    <t>Deposit 1/7/21 Credit Card</t>
  </si>
  <si>
    <t>Depreciation Reserve - Savings</t>
  </si>
  <si>
    <t>Deposit 1/8/21</t>
  </si>
  <si>
    <t>AFLAC - Employee Insurance</t>
  </si>
  <si>
    <t>Consolidated Pipe - Parts</t>
  </si>
  <si>
    <t>Monticello Utility Comm - Purchased Water</t>
  </si>
  <si>
    <t>Ky State Treas - Sales &amp; Use Tax</t>
  </si>
  <si>
    <t>Deposit 1/11/21</t>
  </si>
  <si>
    <t>Deposit 1/11/21 Drafts</t>
  </si>
  <si>
    <t>Deposit 1/8/21 Credit Card</t>
  </si>
  <si>
    <t>Deposit 1/9/21 Credit Card</t>
  </si>
  <si>
    <t>Deposit 1/10/21 Credit Card</t>
  </si>
  <si>
    <t>Microbac Lab - Water Samples</t>
  </si>
  <si>
    <t>D.O.E. Office Supplies</t>
  </si>
  <si>
    <t>Walmart - Office Supplies</t>
  </si>
  <si>
    <t>Deposit 1/12/21</t>
  </si>
  <si>
    <t>US Postal - Late Bills</t>
  </si>
  <si>
    <t>Deposit 1/11/21 Credit Card</t>
  </si>
  <si>
    <t>Verizon Wireless - Cell Phones</t>
  </si>
  <si>
    <t>Member Deposit - Glover</t>
  </si>
  <si>
    <t>Deposit 1/12/21 Credit Card</t>
  </si>
  <si>
    <t>Valvoline - Oil Change - Veh Exp</t>
  </si>
  <si>
    <t>Deposit 1/13/21 Credit Card</t>
  </si>
  <si>
    <t>Southern Express - Veh Exp</t>
  </si>
  <si>
    <t>Treas. Unemployment Insurance</t>
  </si>
  <si>
    <t>Tax Admin-Occupational Tax</t>
  </si>
  <si>
    <t>Deposit 1/14/21 Credit Card</t>
  </si>
  <si>
    <t>Spectrum - Phones &amp; Internet</t>
  </si>
  <si>
    <t>So KY RECC - 5 Electric Bills</t>
  </si>
  <si>
    <t>Deposit 1/15/21</t>
  </si>
  <si>
    <t>Deposit 1/15/21 Paid at Bank</t>
  </si>
  <si>
    <t>Deposit 1/15/21 Credit Card</t>
  </si>
  <si>
    <t>Deposit 1/16/21 Credit Card</t>
  </si>
  <si>
    <t>Deposit 1/17/21 Credit Card</t>
  </si>
  <si>
    <t>Deposit 1/18/21 Credit Card</t>
  </si>
  <si>
    <t>Deposit Interest Applied</t>
  </si>
  <si>
    <t>Lake Cumbetland Outdoors - Veh Exp</t>
  </si>
  <si>
    <t>Deposit 1/19/21 Credit Card</t>
  </si>
  <si>
    <t>Ferguson Waterworks - Meter &amp; Parts</t>
  </si>
  <si>
    <t>Deposit 1/20/21 Credit Card</t>
  </si>
  <si>
    <t>Deposit 1/21/21</t>
  </si>
  <si>
    <t>Deposit 1/21/21 Credit Card</t>
  </si>
  <si>
    <t>Deposit 1/22/21 Credit Card</t>
  </si>
  <si>
    <t>Deposit 1/23/21 Credit Card</t>
  </si>
  <si>
    <t>Cory Glover</t>
  </si>
  <si>
    <t>1015 Old Waitsboro Rd</t>
  </si>
  <si>
    <t>Deposit 1/25/21</t>
  </si>
  <si>
    <t>Franklin Gainey</t>
  </si>
  <si>
    <t xml:space="preserve">219 N Riverwood </t>
  </si>
  <si>
    <t>Dal-rs - Field Materials</t>
  </si>
  <si>
    <t>Valvoline Oil Change</t>
  </si>
  <si>
    <t>Deposit 1/25/21 Credit Card</t>
  </si>
  <si>
    <t>Citizens Bank - Sewer Charges</t>
  </si>
  <si>
    <t>Citizens Bank - Auto Withdrawal Fee</t>
  </si>
  <si>
    <t>Tilitha Shaffer-Deposit Refund</t>
  </si>
  <si>
    <t>Bethany Stewart-Deposit Refund/Overpayment</t>
  </si>
  <si>
    <t>Jimmy Burris - Deposit Refund</t>
  </si>
  <si>
    <t>Deposit 1/27/21</t>
  </si>
  <si>
    <t>Deposit 1/26/21 Credit Card</t>
  </si>
  <si>
    <t>Peggy Monroe - Deposit Refund</t>
  </si>
  <si>
    <t>U S Postal Serv. - Bills</t>
  </si>
  <si>
    <t>Deposit 1/27/21 Credit Card</t>
  </si>
  <si>
    <t>Alvin Morrow</t>
  </si>
  <si>
    <t>Deposit 1/28/21 Credit Card</t>
  </si>
  <si>
    <t>ClearPath Mutual - Workman's Comp</t>
  </si>
  <si>
    <t>Deposit 2/1/21</t>
  </si>
  <si>
    <t>Starr Rogers</t>
  </si>
  <si>
    <t>320 Bonnie Blue</t>
  </si>
  <si>
    <t>Strunk Escavating - Gravel/Field</t>
  </si>
  <si>
    <t>AssuredPartners - Insurance</t>
  </si>
  <si>
    <t>Deposit 1/29/21 Credit Card</t>
  </si>
  <si>
    <t>Deposit 1/30/21 Credit Card</t>
  </si>
  <si>
    <t>Deposit 1/31/21 Credit Card</t>
  </si>
  <si>
    <t xml:space="preserve">Deposit 2/2/21 </t>
  </si>
  <si>
    <t>Deposit 2/3/21</t>
  </si>
  <si>
    <t>J C Cain - Repairs</t>
  </si>
  <si>
    <t>Deposit 2/2/21 Credit Card</t>
  </si>
  <si>
    <t>Deposit 2/4/21</t>
  </si>
  <si>
    <t>Member Deposit - Morrow</t>
  </si>
  <si>
    <t>Deposit 2/3/21 Credit Card</t>
  </si>
  <si>
    <t>Ky State Treas. - Ky Withholding</t>
  </si>
  <si>
    <t>Ky State Treas. - School Tax</t>
  </si>
  <si>
    <t>Member Deposit - Hunt</t>
  </si>
  <si>
    <t>Deposit 2/5/21</t>
  </si>
  <si>
    <t>Revenue Sinking Fund #3 Savings</t>
  </si>
  <si>
    <t>Deposit 2/4/21 Credit Card</t>
  </si>
  <si>
    <t>Melissa Morrow</t>
  </si>
  <si>
    <t>10716 E Highway 90 Apt 1</t>
  </si>
  <si>
    <t>Deborah Hunt</t>
  </si>
  <si>
    <t>2130 Old Highway 90</t>
  </si>
  <si>
    <t>Member Deposit - Patton</t>
  </si>
  <si>
    <t>Deposit 2/8/21</t>
  </si>
  <si>
    <t>Mary West</t>
  </si>
  <si>
    <t>65 Judy Dr</t>
  </si>
  <si>
    <t>Consolidate Pipe - Parts</t>
  </si>
  <si>
    <t>Deposit 2/5/21 Credit Card</t>
  </si>
  <si>
    <t>Deposit 2/6/21 Credit Card</t>
  </si>
  <si>
    <t>Deposit 2/7/21 Credit Card</t>
  </si>
  <si>
    <t>Monticello Utility - Purchased Water</t>
  </si>
  <si>
    <t>Deposit 2/9/21</t>
  </si>
  <si>
    <t>Deposit 2/9/21 Paid at Bank</t>
  </si>
  <si>
    <t>D.O.E. - Office Supplies</t>
  </si>
  <si>
    <t>Deposit 2/8/21 Credit Card</t>
  </si>
  <si>
    <t>Deposit 2/10/21</t>
  </si>
  <si>
    <t>Deposit 2/9/21 Credit Card</t>
  </si>
  <si>
    <t>Deposit 2/11/21</t>
  </si>
  <si>
    <t>U S Postal Service - Late Bills</t>
  </si>
  <si>
    <t>Lowes - Tools</t>
  </si>
  <si>
    <t>Deposit 2/10/21 Drafts</t>
  </si>
  <si>
    <t>Deposit 2/10/21 Credit Card</t>
  </si>
  <si>
    <t>Charlene Parker</t>
  </si>
  <si>
    <t>201 Bobbi Dr</t>
  </si>
  <si>
    <t>Member Deposit - Parker</t>
  </si>
  <si>
    <t>Ferguson - 2" Meters</t>
  </si>
  <si>
    <t xml:space="preserve">Commonwealth Journal - Project Advert. </t>
  </si>
  <si>
    <t>Sun Auto Parts - Veh Exp</t>
  </si>
  <si>
    <t>Deposit 2/11/21 Credit Card</t>
  </si>
  <si>
    <t>Deposit 2/12/21 Credit Card</t>
  </si>
  <si>
    <t>Deposit 2/13/21 Credit Card</t>
  </si>
  <si>
    <t>Deposit 2/15/21 Credit Card</t>
  </si>
  <si>
    <t>Deposit 2/16/21 Credit Card</t>
  </si>
  <si>
    <t>Returned Check - Puthoff</t>
  </si>
  <si>
    <t>So KY RECC - 5 Electric Bill</t>
  </si>
  <si>
    <t>Spectrum - Internet &amp; Phines</t>
  </si>
  <si>
    <t>Deposit 2/17/21</t>
  </si>
  <si>
    <t>Deposit 2/17/21 Credit Card</t>
  </si>
  <si>
    <t>Deposit 2/1/21 Credit Card</t>
  </si>
  <si>
    <t>Deposit 2/18/21 Credit Card</t>
  </si>
  <si>
    <t>Deposit 2/19/21 Credit Card</t>
  </si>
  <si>
    <t>Deposit 2/20/21 Credit Card</t>
  </si>
  <si>
    <t>Deposit 2/21/21 Credit Card</t>
  </si>
  <si>
    <t>Deposit 2/22/21</t>
  </si>
  <si>
    <t>Deposit 2/22/21 Paid at Bank</t>
  </si>
  <si>
    <t>Deposit 2/22/21 Credit Card</t>
  </si>
  <si>
    <t>Deposit 2/23/21 Credit Card</t>
  </si>
  <si>
    <t>Deposit 2/24/21 Credit Card</t>
  </si>
  <si>
    <t>Commonwealth Journal - Subscription</t>
  </si>
  <si>
    <t>Matt Greunke - Deposit Refund</t>
  </si>
  <si>
    <t>Phyllis Daniels - Deposit Refund</t>
  </si>
  <si>
    <t>Deposit 2/26/21</t>
  </si>
  <si>
    <t>Deposit 2/25/21 Credit Card</t>
  </si>
  <si>
    <t>US Postal Service - Bill</t>
  </si>
  <si>
    <t>Deposit 2/26/21 Credit Card</t>
  </si>
  <si>
    <t>Deposit 2/27/21 Credit Card</t>
  </si>
  <si>
    <t>Deposit 2/28/21 Credit Card</t>
  </si>
  <si>
    <t>Deposit 3/1/21 Credit Card</t>
  </si>
  <si>
    <t>Deposit 3/2/21</t>
  </si>
  <si>
    <t>Ernie Lawson</t>
  </si>
  <si>
    <t>5451 Hwy 790</t>
  </si>
  <si>
    <t>Deposit 3/2/21 Credit Card</t>
  </si>
  <si>
    <t>Deposit 3/3/21</t>
  </si>
  <si>
    <t>Annie Carrender</t>
  </si>
  <si>
    <t>580 Cedar Bluff Cir</t>
  </si>
  <si>
    <t>Deposit 3/4/21</t>
  </si>
  <si>
    <t>Deposit 3/4/21 Paid at Bank</t>
  </si>
  <si>
    <t>Ky State Treas - Ky Withholding</t>
  </si>
  <si>
    <t>D.O.E - Office Supplies</t>
  </si>
  <si>
    <t>Pollard Water - Field Materials</t>
  </si>
  <si>
    <t>Consolidated Pipe &amp; Supply - Parts</t>
  </si>
  <si>
    <t>Deposit 3/3/21 Credit Card</t>
  </si>
  <si>
    <t>K &amp; S Farms - Hay Bales</t>
  </si>
  <si>
    <t>Waste Connection - Dumpster</t>
  </si>
  <si>
    <t>Deposit 3/5/21</t>
  </si>
  <si>
    <t>Revenue Sinking Fund #5-Savings</t>
  </si>
  <si>
    <t>Deposit 3/4/21 Credit Card</t>
  </si>
  <si>
    <t>Lowes - Field</t>
  </si>
  <si>
    <t>Deposit 3/5/21 Credit Card</t>
  </si>
  <si>
    <t>Deposit 3/6/21 Credit Card</t>
  </si>
  <si>
    <t>Deposit 3/7/21 Credit Card</t>
  </si>
  <si>
    <t>Deposit 3/8/21</t>
  </si>
  <si>
    <t xml:space="preserve">Deposit 3/9/21 </t>
  </si>
  <si>
    <t>Deposit 3/8/21 Credit Card</t>
  </si>
  <si>
    <t>Lowes - Building Repairs</t>
  </si>
  <si>
    <t>Deposit 3/10/21</t>
  </si>
  <si>
    <t>Deposit 3/10/21 Paid at Bank</t>
  </si>
  <si>
    <t>Deposit 3/10/21 Drafts</t>
  </si>
  <si>
    <t>Ky State Treas - Inc Renewal</t>
  </si>
  <si>
    <t>Deluxe Checks - Office Supplies</t>
  </si>
  <si>
    <t>Deposit 3/9/21 Credit Card</t>
  </si>
  <si>
    <t>Deposit 3/10/21 Credit Card</t>
  </si>
  <si>
    <t>Deposit 3/11/21</t>
  </si>
  <si>
    <t>Deposit 3/11/21 Paid at Bank</t>
  </si>
  <si>
    <t>Member Deposit - Haley</t>
  </si>
  <si>
    <t>Ky State Treas. - Sales &amp; Use Tax</t>
  </si>
  <si>
    <t>Returned Draft - Starnes</t>
  </si>
  <si>
    <t>J C New - Salary</t>
  </si>
  <si>
    <t>Deposit 3/11/21 Credit Card</t>
  </si>
  <si>
    <t>Josh Haley</t>
  </si>
  <si>
    <t>72 Shady Acres</t>
  </si>
  <si>
    <t>Deposit 3/12/21 Credit Card</t>
  </si>
  <si>
    <t>Deposit 3/13/21 Credit Card</t>
  </si>
  <si>
    <t>Deposit 3/14/21 Credit Card</t>
  </si>
  <si>
    <t>Deposit 3/15/21</t>
  </si>
  <si>
    <t>Deposit 3/15/21 Paid at Bank</t>
  </si>
  <si>
    <t>Returned Draft - Keith</t>
  </si>
  <si>
    <t>Member Deposit - Arrington</t>
  </si>
  <si>
    <t>Member Deposit - Basham</t>
  </si>
  <si>
    <t>Hilton Hotel - Training Expense</t>
  </si>
  <si>
    <t>Deposit 3/15/21 Credit Card</t>
  </si>
  <si>
    <t>Karl Arrington</t>
  </si>
  <si>
    <t>1395-2 Jacksboro Rd</t>
  </si>
  <si>
    <t>Ashley Basham</t>
  </si>
  <si>
    <t>10716 E Hwy 90 Apt 3</t>
  </si>
  <si>
    <t>Trifecta Print - Meter Activity Report</t>
  </si>
  <si>
    <t>Modern System</t>
  </si>
  <si>
    <t>Commonwealth Journal - Annual Mtg Notice</t>
  </si>
  <si>
    <t>Deposit 3/16/21 Credit Card</t>
  </si>
  <si>
    <t>Rate of Interest</t>
  </si>
  <si>
    <t>2021-Revenue Sinking Fund #6-Strawberry/Cedar Bluff/</t>
  </si>
  <si>
    <t>Deposit 3/17/21 Credit Card</t>
  </si>
  <si>
    <t>Deposit 3/18/21 Credit Card</t>
  </si>
  <si>
    <t>D &amp; S Backhoe - Gravel</t>
  </si>
  <si>
    <t>Deposit 3/19/21</t>
  </si>
  <si>
    <t>Mary Downing</t>
  </si>
  <si>
    <t>188 N Riverwood</t>
  </si>
  <si>
    <t>Deposit 3/19/21 Credit Card</t>
  </si>
  <si>
    <t>Deposit 3/20/21 Credit Card</t>
  </si>
  <si>
    <t>Deposit 3/21/21 Credit Card</t>
  </si>
  <si>
    <t xml:space="preserve">Deposit 3/22/21 </t>
  </si>
  <si>
    <t>Deposit 3/22/21 Credit Card</t>
  </si>
  <si>
    <t>Deposit 3/23/21 Credit Card</t>
  </si>
  <si>
    <t>Liberty Mutual - Fidelity Bond</t>
  </si>
  <si>
    <t>Deposit 3/24/21 Credit Card</t>
  </si>
  <si>
    <t>Barry Daulton - Rate Case</t>
  </si>
  <si>
    <t>Ampstun - Support</t>
  </si>
  <si>
    <t>Ferguson Waterworks - 2" Meter</t>
  </si>
  <si>
    <t>MasterMeter - Support</t>
  </si>
  <si>
    <t>Capital Savings - Savings</t>
  </si>
  <si>
    <t>James Balitsis - Overpayment</t>
  </si>
  <si>
    <t>Debra Ftitz - Overpayment</t>
  </si>
  <si>
    <t>Brooke Brown - Deposit Refund</t>
  </si>
  <si>
    <t>Jackie Jones - Deposit Refund</t>
  </si>
  <si>
    <t>Mira Coop - Deposit Refund</t>
  </si>
  <si>
    <t>Kevin Adams - Deposit Refund</t>
  </si>
  <si>
    <t>Member Deposit - Gilmore</t>
  </si>
  <si>
    <t>Deposit 3/25/21 Credit Card</t>
  </si>
  <si>
    <t>Deposit 3/26/21</t>
  </si>
  <si>
    <t>US Postal Service - Bills</t>
  </si>
  <si>
    <t>Joshua Taylor - Overpayment</t>
  </si>
  <si>
    <t>Citizens - Sewer Charges</t>
  </si>
  <si>
    <t>Citizens - Auto Withdrawal</t>
  </si>
  <si>
    <t>Victoria Ramsey - Salary</t>
  </si>
  <si>
    <t>Deposit 3/26/21 Credit Card</t>
  </si>
  <si>
    <t>Deposit 3/27/21 Credit Card</t>
  </si>
  <si>
    <t>Deposit 3/28/21 Credit Card</t>
  </si>
  <si>
    <t>Deposit 3/29/21 Credit Card</t>
  </si>
  <si>
    <t>Deposit 3/30/21</t>
  </si>
  <si>
    <t>Matthew Burge</t>
  </si>
  <si>
    <t>300 Bobbi Dr</t>
  </si>
  <si>
    <t>"CAPITAL SAVINGS"</t>
  </si>
  <si>
    <t>Deposit 3/30/21 Credit Card</t>
  </si>
  <si>
    <t>Deposit 4/1/21</t>
  </si>
  <si>
    <t>Deposit 3/31/21 Credit Card</t>
  </si>
  <si>
    <t>Tina Casada</t>
  </si>
  <si>
    <t>155 Edwards Couch</t>
  </si>
  <si>
    <t>Whitney Patton</t>
  </si>
  <si>
    <t>1890 Aderholt Rd</t>
  </si>
  <si>
    <t>Angela Gilmore</t>
  </si>
  <si>
    <t>Cedar Bluff</t>
  </si>
  <si>
    <t>Vickie Ramsey - Mileage (Jan,Feb,Mar)</t>
  </si>
  <si>
    <t>Petty Cash Reimburse</t>
  </si>
  <si>
    <t xml:space="preserve">Digital Ocean </t>
  </si>
  <si>
    <t>Deposit 4/2/21</t>
  </si>
  <si>
    <t>Victoria Masterson</t>
  </si>
  <si>
    <t>288 Cumberland Dr</t>
  </si>
  <si>
    <t>Deposit 4/1/21 Credit Card</t>
  </si>
  <si>
    <t>Carissa Hendrix</t>
  </si>
  <si>
    <t>75 Walnut Dr</t>
  </si>
  <si>
    <t>Dwight Bates</t>
  </si>
  <si>
    <t>127 Little Reading</t>
  </si>
  <si>
    <t>Lowes -  Field</t>
  </si>
  <si>
    <t>Tractor Supply - Field</t>
  </si>
  <si>
    <t>Deposit 4/2/21 Credit Card</t>
  </si>
  <si>
    <t>Deposit 4/3/21 Credit Card</t>
  </si>
  <si>
    <t>Deposit 4/4/21 Credit Card</t>
  </si>
  <si>
    <t>Deposit 4/5/21</t>
  </si>
  <si>
    <t>Member Deposit - Loveless</t>
  </si>
  <si>
    <t>Deposit 4/6/21</t>
  </si>
  <si>
    <t>Deposit 4/5/21 Credit Card</t>
  </si>
  <si>
    <t>Deposit 4/6/21 Credit Card</t>
  </si>
  <si>
    <t>Deposit 4/7/21</t>
  </si>
  <si>
    <t>Ferguson Waterworks - Meters &amp; Parts</t>
  </si>
  <si>
    <t>Frances Loveless</t>
  </si>
  <si>
    <t>1474 Jacksboro Rd</t>
  </si>
  <si>
    <t>Deposit 4/7/21 Credit Card</t>
  </si>
  <si>
    <t>Deposit 4/8/21</t>
  </si>
  <si>
    <t>Deposit 4/8/21 Paid at Bank</t>
  </si>
  <si>
    <t>Sam Bell</t>
  </si>
  <si>
    <t>8719 E Hwy 90</t>
  </si>
  <si>
    <t>Mimi Bubnick</t>
  </si>
  <si>
    <t>2555 Hwy 90</t>
  </si>
  <si>
    <t>Monticello Utility Comm.-Purchased Water</t>
  </si>
  <si>
    <t>Deposit 4/8/21 Credit Card</t>
  </si>
  <si>
    <t>Deposit 4/9/21</t>
  </si>
  <si>
    <t>Kurt Holsinger</t>
  </si>
  <si>
    <t>17 Judy Dr</t>
  </si>
  <si>
    <t>Member Deposit - Holsinger</t>
  </si>
  <si>
    <t>Deposit 4/9/21 Drafts</t>
  </si>
  <si>
    <t xml:space="preserve">2019 Depreciation Reserve 6 Pay $175.00 per month until balance reaches $21,000 for loan </t>
  </si>
  <si>
    <t>Deposit 4/9/21 Credit Card</t>
  </si>
  <si>
    <t>Deposit 4/10/21 Credit Card</t>
  </si>
  <si>
    <t>Deposit 4/11/21 Credit Card</t>
  </si>
  <si>
    <t>Deposit 4/12/21</t>
  </si>
  <si>
    <t>Deposit 4/12/21 Paid at Bank</t>
  </si>
  <si>
    <t>US Postal Service - Late Bills</t>
  </si>
  <si>
    <t>Deposit 4/12/21 Credit Card</t>
  </si>
  <si>
    <t>Tax Administrator - Occupational Tax</t>
  </si>
  <si>
    <t>Deposit 4/13/21 Credit Card</t>
  </si>
  <si>
    <t>Deposit 4/14/21 Credit Card</t>
  </si>
  <si>
    <t>Deposit 4/15/21</t>
  </si>
  <si>
    <t>Miranda Waters</t>
  </si>
  <si>
    <t>173 Scarlets Way</t>
  </si>
  <si>
    <r>
      <t xml:space="preserve">Loan  "Revenue Sinking Fund #6 - Strawberry Rd/Cedar Bluff Project Payment </t>
    </r>
    <r>
      <rPr>
        <b/>
        <sz val="10"/>
        <rFont val="Arial"/>
        <family val="2"/>
      </rPr>
      <t>$17,722.00</t>
    </r>
    <r>
      <rPr>
        <sz val="10"/>
        <rFont val="Arial"/>
        <family val="2"/>
      </rPr>
      <t xml:space="preserve">. $1500.00 per month </t>
    </r>
    <r>
      <rPr>
        <b/>
        <sz val="10"/>
        <rFont val="Arial"/>
        <family val="2"/>
      </rPr>
      <t xml:space="preserve">March 17. </t>
    </r>
  </si>
  <si>
    <t>Deposit 4/15/21 Credit Card</t>
  </si>
  <si>
    <t>McGowan Excavating - Rock</t>
  </si>
  <si>
    <t>Deposit 4/16/21 Credit Card</t>
  </si>
  <si>
    <t>So. KY RECC - 5 Electric Bills</t>
  </si>
  <si>
    <t>Deposit 4/18/21 Credit Card</t>
  </si>
  <si>
    <t>Deposit 4/19/21 Credit Card</t>
  </si>
  <si>
    <t>Ampstun - CASS Certification</t>
  </si>
  <si>
    <t>ClearPath Mutual - Workman's Comp Audit</t>
  </si>
  <si>
    <t>Kyle Nalle</t>
  </si>
  <si>
    <t>372 Sycamore Dr</t>
  </si>
  <si>
    <t>Jackie King</t>
  </si>
  <si>
    <t>74 Middleton Dr</t>
  </si>
  <si>
    <t>Kenneth Walden</t>
  </si>
  <si>
    <t>225 Cumberland Dr</t>
  </si>
  <si>
    <t>Deposit 4/20/21</t>
  </si>
  <si>
    <t>Deposit 4/21/21 Credit Card</t>
  </si>
  <si>
    <t>Deposit 4/20/21 Credit Card</t>
  </si>
  <si>
    <t>Deposit 4/22/21 Credit Card</t>
  </si>
  <si>
    <t>GoDaddy - Website Domain</t>
  </si>
  <si>
    <t>Terry Ramsey - 2 Mowings</t>
  </si>
  <si>
    <t>Deposit 4/23/21 Credit Card</t>
  </si>
  <si>
    <t>Deposit 4/25/21 Credit Card</t>
  </si>
  <si>
    <t>Kimberly Bell-Dep. Refund</t>
  </si>
  <si>
    <t>Michael Bryant- Dep Refund</t>
  </si>
  <si>
    <t>Buffy Hutton- Dep. Refund</t>
  </si>
  <si>
    <t>Chris Hayes-Dep Refund</t>
  </si>
  <si>
    <t>Franklin Gainey- Dep. Refund</t>
  </si>
  <si>
    <t>Andrew Galvez-Dep. Refund</t>
  </si>
  <si>
    <t>Mimi Bubnick-Dep. Refund</t>
  </si>
  <si>
    <t>Citizens-Auto Withdraw</t>
  </si>
  <si>
    <t>Citizens-Sewer</t>
  </si>
  <si>
    <t>Accumulative Capital - Savings</t>
  </si>
  <si>
    <t>Deposit 4/27/21</t>
  </si>
  <si>
    <t>David Taft - Deposit Refund</t>
  </si>
  <si>
    <t>Tiffany Helton</t>
  </si>
  <si>
    <t>1538 Jacksboro Rd</t>
  </si>
  <si>
    <t>Deposit 4/26/21 Credit Card</t>
  </si>
  <si>
    <t>US Postal-Bills</t>
  </si>
  <si>
    <t>US Postal-Certified</t>
  </si>
  <si>
    <t>Deposit 4/27/21 Credit Card</t>
  </si>
  <si>
    <t>Deposit 4/28/21 Credit Card</t>
  </si>
  <si>
    <t>Accumulative Capital Savings</t>
  </si>
  <si>
    <t>Deposit 4/29/21 Credit Card</t>
  </si>
  <si>
    <t>Deposit 4/30/21 Credit Card</t>
  </si>
  <si>
    <t>Deposit 5/1/21 Credit Card</t>
  </si>
  <si>
    <t>Deposit 5/2/21 Credit Card</t>
  </si>
  <si>
    <t>Deposit 5/3/21</t>
  </si>
  <si>
    <t xml:space="preserve">Digital Ocean - Domain </t>
  </si>
  <si>
    <t>Makayla Decker</t>
  </si>
  <si>
    <t>56 Jarrods Way</t>
  </si>
  <si>
    <t>Deposit 5/3/21 Credit Card</t>
  </si>
  <si>
    <t>Deposit 5/4/21</t>
  </si>
  <si>
    <t>Deposit 5/4/21 Credit Card</t>
  </si>
  <si>
    <t>Deposit 5/5/21</t>
  </si>
  <si>
    <t>Deposit 5/5/21 Paid at Bank</t>
  </si>
  <si>
    <t>2390 Hwy 90</t>
  </si>
  <si>
    <t>Brittany Deleon</t>
  </si>
  <si>
    <t>Burnside Marathon - Veh Exp</t>
  </si>
  <si>
    <t>Harbor Freight - Tools</t>
  </si>
  <si>
    <t>Deposit 5/6/21</t>
  </si>
  <si>
    <t>Deposit 5/5/21 Credit Card</t>
  </si>
  <si>
    <t>KY State Treas - School Tax</t>
  </si>
  <si>
    <t>Deposit 5/6/21 Credit Card</t>
  </si>
  <si>
    <t>Monticello Utility Comm-Purchased Water</t>
  </si>
  <si>
    <t>Deposit 5/7/21</t>
  </si>
  <si>
    <t>Deposit 5/7/21 Credit Card</t>
  </si>
  <si>
    <t>Deposit 5/10/21</t>
  </si>
  <si>
    <t>BWA Savings</t>
  </si>
  <si>
    <t>Deposit 5/8/21 Credit Card</t>
  </si>
  <si>
    <t>Deposit 5/9/21 Credit Card</t>
  </si>
  <si>
    <t>Deposit 5/10/21 Drafts</t>
  </si>
  <si>
    <t>Deposit 5/11/21</t>
  </si>
  <si>
    <t>Deposit 5/10/21 Credit Card</t>
  </si>
  <si>
    <t>Ky State Treas - Sales &amp; Use</t>
  </si>
  <si>
    <t>Deposit 5/12/21</t>
  </si>
  <si>
    <t>Deposit 5/12/21 Paid at Bank</t>
  </si>
  <si>
    <t>Deposit 5/11/21 Credit Card</t>
  </si>
  <si>
    <t>Returned Draft - Daniels</t>
  </si>
  <si>
    <t>Ferguson Waterworks - Tools</t>
  </si>
  <si>
    <t>Return Draft - Berger</t>
  </si>
  <si>
    <t>Deposit 5/12/21 Credit Card</t>
  </si>
  <si>
    <t xml:space="preserve">Deposit 5/14/21 </t>
  </si>
  <si>
    <t>Donald Slagle - Web Page Update</t>
  </si>
  <si>
    <t>Deposit 5/13/21 Credit Card</t>
  </si>
  <si>
    <t>Member Deposit - Bates &amp; Hendrix</t>
  </si>
  <si>
    <t>Returned Draft</t>
  </si>
  <si>
    <t>Deposit 5/14/21 Credit Card</t>
  </si>
  <si>
    <t>Deposit 5/15/21 Credit Card</t>
  </si>
  <si>
    <t>Deposit 5/16/21 Credit Card</t>
  </si>
  <si>
    <t>Deposit 5/17/21</t>
  </si>
  <si>
    <t>Deposit 5/18/21 Credit Card</t>
  </si>
  <si>
    <t>Deposit 5/20/21 Credit Card</t>
  </si>
  <si>
    <t xml:space="preserve">Deposit 5/21/21 </t>
  </si>
  <si>
    <t>Deposit 5/19/21 Credit Card</t>
  </si>
  <si>
    <t>Spectrum - Internet &amp; Phones</t>
  </si>
  <si>
    <t>Ruby Stephens</t>
  </si>
  <si>
    <t>10716 E Hwy 90 Apt</t>
  </si>
  <si>
    <t>Deposit 5/21/21 Credit Card</t>
  </si>
  <si>
    <t>Deposit 5/23/21 Credit Card</t>
  </si>
  <si>
    <t>Hillcrest Collections - Mayfield</t>
  </si>
  <si>
    <t>Deposit 5/24/21 Credit Card</t>
  </si>
  <si>
    <t>Deposit 5/25/21 Credit Card</t>
  </si>
  <si>
    <t>Valvoline - Veh Expense</t>
  </si>
  <si>
    <t>Citizens Bank - Auto Withdrawal</t>
  </si>
  <si>
    <t>Mary West - Deposit Refund</t>
  </si>
  <si>
    <t>Deposit 5/27/21</t>
  </si>
  <si>
    <t>Deposit 5/26/21 Credit Card</t>
  </si>
  <si>
    <t>US Postal - Bills</t>
  </si>
  <si>
    <t>O'Reillys - Veh Exp</t>
  </si>
  <si>
    <t xml:space="preserve">Larry Calhoun - Rock </t>
  </si>
  <si>
    <t>Deposit 5/27/21 Credit Card</t>
  </si>
  <si>
    <t>Deposit 5/28/21-Credit Card</t>
  </si>
  <si>
    <t>Deposit 5/29/21-Credit Card</t>
  </si>
  <si>
    <t>Deposit 5/30/21-Credit Card</t>
  </si>
  <si>
    <t>Deposit 5/31/21-Credit Card</t>
  </si>
  <si>
    <t>Vanessa Singleton</t>
  </si>
  <si>
    <t>65 Judy Drive</t>
  </si>
  <si>
    <t>Member Deposit-Singleton</t>
  </si>
  <si>
    <t>Deposit 6/2/21</t>
  </si>
  <si>
    <t>Revenue Sinking #2-Saving</t>
  </si>
  <si>
    <t>US Postal- Office Exp</t>
  </si>
  <si>
    <t>Member Deposit-Webb</t>
  </si>
  <si>
    <t>Deposit 6/1/21-Credit Card</t>
  </si>
  <si>
    <t>Deposit 6/3/21</t>
  </si>
  <si>
    <t>Deposit 6/2/21-Credit Card</t>
  </si>
  <si>
    <t>Lowes-Tools</t>
  </si>
  <si>
    <t>Revenue Sinking #4-Saving</t>
  </si>
  <si>
    <t>Credit Card Service Fee-Office Expense</t>
  </si>
  <si>
    <t>Cintas-Uniforms</t>
  </si>
  <si>
    <t>Deposit 6/3/21-Credit Card</t>
  </si>
  <si>
    <t>Deposit 6/4/21</t>
  </si>
  <si>
    <t>Deposit 6/4/21-Paid at Bank</t>
  </si>
  <si>
    <t>Revenue Sinking #5-Saving</t>
  </si>
  <si>
    <t>Digital Ocean-Domain Name</t>
  </si>
  <si>
    <t>Deposit 6/7/21</t>
  </si>
  <si>
    <t>Deposit 6/4/21-Credit Card</t>
  </si>
  <si>
    <t>Deposit 6/5/21-Credit Card</t>
  </si>
  <si>
    <t>Deposit 6/6/21-Credit Card</t>
  </si>
  <si>
    <t>Revenue Sinking #6-Saving</t>
  </si>
  <si>
    <t>Ky State Treas.-School Tax</t>
  </si>
  <si>
    <t>Ky State Treas.-KY Withholding</t>
  </si>
  <si>
    <t>Faye Webb</t>
  </si>
  <si>
    <t>115 Rolling Cliff</t>
  </si>
  <si>
    <t xml:space="preserve"> </t>
  </si>
  <si>
    <t>Deposit 6/8/21</t>
  </si>
  <si>
    <t>Deposit 6/7/21-Credit Card</t>
  </si>
  <si>
    <t>Revenue Sinking #3-Saving</t>
  </si>
  <si>
    <t>Monticello Utl. Comm.-Purch. Water</t>
  </si>
  <si>
    <t>DocuBit-Office Expense</t>
  </si>
  <si>
    <t>Deposit 6/9/21</t>
  </si>
  <si>
    <t>Deposit 6/9/21-Paid at Bank</t>
  </si>
  <si>
    <t>Annette Baumer</t>
  </si>
  <si>
    <t>1731-18 Old Hwy 90</t>
  </si>
  <si>
    <t>Depreciation Reserve-Saving</t>
  </si>
  <si>
    <t>DOE-Office Supply</t>
  </si>
  <si>
    <t>Consolidated-Parts</t>
  </si>
  <si>
    <t>Deposit 6/8/21-Credit Card</t>
  </si>
  <si>
    <t>Deposit 6/10/21</t>
  </si>
  <si>
    <t>Deposit 6/10/21-Paid at Bank</t>
  </si>
  <si>
    <t>Deposit 6/9/21-Credit Card</t>
  </si>
  <si>
    <t>Deposit 6/10/21-Drafts</t>
  </si>
  <si>
    <t>Deposit 6/11/21</t>
  </si>
  <si>
    <t>Deposit 6/10/21-Credit Cards</t>
  </si>
  <si>
    <t>Ky State Treasurer-Sales&amp;Use</t>
  </si>
  <si>
    <t>Lake Cumberland Outdoors-Veh. Exp</t>
  </si>
  <si>
    <t>Wal Mart-Office Supply</t>
  </si>
  <si>
    <t>Deposit 6/14/21</t>
  </si>
  <si>
    <t>Deposit 6/11/21-Credit Card</t>
  </si>
  <si>
    <t>Deposit 6/12/21-Credit Card</t>
  </si>
  <si>
    <t>Deposit 6/13/21-Credit Card</t>
  </si>
  <si>
    <t>South Kentucky RECC</t>
  </si>
  <si>
    <t>Modern Systems-Office Security</t>
  </si>
  <si>
    <t>Deposit 6/15/21</t>
  </si>
  <si>
    <t>Deposit 6/14/21-Credit Card</t>
  </si>
  <si>
    <t>Deposit 6/15/21-Credit Card</t>
  </si>
  <si>
    <t>Returned Draft-Eldridge</t>
  </si>
  <si>
    <t>Spectrum Internet/Phones</t>
  </si>
  <si>
    <t xml:space="preserve">US Postal-Late Bills </t>
  </si>
  <si>
    <t>Deposit 6/16/21-Credit Card</t>
  </si>
  <si>
    <t>Verizon-Cell Phones</t>
  </si>
  <si>
    <t>Terry Ramsey-2 Lawn Mowings</t>
  </si>
  <si>
    <t>Microbac-Water Samples</t>
  </si>
  <si>
    <t>Pollardwater-Signs</t>
  </si>
  <si>
    <t>Deposit 6/18/21</t>
  </si>
  <si>
    <t>Deposit 6/17/21-Credit Card</t>
  </si>
  <si>
    <t>Revenue Sinking #1-Saving</t>
  </si>
  <si>
    <t>Deposit 6/18/21-Credit Card</t>
  </si>
  <si>
    <t>Deposit 6/20/21-Credit Card</t>
  </si>
  <si>
    <t>Deposit 6/22/21</t>
  </si>
  <si>
    <t>Deposit 6/21/21-Credit Card</t>
  </si>
  <si>
    <t>Ferguson Waterworks-Meters</t>
  </si>
  <si>
    <t>Deposit 6/22/21-Credit Card</t>
  </si>
  <si>
    <t>Deposit 6/23/21-Credit Card</t>
  </si>
  <si>
    <t>Deposit 6/24/21-Credit Card</t>
  </si>
  <si>
    <t>Lakeisha Haste</t>
  </si>
  <si>
    <t>130 Judy Drive</t>
  </si>
  <si>
    <t>Deposit 6/25/21-Credit Card</t>
  </si>
  <si>
    <t>Deposit 6/28/21</t>
  </si>
  <si>
    <t>Ronnie Cornett</t>
  </si>
  <si>
    <t>452 Twin Rivers</t>
  </si>
  <si>
    <t>Destiny Sexton</t>
  </si>
  <si>
    <t>229 Horizon Loop</t>
  </si>
  <si>
    <t>Micosoft-Office 365</t>
  </si>
  <si>
    <t>Member Deposit-Prater</t>
  </si>
  <si>
    <t>US Postal Office-Bills</t>
  </si>
  <si>
    <t>Rachel Powell-Deposit Refund</t>
  </si>
  <si>
    <t>Patricia Estrada-Deposit Refund</t>
  </si>
  <si>
    <t>Citizens Bank-Sewer Charges</t>
  </si>
  <si>
    <t>Citizens Bank-Auto Withdraw</t>
  </si>
  <si>
    <t>Kentucky State Treasurer-PSC</t>
  </si>
  <si>
    <t>Ferguson Waterworks-Field Materials</t>
  </si>
  <si>
    <t>Sun Auto Parts-Veh Exp.</t>
  </si>
  <si>
    <t>Deposit 6/28/21-Credit Card</t>
  </si>
  <si>
    <t>Deposit 6/29/21-Credit Card</t>
  </si>
  <si>
    <t>Vickie Ramsey-Mileage</t>
  </si>
  <si>
    <t>Meade Tractor</t>
  </si>
  <si>
    <t>Deposit 7/1/21</t>
  </si>
  <si>
    <t>Brittany Blair</t>
  </si>
  <si>
    <t>548 Gibson Lane</t>
  </si>
  <si>
    <t>Deposit 6/30/21-Credit Card</t>
  </si>
  <si>
    <t>D&amp;S Backhoe-Field</t>
  </si>
  <si>
    <t>JC Cain- Repairs</t>
  </si>
  <si>
    <t>Deposit 7/2/21</t>
  </si>
  <si>
    <t>Deposit 7/1/21-Credit Card</t>
  </si>
  <si>
    <t>South Midway Supply-Field</t>
  </si>
  <si>
    <t>Member Deposit -Stalker</t>
  </si>
  <si>
    <t>Deposit 7/6/21</t>
  </si>
  <si>
    <t>Amazon-Veh. Expense</t>
  </si>
  <si>
    <t>Deposit 7/2/21-Credit Card</t>
  </si>
  <si>
    <t>Aleisha Stalker</t>
  </si>
  <si>
    <t>1595 Jacksboro Rd</t>
  </si>
  <si>
    <t>Deposit 7/3/21-Credit Card</t>
  </si>
  <si>
    <t>Deposit 7/4/21-Credit Card</t>
  </si>
  <si>
    <t>Deposit 7/5/21-Credit Card</t>
  </si>
  <si>
    <t>Revenue Sinking#4-Saving</t>
  </si>
  <si>
    <t>Deposit 7/7/21</t>
  </si>
  <si>
    <t>O Wayne Sloan</t>
  </si>
  <si>
    <t>329 Cedar Bluff Cir</t>
  </si>
  <si>
    <t>Deposit 7/6/21-Credit Card</t>
  </si>
  <si>
    <t>Revenue Sinking #5 Saving</t>
  </si>
  <si>
    <t>Lake Cumberland Outdoors-Veh. Expense</t>
  </si>
  <si>
    <t>Kentucky State Treasurer-School Tax</t>
  </si>
  <si>
    <t>Kentucky State Treasurer-State</t>
  </si>
  <si>
    <t>Deposit 7/8/21</t>
  </si>
  <si>
    <t>Revenue Sinking 6-Saving</t>
  </si>
  <si>
    <t>Monticello- Purchased Water</t>
  </si>
  <si>
    <t>Deposit 7/9/21</t>
  </si>
  <si>
    <t>Deposit 7/8/21-Credit Card</t>
  </si>
  <si>
    <t>DOE- office supply</t>
  </si>
  <si>
    <t>Deposit 7/12/21</t>
  </si>
  <si>
    <t>Deposit 7/12/21-Paid at Bank</t>
  </si>
  <si>
    <t>Deposit 7/9/2-Credit Card</t>
  </si>
  <si>
    <t>Deposit 7/10/21-Credit Card</t>
  </si>
  <si>
    <t>Deposit 7/11/21-Credit Card</t>
  </si>
  <si>
    <t>Deposit 7/13/21</t>
  </si>
  <si>
    <t>Madison Lair</t>
  </si>
  <si>
    <t>44 Hwy 3282</t>
  </si>
  <si>
    <t>Deposit 7/12/21-Credit Card</t>
  </si>
  <si>
    <t>US Post Office-Late Bills</t>
  </si>
  <si>
    <t>Ky Treasurer-Unemployment</t>
  </si>
  <si>
    <t>Tax Administrator-Occup. Tax</t>
  </si>
  <si>
    <t>Deposit 7/14/21-Voided Ck 16557</t>
  </si>
  <si>
    <t>Ky State Treasurer-Sales &amp; Use</t>
  </si>
  <si>
    <t>South Kentucky RECC-Electric</t>
  </si>
  <si>
    <t>Deposit 7/13/21-Credit Card</t>
  </si>
  <si>
    <t>Deposit 7/12/21-Drafts</t>
  </si>
  <si>
    <t>Deposit 7/14/21-Credit Card</t>
  </si>
  <si>
    <t>Deposit 7/16/21</t>
  </si>
  <si>
    <t>Deposit 7/16/21-Paid at Bank</t>
  </si>
  <si>
    <t>Deposit 7/15/21-Credit Card</t>
  </si>
  <si>
    <t>Member Deposit -McIntyre</t>
  </si>
  <si>
    <t>Petty Cash-Postage</t>
  </si>
  <si>
    <t>Depreciation -Saving</t>
  </si>
  <si>
    <t>Spectrum-Internet/Phones</t>
  </si>
  <si>
    <t>US Post Sevice-Box Rental</t>
  </si>
  <si>
    <t>Terry Ramsey-2 Mowings</t>
  </si>
  <si>
    <t>Deposit 7/16/21-Credit Card</t>
  </si>
  <si>
    <t>Deposit 7/17/21-Credit Card</t>
  </si>
  <si>
    <t>Deposit 7/18/21-Credit Card</t>
  </si>
  <si>
    <t>Deposit 7/19/21-Credit Card</t>
  </si>
  <si>
    <t>Deposit 7/20/21-Credit Card</t>
  </si>
  <si>
    <t>Deposit 7/21/21</t>
  </si>
  <si>
    <t>Deposit 7/21/21-Credit Card</t>
  </si>
  <si>
    <t>Deposit 7/22/21-Credit Card</t>
  </si>
  <si>
    <t>Deposit 7/23/21-Credit Card</t>
  </si>
  <si>
    <t>Tractor Supply-Field</t>
  </si>
  <si>
    <t>Abby Taylor-Deposit Refund</t>
  </si>
  <si>
    <t>Destiny Moore-Deposit Refund</t>
  </si>
  <si>
    <t>Deposit 7/26/21-Credit Card</t>
  </si>
  <si>
    <t>Deposit 7/27/21</t>
  </si>
  <si>
    <t>Whitney Hitzeman</t>
  </si>
  <si>
    <t>1731-15 Old Highway 90</t>
  </si>
  <si>
    <t>Melanie Morgan</t>
  </si>
  <si>
    <t>1731-1 Old Highway 90</t>
  </si>
  <si>
    <t>US Post Ofice-Bills</t>
  </si>
  <si>
    <t>Cory Glover-Deposit Refund</t>
  </si>
  <si>
    <t>Ferguson Waterwork-meter parts</t>
  </si>
  <si>
    <t>Citizens Sewer</t>
  </si>
  <si>
    <t>Citizens Auto Withdraw</t>
  </si>
  <si>
    <t>Deposit 7/27/2021</t>
  </si>
  <si>
    <t>Robert McIntrye</t>
  </si>
  <si>
    <t>308 Echo Rd</t>
  </si>
  <si>
    <t>BWA- Savings</t>
  </si>
  <si>
    <t>Deposit 7/27/21-Credit Card</t>
  </si>
  <si>
    <t>Sinking Fund #6</t>
  </si>
  <si>
    <t>Deposit 7/28/21-Credit Card</t>
  </si>
  <si>
    <t>D&amp;S Backhoe- Field</t>
  </si>
  <si>
    <t>Deposit 7/29/21-Credit Card</t>
  </si>
  <si>
    <t>Deposit 8/2/21</t>
  </si>
  <si>
    <t>Deposit 7/30/21-Credit Card</t>
  </si>
  <si>
    <t>Deposit 7/31/21-Credit Card</t>
  </si>
  <si>
    <t>Deposit 8/1/21-Credit Card</t>
  </si>
  <si>
    <t>Lowes- Field</t>
  </si>
  <si>
    <t>Deposit 8/3/21</t>
  </si>
  <si>
    <t>Deposit 8/2/21-Credit Card</t>
  </si>
  <si>
    <t>Kasi Morrow-Reimbursement</t>
  </si>
  <si>
    <t>Deposit 8/3/21-Credit Card</t>
  </si>
  <si>
    <t>Terry Ramsey-Mowing</t>
  </si>
  <si>
    <t>Deposit 8/4/21-Credit Card</t>
  </si>
  <si>
    <t>Deposit 8/5/21</t>
  </si>
  <si>
    <t>Deposit 8/5/21-Paid at Bank</t>
  </si>
  <si>
    <t>Deposit 8/6/21</t>
  </si>
  <si>
    <t>Michael Hager</t>
  </si>
  <si>
    <t>Deposit 8/5/21-Credit Card</t>
  </si>
  <si>
    <t xml:space="preserve"> Monticello Utility-Purchased Water</t>
  </si>
  <si>
    <t>Deposit 8/9/21</t>
  </si>
  <si>
    <t>Deposit 8/10/21</t>
  </si>
  <si>
    <t>Deposit 8/9/21-Credit Card</t>
  </si>
  <si>
    <t>Kentucky State Treasurer-State Withholding</t>
  </si>
  <si>
    <t>Revenue Sinking#3-Saving</t>
  </si>
  <si>
    <t>Revenue Sinking #5</t>
  </si>
  <si>
    <t>Deposit 8/9/21-Paid at Bank</t>
  </si>
  <si>
    <t>Deposit 8/8/21</t>
  </si>
  <si>
    <t>Deposit 8/7/21-Credit Card</t>
  </si>
  <si>
    <t>Deposit 8/6/21-Credit Card</t>
  </si>
  <si>
    <t>Member Deposit-Harvey</t>
  </si>
  <si>
    <t>Consolidated Pipe &amp; Supply</t>
  </si>
  <si>
    <t>Jack Pigman-CPA</t>
  </si>
  <si>
    <t>Sun Auto-Veh Expense</t>
  </si>
  <si>
    <t>Deposit 8/10/21-Drafts</t>
  </si>
  <si>
    <t>Depsosit 8/11/21</t>
  </si>
  <si>
    <t>Deposit 8/10/21-Credit Cards</t>
  </si>
  <si>
    <t>Kentucky State Treasurer-Sale &amp; Use Tax</t>
  </si>
  <si>
    <t>Deposit 8/11/21-Credit Card</t>
  </si>
  <si>
    <t>Microbac-Samples</t>
  </si>
  <si>
    <t>Deposit 8/13/21</t>
  </si>
  <si>
    <t>Deposit 8/13/21-Paid at Bank</t>
  </si>
  <si>
    <t>Returned Check-Gregory</t>
  </si>
  <si>
    <t>Deposit 8/12/21-Credit Card</t>
  </si>
  <si>
    <t>Deposit 8/13/21-Credit Card</t>
  </si>
  <si>
    <t>Deposit 8/14/21-Credit Card</t>
  </si>
  <si>
    <t>Deposit 8/15/21-Credit Card</t>
  </si>
  <si>
    <t>Deposit 8/17/21</t>
  </si>
  <si>
    <t>Allie Daughtery</t>
  </si>
  <si>
    <t>5147 Highway 790</t>
  </si>
  <si>
    <t>Deposit 8/16/21-Credit Card</t>
  </si>
  <si>
    <t>Member Deposit-Smith</t>
  </si>
  <si>
    <t>Verizon-Deductible for Phone</t>
  </si>
  <si>
    <t>Jeremy Smith</t>
  </si>
  <si>
    <t>94 Bobbi Dr</t>
  </si>
  <si>
    <t>Deposit 8/17/21-Credit Card</t>
  </si>
  <si>
    <t>Deposit 8/18/21-Credit Card</t>
  </si>
  <si>
    <t>Deposit 8/20/21</t>
  </si>
  <si>
    <t>Deposit 8/19/21-Credit Card</t>
  </si>
  <si>
    <t>Deposit 8/20/21-Credit Card</t>
  </si>
  <si>
    <t>Deposit 8/22/21-Credit Card</t>
  </si>
  <si>
    <t>Deposit 8/24/21-Credit Card</t>
  </si>
  <si>
    <t>Wal Mart-JC's Phone Case</t>
  </si>
  <si>
    <t>Deposit 8/25/21</t>
  </si>
  <si>
    <t>Linda Keith</t>
  </si>
  <si>
    <t>955 Aderholt Rd</t>
  </si>
  <si>
    <t>Dennis Marcum</t>
  </si>
  <si>
    <t>154 Judy Dr</t>
  </si>
  <si>
    <t>Deposit 8/25/21/Credit Card</t>
  </si>
  <si>
    <t>Dollar General-Field</t>
  </si>
  <si>
    <t>Deposit 8/25/21-Credit Card</t>
  </si>
  <si>
    <t>Victoria Masterson-Deposit Refund</t>
  </si>
  <si>
    <t>Raeann Bates-Deposit Refund</t>
  </si>
  <si>
    <t>Makayla Decker-Deposit Refund</t>
  </si>
  <si>
    <t>Returned Draft-Turner</t>
  </si>
  <si>
    <t>Returned Draft-Duncan</t>
  </si>
  <si>
    <t>Connie Dabney-Deposit Refund</t>
  </si>
  <si>
    <t>Malachi Griffith-Deposit Refund</t>
  </si>
  <si>
    <t>Deposit 8/27/21</t>
  </si>
  <si>
    <t>Deposit 8/26/21-Credit Card</t>
  </si>
  <si>
    <t>Valvoline Instant Oil Change-Veh Expense</t>
  </si>
  <si>
    <t>Returned Check-Maynard</t>
  </si>
  <si>
    <t>US Post Office- Bills</t>
  </si>
  <si>
    <t>Ashikkumar Patel- Deposit Refund</t>
  </si>
  <si>
    <t>Christopher Harvey</t>
  </si>
  <si>
    <t>39 Hwy 1568</t>
  </si>
  <si>
    <t>Member Deposit-Linda Keith</t>
  </si>
  <si>
    <t>Citizens-Sewer Charges</t>
  </si>
  <si>
    <t>Deposit 8/27/21 Credit Card</t>
  </si>
  <si>
    <t>Deposit 8/28/21 Credit Card</t>
  </si>
  <si>
    <t>Deposit 8/29/21 Credit Card</t>
  </si>
  <si>
    <t>Member Deposit - Garrett</t>
  </si>
  <si>
    <t>Deposit 8/30/21 Credit Card</t>
  </si>
  <si>
    <t>Sandy Garrett</t>
  </si>
  <si>
    <t>2279 Highway 90</t>
  </si>
  <si>
    <t>Deposit 8/31/21 Credit Card</t>
  </si>
  <si>
    <t>Deposit 9/1/21</t>
  </si>
  <si>
    <t>Digital Ocean - Website</t>
  </si>
  <si>
    <t>Deposit 9/1/21 Credit Card</t>
  </si>
  <si>
    <t>Deposit 9/2/21</t>
  </si>
  <si>
    <t>Dollar Store - Field</t>
  </si>
  <si>
    <t>Deposit 9/3/21 Credit Card</t>
  </si>
  <si>
    <t>Tractor Supply - Field Materials</t>
  </si>
  <si>
    <t>Deposit 9/2/21 Credit Card</t>
  </si>
  <si>
    <t xml:space="preserve">Deposit 9/3/21 </t>
  </si>
  <si>
    <t>Deposit 9/4/21 Credit Card</t>
  </si>
  <si>
    <t>Deposit 9/5/21 Credit Card</t>
  </si>
  <si>
    <t>Deposit 9/6/21 Credit Card</t>
  </si>
  <si>
    <t>Deposit 9/7/21</t>
  </si>
  <si>
    <t>Deposit 9/7/21 Paid at Bank</t>
  </si>
  <si>
    <t>Deposiit 9/7/21 Credit Card</t>
  </si>
  <si>
    <t>Deposit 9/8/21</t>
  </si>
  <si>
    <t>Revenue Sinking Fund #6 Savings</t>
  </si>
  <si>
    <t>Monticello Utility Commission-Purchased Water</t>
  </si>
  <si>
    <t>Deposit 9/8/21 Credit Card</t>
  </si>
  <si>
    <t>Deposit 9/9/21</t>
  </si>
  <si>
    <t>Deposit 9/9/21 Paid at Bank</t>
  </si>
  <si>
    <t>Deposit 9/9/21 Credit Card</t>
  </si>
  <si>
    <t>Deposit 9/10/21</t>
  </si>
  <si>
    <t>Deposit 9/10/21 Drafts</t>
  </si>
  <si>
    <t>Consolidated - Parts</t>
  </si>
  <si>
    <t>DOE Office Supplies</t>
  </si>
  <si>
    <t>Deposit 9/10/21 Credit Card</t>
  </si>
  <si>
    <t>Deposit 9/11/21 Credit Card</t>
  </si>
  <si>
    <t>Deposit 9/12/21 Credit Card</t>
  </si>
  <si>
    <t>Deposit 9/13/21</t>
  </si>
  <si>
    <t>Deposit 9/13/21 Paid at Bank</t>
  </si>
  <si>
    <t>Deposit 9/13/21 Credit Card</t>
  </si>
  <si>
    <t>Member Deposit - Wells</t>
  </si>
  <si>
    <t>Kaitlyn Wells</t>
  </si>
  <si>
    <t>Deposit 9/14/21 Credit Card</t>
  </si>
  <si>
    <t>Deposit 9/15/21 Credit Card</t>
  </si>
  <si>
    <t>Deposit 9/16/21</t>
  </si>
  <si>
    <t>Deposit 9/16/21 Credit Card</t>
  </si>
  <si>
    <t>Acorn Design - Decal for New Truck</t>
  </si>
  <si>
    <t>Ky Transportation - New Truck Lic</t>
  </si>
  <si>
    <t>Returned Draft-Prouty</t>
  </si>
  <si>
    <t>Returned Draft-Hill</t>
  </si>
  <si>
    <t xml:space="preserve">Deluxe Business - Checks </t>
  </si>
  <si>
    <t>Deluxe Business - Deposit Slips</t>
  </si>
  <si>
    <t>Deposit 9/17/21 Credit Card</t>
  </si>
  <si>
    <t>91-15</t>
  </si>
  <si>
    <t>Modern Systems - Office Security</t>
  </si>
  <si>
    <t>Deposit 9/20/21 Credit Card</t>
  </si>
  <si>
    <t>Deposit 9/21/21</t>
  </si>
  <si>
    <t>Chris Roberts</t>
  </si>
  <si>
    <t>376 Cumberland Dr</t>
  </si>
  <si>
    <t>Don Franklin - 2021 Truck</t>
  </si>
  <si>
    <t>New Truck</t>
  </si>
  <si>
    <t>Tractor Supply - New Truck</t>
  </si>
  <si>
    <t>Deposit 9/21/21 Credit Card</t>
  </si>
  <si>
    <t>High Tide Tech - John Gover Telemetry</t>
  </si>
  <si>
    <t>Deposit 9/22/21 Credit Card</t>
  </si>
  <si>
    <t>Ferguson/Pollard - Field &amp; Parts</t>
  </si>
  <si>
    <t>Deposit 9/23/21 Credit Card</t>
  </si>
  <si>
    <t>Donda Lay - Deposit Refund</t>
  </si>
  <si>
    <t>Citizens - Auto Withdrawal Fee</t>
  </si>
  <si>
    <t>Deposit 9/24/21 Credit Card</t>
  </si>
  <si>
    <t>Deposit 9/25/21 Credit Card</t>
  </si>
  <si>
    <t>Deposit 9/27/21</t>
  </si>
  <si>
    <t>Morrow Cemetery Fund</t>
  </si>
  <si>
    <t>Deposit 9/27/21 Credit Card</t>
  </si>
  <si>
    <t>High Tide - Annual</t>
  </si>
  <si>
    <t>O'Reillys - Veh Exp New Truck</t>
  </si>
  <si>
    <t>Lowes - Veh Exp New Truck</t>
  </si>
  <si>
    <t>$175/Mthly $17722.00</t>
  </si>
  <si>
    <t>Totals</t>
  </si>
  <si>
    <t>Deposit 9/28/21 Credit Card</t>
  </si>
  <si>
    <t>Deposit 9/29/21 Credit Card</t>
  </si>
  <si>
    <t>Deposit 9/30/21</t>
  </si>
  <si>
    <t>Deposit 9/31/21 Credit Card</t>
  </si>
  <si>
    <t>Deposit 10/1/21</t>
  </si>
  <si>
    <t>Deposit 10/1/21 Credit Card</t>
  </si>
  <si>
    <t>Deposit 10/2/21 Credit Card</t>
  </si>
  <si>
    <t>Deposit 10/3/21 Credit Card</t>
  </si>
  <si>
    <t>Deposit 10/4/21</t>
  </si>
  <si>
    <t>Revenue Sinking Fund # 2 Savings</t>
  </si>
  <si>
    <t>Deposit 10/4/21 Credit Card</t>
  </si>
  <si>
    <t>Deposit 10/5/21</t>
  </si>
  <si>
    <t>Revenue Sinking Fund #4 Saving</t>
  </si>
  <si>
    <t>Deposit 10/5/21 Credit Card</t>
  </si>
  <si>
    <t>Deposit 10/6/21</t>
  </si>
  <si>
    <t>Deposit 10/6/21 - Paid at Bank</t>
  </si>
  <si>
    <t>Ricky Cowan</t>
  </si>
  <si>
    <t>122 Billy Bertram Rd</t>
  </si>
  <si>
    <t>Revenue Sinking Fund #5 - Savings</t>
  </si>
  <si>
    <t>Administrator - Occupational Tax</t>
  </si>
  <si>
    <t>Treasurer - UI Fund</t>
  </si>
  <si>
    <t>Deposit 10/6/21 Credit Card</t>
  </si>
  <si>
    <t>Deposit 10/7/21</t>
  </si>
  <si>
    <t>Ashley Lynn</t>
  </si>
  <si>
    <t>1199 Ader Holt Rd</t>
  </si>
  <si>
    <t>KY StateTreasurer - School Tax</t>
  </si>
  <si>
    <t>KY State Treasurer - State Withholding</t>
  </si>
  <si>
    <t>Deposit 10/7/21 - Credit Card</t>
  </si>
  <si>
    <t>Monticello Utility - Purchase Water</t>
  </si>
  <si>
    <t>Revenue Sinking #3</t>
  </si>
  <si>
    <t>Deposit 10/8/21</t>
  </si>
  <si>
    <t>Katherine Adams</t>
  </si>
  <si>
    <t>Deposit 10/8/21- Credit Card</t>
  </si>
  <si>
    <t>Deposit 10/9/21 - Credit Card</t>
  </si>
  <si>
    <t>Deposit 10/10/21 - Credit Card</t>
  </si>
  <si>
    <t>Deposit 10/11/21 - Credit Card</t>
  </si>
  <si>
    <t>Deposit 10/12/21</t>
  </si>
  <si>
    <t>Christopher Morden</t>
  </si>
  <si>
    <t>59 Cumberland Dr</t>
  </si>
  <si>
    <t>Member Deposit - Casey</t>
  </si>
  <si>
    <t>Deposit 10/12/21 - Drafts</t>
  </si>
  <si>
    <t>Deposit 10/12/21 - Credit Cards</t>
  </si>
  <si>
    <t>Bryan Casey</t>
  </si>
  <si>
    <t>100 Jackboro Rd.</t>
  </si>
  <si>
    <t>Deposit 10/13/21</t>
  </si>
  <si>
    <t>Lake Cumberland Outdoors - Vehexp</t>
  </si>
  <si>
    <t>KY State Treas - Sales &amp; Use</t>
  </si>
  <si>
    <t>Deposit 10/13/21 - Credit Cards</t>
  </si>
  <si>
    <t>Returned Check - Coffman</t>
  </si>
  <si>
    <t xml:space="preserve">Deposit 10/14/21 </t>
  </si>
  <si>
    <t>Deposit 10/14/21 Paid @ Bank</t>
  </si>
  <si>
    <t>Deposit 10/14/21 - Credit Cards</t>
  </si>
  <si>
    <t>Lake Cumberland Outdoor - Vehexp</t>
  </si>
  <si>
    <t>High Tide Tech</t>
  </si>
  <si>
    <t>Modern Systems - Security</t>
  </si>
  <si>
    <t>O'Reillys - Vehexp - New Truck</t>
  </si>
  <si>
    <t>Assured Partners - Truck Ins.</t>
  </si>
  <si>
    <t>Deposit 10/18/21</t>
  </si>
  <si>
    <t>Spectrum-Internet</t>
  </si>
  <si>
    <t>Deposit 10/15/21-Credit Card</t>
  </si>
  <si>
    <t>Deposit 10/16/21-Credit Card</t>
  </si>
  <si>
    <t>Deposit 10/17/21-Credit Card</t>
  </si>
  <si>
    <t>Deposit 10/18/21-Credit Card</t>
  </si>
  <si>
    <t>Member Deposit - Hieatt</t>
  </si>
  <si>
    <t>Member Deposit-Carrender</t>
  </si>
  <si>
    <t>Deposit 10/19/21-Credit Card</t>
  </si>
  <si>
    <t>Gloria Carrender</t>
  </si>
  <si>
    <t>4880 Hwy 790</t>
  </si>
  <si>
    <t>Mandy Hieatt</t>
  </si>
  <si>
    <t>359 Cumberland Dr</t>
  </si>
  <si>
    <t>Deposit 10/20/21-Credit Card</t>
  </si>
  <si>
    <t>Deposit 10/21/21</t>
  </si>
  <si>
    <t>Deposit 10/21/21-Credit Card</t>
  </si>
  <si>
    <t>Returned Check-Conatser</t>
  </si>
  <si>
    <t>Deposit 10/21/21-Paid at Bank</t>
  </si>
  <si>
    <t>Deposit 10/22/21-Credit Card</t>
  </si>
  <si>
    <t>Deposit 10/24/21-Credit Card</t>
  </si>
  <si>
    <t>Kentucky Rural Water Assoc-Membership Dues</t>
  </si>
  <si>
    <t>Ferguson Waterworks-Parts</t>
  </si>
  <si>
    <t>Pollardwater-field</t>
  </si>
  <si>
    <t>Deposit 10/25/21-Credit Card</t>
  </si>
  <si>
    <t>Debra Mayfield-Deposit Refund</t>
  </si>
  <si>
    <t>Sloan Bell-Deposit Refund</t>
  </si>
  <si>
    <t>Donovan Gibson-Deposit Refund</t>
  </si>
  <si>
    <t>Ann Conner-Deposit Refund</t>
  </si>
  <si>
    <t>Citizens-Auto Withdrawal</t>
  </si>
  <si>
    <t xml:space="preserve">              </t>
  </si>
  <si>
    <t>US Postal -Bills</t>
  </si>
  <si>
    <t>Deposit 10/27/28</t>
  </si>
  <si>
    <t>Deposit 10/26/27-Credit Card</t>
  </si>
  <si>
    <t>Deposit 10/27/21</t>
  </si>
  <si>
    <t>Deposit 10/27/21-Credit Card</t>
  </si>
  <si>
    <t>JC Cain-Repairs</t>
  </si>
  <si>
    <t>Deposit -10/28/21-Crediti  Card</t>
  </si>
  <si>
    <t>Bronston Water-Saving</t>
  </si>
  <si>
    <t>Anna Harder</t>
  </si>
  <si>
    <t>130 Judy drive</t>
  </si>
  <si>
    <t>Casey Orem</t>
  </si>
  <si>
    <t>1731-10 Old Hwy 90</t>
  </si>
  <si>
    <t>Sandra Swanner</t>
  </si>
  <si>
    <t>101 Walden Lane</t>
  </si>
  <si>
    <r>
      <t xml:space="preserve">Loan # 9 "Revenue Sinking Fund #3 - Twin Rivers Project Payment </t>
    </r>
    <r>
      <rPr>
        <b/>
        <sz val="10"/>
        <rFont val="Arial"/>
        <family val="2"/>
      </rPr>
      <t>18979.00</t>
    </r>
    <r>
      <rPr>
        <sz val="10"/>
        <rFont val="Arial"/>
        <family val="2"/>
      </rPr>
      <t xml:space="preserve">  Oct 28</t>
    </r>
  </si>
  <si>
    <t>Katherine Adams-Salary</t>
  </si>
  <si>
    <t>KATHERINE ADAMS-SALARY</t>
  </si>
  <si>
    <t>Wal Mart-Office Supplies</t>
  </si>
  <si>
    <t>Digital Ocean</t>
  </si>
  <si>
    <t>Deposit 10/29/21-Credit Card</t>
  </si>
  <si>
    <t>Deposit 10/30/21-Credit Card</t>
  </si>
  <si>
    <t>Deposit 10/31/21-Credit Card</t>
  </si>
  <si>
    <t>Deposit 11/1/21</t>
  </si>
  <si>
    <t>Lake Cumberland Outdoors-Veh</t>
  </si>
  <si>
    <t>Deposit 11/1/21-Credit Card</t>
  </si>
  <si>
    <t>Member Deposit-VanHook</t>
  </si>
  <si>
    <t>Deposit 11/2/21</t>
  </si>
  <si>
    <t>Brian Leath</t>
  </si>
  <si>
    <t>94 Scarletts Way</t>
  </si>
  <si>
    <t>Joyce Deaton-Payment Overpayment</t>
  </si>
  <si>
    <t>Revenue Sinking 3-Saving</t>
  </si>
  <si>
    <t>Deposit 11/2/21-Credit Card</t>
  </si>
  <si>
    <t>Deposit 11/3/21</t>
  </si>
  <si>
    <t>Deposit 11/3/21-Credit Card</t>
  </si>
  <si>
    <t>Deposit 11/4/21</t>
  </si>
  <si>
    <t>Deposit 11/4/21-Paid at Bank</t>
  </si>
  <si>
    <t>Revenue Sinking 4- Saving</t>
  </si>
  <si>
    <t>South Midway Supply-Parts</t>
  </si>
  <si>
    <t>Deposit 11/4/21-Credit Card</t>
  </si>
  <si>
    <t>Deposit 11/5/21</t>
  </si>
  <si>
    <t>Revenue Sinking -Saving</t>
  </si>
  <si>
    <t>Deposit 11/5/21-Credit Card</t>
  </si>
  <si>
    <t>Deposit 11/6/21-Credit Card</t>
  </si>
  <si>
    <t>Deposit 11/7/21-Credit Card</t>
  </si>
  <si>
    <t>Deposit 11/8/21</t>
  </si>
  <si>
    <t>Deposit 11/8/21-Paid at Bank</t>
  </si>
  <si>
    <t>Lowes-field</t>
  </si>
  <si>
    <t>Deposit 11/9/21</t>
  </si>
  <si>
    <t>Deposit 11/9/21-Paid at Bank</t>
  </si>
  <si>
    <t>Deposit 11/8/21-Credit Card</t>
  </si>
  <si>
    <t>Deposit 11/9/21-Drafts</t>
  </si>
  <si>
    <t>Monticello Utility-Purchased Water</t>
  </si>
  <si>
    <t>Deposit 11/10/21</t>
  </si>
  <si>
    <t>Deposit 11/10/21-Paid at Bank</t>
  </si>
  <si>
    <t>Deposit 11/9/21-Credit Card</t>
  </si>
  <si>
    <t>Danville Office Equipment</t>
  </si>
  <si>
    <t>Deposit 11/10/21-Credit Card</t>
  </si>
  <si>
    <t>Deposit 11/11/21-Credit Card</t>
  </si>
  <si>
    <t>Microbac Lab-Samples</t>
  </si>
  <si>
    <t>Deposit 11/12/21-Credit Card</t>
  </si>
  <si>
    <t>Deposit 11/13/21-Credit Card</t>
  </si>
  <si>
    <t>Deposit 11/14/21-Credit Card</t>
  </si>
  <si>
    <t>Deposit 11/16/21</t>
  </si>
  <si>
    <t>Deposit 11/16/21-Paid at Bank</t>
  </si>
  <si>
    <t>Deposit 11/15/21-Credit Card</t>
  </si>
  <si>
    <t>Deposit 11/12/21</t>
  </si>
  <si>
    <t>Eric Keith-Director Pay</t>
  </si>
  <si>
    <t>US Post Office-Late Bill</t>
  </si>
  <si>
    <t>Deposit 11/16/21-Credit Cards</t>
  </si>
  <si>
    <t>Deposit 11/17/21-Credit Card</t>
  </si>
  <si>
    <t>Lowes-Office Shelf</t>
  </si>
  <si>
    <t>Deposit 11/18/21 Credit Card</t>
  </si>
  <si>
    <t>Deposit 11/19/21</t>
  </si>
  <si>
    <t>Deposit 11/19/21 Paid at Bank</t>
  </si>
  <si>
    <t>KATHERINE ADAMS</t>
  </si>
  <si>
    <t>Workman's Water Service - Attitude Valve</t>
  </si>
  <si>
    <t>Mid-South Tank - John Gover Tank Insp.</t>
  </si>
  <si>
    <t>Deposit 11/19/21-Credit Card</t>
  </si>
  <si>
    <t>Terry Ramsey-1 Mowing</t>
  </si>
  <si>
    <t>Deposit 11/21/21-Credit Card</t>
  </si>
  <si>
    <t>Deposit 11/22/21-Credit Card</t>
  </si>
  <si>
    <t>Deposit 11/20/21-Credit Card</t>
  </si>
  <si>
    <t>Austin Stewart-Deposit Refund</t>
  </si>
  <si>
    <t>John Boone-Deposit Refund</t>
  </si>
  <si>
    <t>Richard Shepherd-Deposit Refund</t>
  </si>
  <si>
    <t>Allison Carr-Deposit Refund</t>
  </si>
  <si>
    <t>Corey Miller-Deposit Refund</t>
  </si>
  <si>
    <t>Deposit 11/23/21-Credit Card</t>
  </si>
  <si>
    <t>Deposit 11/24/21</t>
  </si>
  <si>
    <t>Barry Daulton-Audit</t>
  </si>
  <si>
    <t>Jaime Stamper-Deposit Refund</t>
  </si>
  <si>
    <t>Deposit 11/24/21-</t>
  </si>
  <si>
    <t>Reno's</t>
  </si>
  <si>
    <t>Citizens Auto Withdrawal</t>
  </si>
  <si>
    <t>Deposit 11/24/21-Credit Card</t>
  </si>
  <si>
    <t>Deposit 11/25/21-Credit Card</t>
  </si>
  <si>
    <t>Deposit 11/26/21-Credit Card</t>
  </si>
  <si>
    <t>Deposit 11/27/21-Credit Card</t>
  </si>
  <si>
    <t>Bronston Post Office-Bills</t>
  </si>
  <si>
    <t>Deposit 11/28/21-Credit Card</t>
  </si>
  <si>
    <t>Deposit 11/29/21-Credit Card</t>
  </si>
  <si>
    <t>Deposit 11/30/21</t>
  </si>
  <si>
    <t>Lou Sellers</t>
  </si>
  <si>
    <t>121 Bonnie Blue</t>
  </si>
  <si>
    <t>Deposit 11/30/21-Credit Card</t>
  </si>
  <si>
    <t>Deposit 12/1/21</t>
  </si>
  <si>
    <t>Victoria Ramsey - Mileage July-November</t>
  </si>
  <si>
    <t>Leland Keith-Director Pay</t>
  </si>
  <si>
    <t>Matt Tucker-Director Pay</t>
  </si>
  <si>
    <t>Clinton Keith-Director Pay</t>
  </si>
  <si>
    <t>Alvin Morrow-Director Pay</t>
  </si>
  <si>
    <t>High Tide-Annual Renewal</t>
  </si>
  <si>
    <t>Deposit 12/1/21-for Directors Pay</t>
  </si>
  <si>
    <t>Deposit 12/1/21-Credit Card</t>
  </si>
  <si>
    <t>Deposit 12/2/21</t>
  </si>
  <si>
    <t>Digital Ocean-Domain</t>
  </si>
  <si>
    <t>Deposit 12/3/21</t>
  </si>
  <si>
    <t>Villas Ventures-Sewer</t>
  </si>
  <si>
    <t>Deposit 12/2/21-Credit Card</t>
  </si>
  <si>
    <t>Credit Card Fee</t>
  </si>
  <si>
    <t>Alisa Sanders</t>
  </si>
  <si>
    <t>717 Old Decker Rd</t>
  </si>
  <si>
    <t>Deposit 12/6/21</t>
  </si>
  <si>
    <t>Deposit 12/3/21-Credit Card</t>
  </si>
  <si>
    <t>Deposit 12/4/21-Credit Card</t>
  </si>
  <si>
    <t>Deposit 12/5/2021-Credit Card</t>
  </si>
  <si>
    <t>Sonny's Christmas Dinner</t>
  </si>
  <si>
    <t>Deposit 12/6/21-Credit Card</t>
  </si>
  <si>
    <t>Deposit 12/7/21</t>
  </si>
  <si>
    <t>Deposit 12/7/21-Credit Card</t>
  </si>
  <si>
    <t>Deposit 12/8/21</t>
  </si>
  <si>
    <t>Deposit 12/8/21-Paid at Bank</t>
  </si>
  <si>
    <t>Ky State Treasurer-School Tax</t>
  </si>
  <si>
    <t>Ky State Treasurer-State Withholding</t>
  </si>
  <si>
    <t>Deposit 12/9/21</t>
  </si>
  <si>
    <t>Deposit 12/9/21-Paid at Bank</t>
  </si>
  <si>
    <t>Deposit 12/8/21-Credit Card</t>
  </si>
  <si>
    <t>Monticello Utility-Purchase water</t>
  </si>
  <si>
    <t>DOE-Office Supplies</t>
  </si>
  <si>
    <t>Consolidated Pipe-Parts</t>
  </si>
  <si>
    <t>Deposit 12/9/21-Credit Card</t>
  </si>
  <si>
    <t>Deposit 12/10/21</t>
  </si>
  <si>
    <t>Deposit 12/10/21-Drafts</t>
  </si>
  <si>
    <t>Edward Snell</t>
  </si>
  <si>
    <t>165 Tucker Rd</t>
  </si>
  <si>
    <t>Member Depsosit-Snell</t>
  </si>
  <si>
    <t>Deposit 12/13/21</t>
  </si>
  <si>
    <t>Member Deposit-Daniel</t>
  </si>
  <si>
    <t>Wal Mart- Office Supplies</t>
  </si>
  <si>
    <t>Deposit 12/11/21-Credit Card</t>
  </si>
  <si>
    <t>Deposit 12/12/21-Credit Card</t>
  </si>
  <si>
    <t>Deposit 12/10/21-Credit Card</t>
  </si>
  <si>
    <t>Kentucky State TreasureSales and Use Tax</t>
  </si>
  <si>
    <t>South Kentucky RECC- Electric</t>
  </si>
  <si>
    <t>Lake Cumberland-Veh Expense</t>
  </si>
  <si>
    <t>Deposit 12/13/21-Credit Card</t>
  </si>
  <si>
    <t>Deposit 12/15/21</t>
  </si>
  <si>
    <t>Kristian Coffey</t>
  </si>
  <si>
    <t>133 Rolling Cliff</t>
  </si>
  <si>
    <t>Deposit 12/14/21-Credit Card</t>
  </si>
  <si>
    <t>Returned Draft-Joyce Crabtree</t>
  </si>
  <si>
    <t>Trifecta Print-Door Hangers &amp; Recpts</t>
  </si>
  <si>
    <t>South Midway-Parts</t>
  </si>
  <si>
    <t>Deposit 12/15/21-Credit Card</t>
  </si>
  <si>
    <t>Deposit 12/16/21-Credit Card</t>
  </si>
  <si>
    <t>Spectrum-Phones</t>
  </si>
  <si>
    <t xml:space="preserve">                                 </t>
  </si>
  <si>
    <t>Lowes-Field</t>
  </si>
  <si>
    <t>Deposit 12/20/21</t>
  </si>
  <si>
    <t>Deposit 12/20/21-Paid at Bank</t>
  </si>
  <si>
    <t>Deposit 12/17/21-Credit Card</t>
  </si>
  <si>
    <t>Deposit 12/19/21-Credit Card</t>
  </si>
  <si>
    <t>Modern Systems-Cellular Monitoring</t>
  </si>
  <si>
    <t>Richard Smith-Deposit Refund</t>
  </si>
  <si>
    <t>Sherry Flynn-Deposit Refund</t>
  </si>
  <si>
    <t>Georgia Darrell-Deposit Refund</t>
  </si>
  <si>
    <t>James Moody-Deposit Refund</t>
  </si>
  <si>
    <t>Deposit 12/20/21-Credit Card</t>
  </si>
  <si>
    <t>Casa Grande-Christmas Lunch</t>
  </si>
  <si>
    <t>Deposit 12/27/21</t>
  </si>
  <si>
    <t>Deposit 12/21/21-Credit Card</t>
  </si>
  <si>
    <t>Deposit 12/22/21-Credit Card</t>
  </si>
  <si>
    <t>Deposit 12/24/21-Credit Card</t>
  </si>
  <si>
    <t>Deposit 12/23/21-Credit Card</t>
  </si>
  <si>
    <t>US Post Office-Bills</t>
  </si>
  <si>
    <t>US Post Office- Late Bills</t>
  </si>
  <si>
    <t>Deposit 12/28/21-Credit Card</t>
  </si>
  <si>
    <t>Valvoline-Veh Exp</t>
  </si>
  <si>
    <t>Deposit 12/29/21</t>
  </si>
  <si>
    <t>Check 16808-Voided Sherry Flynn</t>
  </si>
  <si>
    <t>US Post Office-Office Expense</t>
  </si>
  <si>
    <t>Kasi Morrow-Salary</t>
  </si>
  <si>
    <t>Deposit 12/29/21-Credit Card</t>
  </si>
  <si>
    <t>Deposit 12/27/21-Credit Card</t>
  </si>
  <si>
    <t>Sonya Branscum</t>
  </si>
  <si>
    <t>31 Lora Ct</t>
  </si>
  <si>
    <t>Alexus Meer</t>
  </si>
  <si>
    <t>362 Bobbi Dr</t>
  </si>
  <si>
    <t>Kathy Adams-Salary</t>
  </si>
  <si>
    <t>Deposit 12/31/21</t>
  </si>
  <si>
    <t>Deposit 12/30/21-Credit Card</t>
  </si>
  <si>
    <t>Deposit 12/31/21-Credit Card</t>
  </si>
  <si>
    <t xml:space="preserve">Meghan Runyon-Deposit </t>
  </si>
  <si>
    <t>Kimberly Daniel</t>
  </si>
  <si>
    <t>Caitlyn Vanhook</t>
  </si>
  <si>
    <t>570 Tucker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</si>
</sst>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[$-409]mmmm\-yy;@"/>
    <numFmt numFmtId="166" formatCode="0.000%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0" fontId="2" fillId="0" borderId="0" xfId="0" applyFo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2" fillId="2" borderId="5" xfId="0" applyFont="1" applyFill="1" applyBorder="1"/>
    <xf numFmtId="165" fontId="0" fillId="0" borderId="6" xfId="0" applyNumberFormat="1" applyBorder="1"/>
    <xf numFmtId="165" fontId="0" fillId="0" borderId="0" xfId="0" applyNumberFormat="1"/>
    <xf numFmtId="0" fontId="0" fillId="0" borderId="6" xfId="0" applyBorder="1"/>
    <xf numFmtId="164" fontId="0" fillId="0" borderId="6" xfId="0" applyNumberFormat="1" applyBorder="1"/>
    <xf numFmtId="0" fontId="4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Border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164" fontId="0" fillId="0" borderId="5" xfId="0" applyNumberFormat="1" applyBorder="1"/>
    <xf numFmtId="0" fontId="0" fillId="0" borderId="9" xfId="0" applyBorder="1"/>
    <xf numFmtId="164" fontId="0" fillId="0" borderId="9" xfId="0" applyNumberFormat="1" applyBorder="1"/>
    <xf numFmtId="0" fontId="7" fillId="0" borderId="13" xfId="0" applyFont="1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13" xfId="0" applyBorder="1"/>
    <xf numFmtId="8" fontId="0" fillId="0" borderId="0" xfId="0" applyNumberFormat="1"/>
    <xf numFmtId="8" fontId="0" fillId="0" borderId="1" xfId="0" applyNumberFormat="1" applyBorder="1"/>
    <xf numFmtId="8" fontId="0" fillId="0" borderId="20" xfId="0" applyNumberFormat="1" applyBorder="1"/>
    <xf numFmtId="14" fontId="0" fillId="0" borderId="1" xfId="0" applyNumberFormat="1" applyBorder="1"/>
    <xf numFmtId="14" fontId="0" fillId="0" borderId="9" xfId="0" applyNumberFormat="1" applyBorder="1"/>
    <xf numFmtId="8" fontId="1" fillId="0" borderId="1" xfId="0" applyNumberFormat="1" applyFont="1" applyBorder="1"/>
    <xf numFmtId="8" fontId="1" fillId="0" borderId="9" xfId="0" applyNumberFormat="1" applyFont="1" applyBorder="1"/>
    <xf numFmtId="8" fontId="4" fillId="0" borderId="22" xfId="0" applyNumberFormat="1" applyFont="1" applyBorder="1"/>
    <xf numFmtId="8" fontId="1" fillId="0" borderId="2" xfId="0" applyNumberFormat="1" applyFont="1" applyBorder="1"/>
    <xf numFmtId="8" fontId="1" fillId="0" borderId="25" xfId="0" applyNumberFormat="1" applyFont="1" applyBorder="1"/>
    <xf numFmtId="8" fontId="1" fillId="0" borderId="28" xfId="0" applyNumberFormat="1" applyFont="1" applyBorder="1"/>
    <xf numFmtId="8" fontId="1" fillId="0" borderId="22" xfId="0" applyNumberFormat="1" applyFont="1" applyBorder="1"/>
    <xf numFmtId="8" fontId="1" fillId="0" borderId="0" xfId="0" applyNumberFormat="1" applyFont="1"/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164" fontId="0" fillId="3" borderId="0" xfId="0" applyNumberFormat="1" applyFill="1"/>
    <xf numFmtId="0" fontId="7" fillId="3" borderId="10" xfId="0" applyFont="1" applyFill="1" applyBorder="1"/>
    <xf numFmtId="164" fontId="7" fillId="3" borderId="11" xfId="0" applyNumberFormat="1" applyFon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0" fontId="2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3" borderId="13" xfId="0" applyFill="1" applyBorder="1"/>
    <xf numFmtId="164" fontId="0" fillId="3" borderId="14" xfId="0" applyNumberFormat="1" applyFill="1" applyBorder="1"/>
    <xf numFmtId="0" fontId="2" fillId="4" borderId="0" xfId="0" applyFont="1" applyFill="1" applyAlignment="1">
      <alignment horizontal="center"/>
    </xf>
    <xf numFmtId="0" fontId="0" fillId="4" borderId="24" xfId="0" applyFill="1" applyBorder="1"/>
    <xf numFmtId="0" fontId="0" fillId="4" borderId="15" xfId="0" applyFill="1" applyBorder="1"/>
    <xf numFmtId="0" fontId="0" fillId="4" borderId="27" xfId="0" applyFill="1" applyBorder="1"/>
    <xf numFmtId="0" fontId="0" fillId="4" borderId="31" xfId="0" applyFill="1" applyBorder="1"/>
    <xf numFmtId="0" fontId="0" fillId="4" borderId="30" xfId="0" applyFill="1" applyBorder="1"/>
    <xf numFmtId="0" fontId="0" fillId="4" borderId="1" xfId="0" applyFill="1" applyBorder="1"/>
    <xf numFmtId="0" fontId="0" fillId="4" borderId="9" xfId="0" applyFill="1" applyBorder="1"/>
    <xf numFmtId="0" fontId="2" fillId="4" borderId="19" xfId="0" applyFont="1" applyFill="1" applyBorder="1"/>
    <xf numFmtId="0" fontId="0" fillId="4" borderId="0" xfId="0" applyFill="1"/>
    <xf numFmtId="0" fontId="2" fillId="4" borderId="9" xfId="0" applyFont="1" applyFill="1" applyBorder="1" applyAlignment="1">
      <alignment horizontal="center"/>
    </xf>
    <xf numFmtId="8" fontId="0" fillId="4" borderId="26" xfId="0" applyNumberFormat="1" applyFill="1" applyBorder="1"/>
    <xf numFmtId="8" fontId="0" fillId="4" borderId="16" xfId="0" applyNumberFormat="1" applyFill="1" applyBorder="1"/>
    <xf numFmtId="8" fontId="0" fillId="4" borderId="29" xfId="0" applyNumberFormat="1" applyFill="1" applyBorder="1"/>
    <xf numFmtId="8" fontId="0" fillId="4" borderId="23" xfId="0" applyNumberFormat="1" applyFill="1" applyBorder="1"/>
    <xf numFmtId="8" fontId="0" fillId="4" borderId="32" xfId="0" applyNumberFormat="1" applyFill="1" applyBorder="1"/>
    <xf numFmtId="8" fontId="0" fillId="4" borderId="2" xfId="0" applyNumberFormat="1" applyFill="1" applyBorder="1"/>
    <xf numFmtId="8" fontId="0" fillId="4" borderId="1" xfId="0" applyNumberFormat="1" applyFill="1" applyBorder="1"/>
    <xf numFmtId="8" fontId="4" fillId="4" borderId="22" xfId="0" applyNumberFormat="1" applyFont="1" applyFill="1" applyBorder="1"/>
    <xf numFmtId="8" fontId="4" fillId="4" borderId="23" xfId="0" applyNumberFormat="1" applyFont="1" applyFill="1" applyBorder="1"/>
    <xf numFmtId="8" fontId="10" fillId="0" borderId="0" xfId="0" applyNumberFormat="1" applyFont="1"/>
    <xf numFmtId="0" fontId="8" fillId="4" borderId="15" xfId="0" applyFont="1" applyFill="1" applyBorder="1"/>
    <xf numFmtId="0" fontId="10" fillId="4" borderId="1" xfId="0" applyFont="1" applyFill="1" applyBorder="1"/>
    <xf numFmtId="0" fontId="8" fillId="0" borderId="1" xfId="0" applyFont="1" applyBorder="1"/>
    <xf numFmtId="0" fontId="0" fillId="3" borderId="17" xfId="0" applyFill="1" applyBorder="1"/>
    <xf numFmtId="0" fontId="0" fillId="3" borderId="6" xfId="0" applyFill="1" applyBorder="1"/>
    <xf numFmtId="164" fontId="0" fillId="3" borderId="6" xfId="0" applyNumberFormat="1" applyFill="1" applyBorder="1"/>
    <xf numFmtId="164" fontId="0" fillId="3" borderId="18" xfId="0" applyNumberFormat="1" applyFill="1" applyBorder="1"/>
    <xf numFmtId="0" fontId="0" fillId="4" borderId="34" xfId="0" applyFill="1" applyBorder="1"/>
    <xf numFmtId="8" fontId="1" fillId="0" borderId="21" xfId="0" applyNumberFormat="1" applyFont="1" applyBorder="1"/>
    <xf numFmtId="0" fontId="8" fillId="4" borderId="2" xfId="0" applyFont="1" applyFill="1" applyBorder="1"/>
    <xf numFmtId="0" fontId="8" fillId="4" borderId="1" xfId="0" applyFont="1" applyFill="1" applyBorder="1"/>
    <xf numFmtId="0" fontId="8" fillId="0" borderId="21" xfId="0" applyFont="1" applyBorder="1"/>
    <xf numFmtId="0" fontId="8" fillId="0" borderId="9" xfId="0" applyFont="1" applyBorder="1"/>
    <xf numFmtId="14" fontId="8" fillId="0" borderId="3" xfId="0" applyNumberFormat="1" applyFont="1" applyBorder="1"/>
    <xf numFmtId="14" fontId="5" fillId="0" borderId="0" xfId="0" applyNumberFormat="1" applyFont="1"/>
    <xf numFmtId="8" fontId="0" fillId="0" borderId="9" xfId="0" applyNumberFormat="1" applyBorder="1"/>
    <xf numFmtId="0" fontId="0" fillId="0" borderId="2" xfId="0" applyBorder="1"/>
    <xf numFmtId="14" fontId="0" fillId="0" borderId="2" xfId="0" applyNumberFormat="1" applyBorder="1"/>
    <xf numFmtId="0" fontId="8" fillId="4" borderId="24" xfId="0" applyFont="1" applyFill="1" applyBorder="1"/>
    <xf numFmtId="0" fontId="8" fillId="4" borderId="25" xfId="0" applyFont="1" applyFill="1" applyBorder="1"/>
    <xf numFmtId="8" fontId="0" fillId="4" borderId="25" xfId="0" applyNumberFormat="1" applyFill="1" applyBorder="1"/>
    <xf numFmtId="0" fontId="0" fillId="4" borderId="25" xfId="0" applyFill="1" applyBorder="1"/>
    <xf numFmtId="14" fontId="0" fillId="4" borderId="26" xfId="0" applyNumberFormat="1" applyFill="1" applyBorder="1"/>
    <xf numFmtId="164" fontId="0" fillId="4" borderId="1" xfId="0" applyNumberFormat="1" applyFill="1" applyBorder="1"/>
    <xf numFmtId="14" fontId="0" fillId="4" borderId="16" xfId="0" applyNumberFormat="1" applyFill="1" applyBorder="1"/>
    <xf numFmtId="0" fontId="8" fillId="4" borderId="27" xfId="0" applyFont="1" applyFill="1" applyBorder="1"/>
    <xf numFmtId="0" fontId="0" fillId="4" borderId="28" xfId="0" applyFill="1" applyBorder="1"/>
    <xf numFmtId="164" fontId="0" fillId="4" borderId="28" xfId="0" applyNumberFormat="1" applyFill="1" applyBorder="1"/>
    <xf numFmtId="8" fontId="0" fillId="4" borderId="28" xfId="0" applyNumberFormat="1" applyFill="1" applyBorder="1"/>
    <xf numFmtId="8" fontId="2" fillId="4" borderId="29" xfId="0" applyNumberFormat="1" applyFont="1" applyFill="1" applyBorder="1"/>
    <xf numFmtId="14" fontId="8" fillId="0" borderId="9" xfId="0" applyNumberFormat="1" applyFont="1" applyBorder="1"/>
    <xf numFmtId="0" fontId="8" fillId="3" borderId="24" xfId="0" applyFont="1" applyFill="1" applyBorder="1"/>
    <xf numFmtId="0" fontId="8" fillId="3" borderId="25" xfId="0" applyFont="1" applyFill="1" applyBorder="1"/>
    <xf numFmtId="164" fontId="0" fillId="3" borderId="25" xfId="0" applyNumberFormat="1" applyFill="1" applyBorder="1"/>
    <xf numFmtId="0" fontId="0" fillId="3" borderId="25" xfId="0" applyFill="1" applyBorder="1"/>
    <xf numFmtId="14" fontId="0" fillId="3" borderId="26" xfId="0" applyNumberFormat="1" applyFill="1" applyBorder="1"/>
    <xf numFmtId="0" fontId="8" fillId="3" borderId="15" xfId="0" applyFont="1" applyFill="1" applyBorder="1"/>
    <xf numFmtId="14" fontId="0" fillId="3" borderId="16" xfId="0" applyNumberFormat="1" applyFill="1" applyBorder="1"/>
    <xf numFmtId="0" fontId="8" fillId="3" borderId="27" xfId="0" applyFont="1" applyFill="1" applyBorder="1"/>
    <xf numFmtId="0" fontId="0" fillId="3" borderId="28" xfId="0" applyFill="1" applyBorder="1"/>
    <xf numFmtId="164" fontId="0" fillId="3" borderId="28" xfId="0" applyNumberFormat="1" applyFill="1" applyBorder="1"/>
    <xf numFmtId="0" fontId="8" fillId="0" borderId="2" xfId="0" applyFont="1" applyBorder="1"/>
    <xf numFmtId="8" fontId="2" fillId="3" borderId="29" xfId="0" applyNumberFormat="1" applyFont="1" applyFill="1" applyBorder="1"/>
    <xf numFmtId="164" fontId="0" fillId="0" borderId="21" xfId="0" applyNumberFormat="1" applyBorder="1"/>
    <xf numFmtId="0" fontId="0" fillId="3" borderId="36" xfId="0" applyFill="1" applyBorder="1"/>
    <xf numFmtId="164" fontId="0" fillId="3" borderId="36" xfId="0" applyNumberFormat="1" applyFill="1" applyBorder="1"/>
    <xf numFmtId="8" fontId="2" fillId="3" borderId="37" xfId="0" applyNumberFormat="1" applyFont="1" applyFill="1" applyBorder="1"/>
    <xf numFmtId="0" fontId="2" fillId="3" borderId="35" xfId="0" applyFont="1" applyFill="1" applyBorder="1"/>
    <xf numFmtId="0" fontId="8" fillId="3" borderId="36" xfId="0" applyFont="1" applyFill="1" applyBorder="1"/>
    <xf numFmtId="0" fontId="8" fillId="0" borderId="0" xfId="0" applyFont="1"/>
    <xf numFmtId="0" fontId="0" fillId="0" borderId="21" xfId="0" applyBorder="1"/>
    <xf numFmtId="14" fontId="0" fillId="0" borderId="21" xfId="0" applyNumberFormat="1" applyBorder="1"/>
    <xf numFmtId="0" fontId="0" fillId="3" borderId="15" xfId="0" applyFill="1" applyBorder="1"/>
    <xf numFmtId="0" fontId="0" fillId="3" borderId="27" xfId="0" applyFill="1" applyBorder="1"/>
    <xf numFmtId="164" fontId="2" fillId="3" borderId="29" xfId="0" applyNumberFormat="1" applyFont="1" applyFill="1" applyBorder="1"/>
    <xf numFmtId="164" fontId="8" fillId="0" borderId="1" xfId="0" applyNumberFormat="1" applyFont="1" applyBorder="1"/>
    <xf numFmtId="0" fontId="8" fillId="3" borderId="1" xfId="0" applyFont="1" applyFill="1" applyBorder="1"/>
    <xf numFmtId="0" fontId="8" fillId="3" borderId="31" xfId="0" applyFont="1" applyFill="1" applyBorder="1"/>
    <xf numFmtId="0" fontId="8" fillId="3" borderId="2" xfId="0" applyFont="1" applyFill="1" applyBorder="1"/>
    <xf numFmtId="164" fontId="0" fillId="3" borderId="2" xfId="0" applyNumberFormat="1" applyFill="1" applyBorder="1"/>
    <xf numFmtId="0" fontId="0" fillId="3" borderId="2" xfId="0" applyFill="1" applyBorder="1"/>
    <xf numFmtId="14" fontId="0" fillId="3" borderId="32" xfId="0" applyNumberFormat="1" applyFill="1" applyBorder="1"/>
    <xf numFmtId="0" fontId="8" fillId="3" borderId="28" xfId="0" applyFont="1" applyFill="1" applyBorder="1"/>
    <xf numFmtId="8" fontId="0" fillId="3" borderId="29" xfId="0" applyNumberFormat="1" applyFill="1" applyBorder="1"/>
    <xf numFmtId="0" fontId="0" fillId="3" borderId="24" xfId="0" applyFill="1" applyBorder="1"/>
    <xf numFmtId="14" fontId="8" fillId="0" borderId="1" xfId="0" applyNumberFormat="1" applyFont="1" applyBorder="1"/>
    <xf numFmtId="0" fontId="0" fillId="3" borderId="26" xfId="0" applyFill="1" applyBorder="1"/>
    <xf numFmtId="0" fontId="2" fillId="3" borderId="36" xfId="0" applyFont="1" applyFill="1" applyBorder="1"/>
    <xf numFmtId="164" fontId="2" fillId="3" borderId="36" xfId="0" applyNumberFormat="1" applyFont="1" applyFill="1" applyBorder="1"/>
    <xf numFmtId="0" fontId="2" fillId="3" borderId="19" xfId="0" applyFont="1" applyFill="1" applyBorder="1"/>
    <xf numFmtId="0" fontId="2" fillId="3" borderId="22" xfId="0" applyFont="1" applyFill="1" applyBorder="1"/>
    <xf numFmtId="164" fontId="2" fillId="3" borderId="22" xfId="0" applyNumberFormat="1" applyFont="1" applyFill="1" applyBorder="1"/>
    <xf numFmtId="8" fontId="2" fillId="3" borderId="23" xfId="0" applyNumberFormat="1" applyFont="1" applyFill="1" applyBorder="1"/>
    <xf numFmtId="0" fontId="8" fillId="4" borderId="9" xfId="0" applyFont="1" applyFill="1" applyBorder="1"/>
    <xf numFmtId="14" fontId="8" fillId="3" borderId="24" xfId="0" applyNumberFormat="1" applyFont="1" applyFill="1" applyBorder="1"/>
    <xf numFmtId="14" fontId="8" fillId="3" borderId="15" xfId="0" applyNumberFormat="1" applyFont="1" applyFill="1" applyBorder="1"/>
    <xf numFmtId="14" fontId="8" fillId="3" borderId="27" xfId="0" applyNumberFormat="1" applyFont="1" applyFill="1" applyBorder="1"/>
    <xf numFmtId="0" fontId="2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3" borderId="3" xfId="0" applyFont="1" applyFill="1" applyBorder="1" applyAlignment="1">
      <alignment horizontal="center"/>
    </xf>
    <xf numFmtId="14" fontId="8" fillId="0" borderId="2" xfId="0" applyNumberFormat="1" applyFont="1" applyBorder="1"/>
    <xf numFmtId="0" fontId="8" fillId="11" borderId="38" xfId="0" applyFont="1" applyFill="1" applyBorder="1"/>
    <xf numFmtId="0" fontId="0" fillId="11" borderId="25" xfId="0" applyFill="1" applyBorder="1"/>
    <xf numFmtId="164" fontId="0" fillId="11" borderId="25" xfId="0" applyNumberFormat="1" applyFill="1" applyBorder="1"/>
    <xf numFmtId="0" fontId="8" fillId="11" borderId="8" xfId="0" applyFont="1" applyFill="1" applyBorder="1"/>
    <xf numFmtId="0" fontId="0" fillId="11" borderId="1" xfId="0" applyFill="1" applyBorder="1"/>
    <xf numFmtId="164" fontId="0" fillId="11" borderId="1" xfId="0" applyNumberFormat="1" applyFill="1" applyBorder="1"/>
    <xf numFmtId="14" fontId="8" fillId="11" borderId="25" xfId="0" applyNumberFormat="1" applyFont="1" applyFill="1" applyBorder="1"/>
    <xf numFmtId="0" fontId="8" fillId="11" borderId="1" xfId="0" applyFont="1" applyFill="1" applyBorder="1"/>
    <xf numFmtId="14" fontId="8" fillId="11" borderId="1" xfId="0" applyNumberFormat="1" applyFont="1" applyFill="1" applyBorder="1"/>
    <xf numFmtId="0" fontId="0" fillId="4" borderId="35" xfId="0" applyFill="1" applyBorder="1"/>
    <xf numFmtId="8" fontId="1" fillId="0" borderId="36" xfId="0" applyNumberFormat="1" applyFont="1" applyBorder="1"/>
    <xf numFmtId="0" fontId="0" fillId="4" borderId="6" xfId="0" applyFill="1" applyBorder="1"/>
    <xf numFmtId="164" fontId="0" fillId="3" borderId="3" xfId="0" applyNumberFormat="1" applyFill="1" applyBorder="1"/>
    <xf numFmtId="0" fontId="8" fillId="0" borderId="25" xfId="0" applyFont="1" applyBorder="1"/>
    <xf numFmtId="164" fontId="0" fillId="0" borderId="25" xfId="0" applyNumberFormat="1" applyBorder="1"/>
    <xf numFmtId="0" fontId="0" fillId="0" borderId="25" xfId="0" applyBorder="1"/>
    <xf numFmtId="14" fontId="0" fillId="0" borderId="25" xfId="0" applyNumberFormat="1" applyBorder="1"/>
    <xf numFmtId="0" fontId="8" fillId="0" borderId="4" xfId="0" applyFont="1" applyBorder="1" applyAlignment="1">
      <alignment horizontal="center" wrapText="1"/>
    </xf>
    <xf numFmtId="8" fontId="0" fillId="3" borderId="40" xfId="0" applyNumberFormat="1" applyFill="1" applyBorder="1"/>
    <xf numFmtId="0" fontId="8" fillId="11" borderId="25" xfId="0" applyFont="1" applyFill="1" applyBorder="1"/>
    <xf numFmtId="14" fontId="0" fillId="11" borderId="1" xfId="0" applyNumberFormat="1" applyFill="1" applyBorder="1"/>
    <xf numFmtId="8" fontId="1" fillId="4" borderId="21" xfId="0" applyNumberFormat="1" applyFont="1" applyFill="1" applyBorder="1"/>
    <xf numFmtId="14" fontId="0" fillId="0" borderId="3" xfId="0" applyNumberFormat="1" applyBorder="1" applyAlignment="1">
      <alignment horizontal="right"/>
    </xf>
    <xf numFmtId="14" fontId="8" fillId="0" borderId="3" xfId="0" applyNumberFormat="1" applyFont="1" applyBorder="1" applyAlignment="1">
      <alignment horizontal="right"/>
    </xf>
    <xf numFmtId="0" fontId="8" fillId="0" borderId="41" xfId="0" applyFont="1" applyBorder="1"/>
    <xf numFmtId="14" fontId="0" fillId="0" borderId="42" xfId="0" applyNumberFormat="1" applyBorder="1"/>
    <xf numFmtId="0" fontId="8" fillId="11" borderId="9" xfId="0" applyFont="1" applyFill="1" applyBorder="1" applyAlignment="1">
      <alignment horizontal="left"/>
    </xf>
    <xf numFmtId="14" fontId="8" fillId="11" borderId="9" xfId="0" applyNumberFormat="1" applyFont="1" applyFill="1" applyBorder="1" applyAlignment="1">
      <alignment horizontal="right"/>
    </xf>
    <xf numFmtId="164" fontId="8" fillId="11" borderId="9" xfId="0" applyNumberFormat="1" applyFont="1" applyFill="1" applyBorder="1" applyAlignment="1">
      <alignment horizontal="right"/>
    </xf>
    <xf numFmtId="0" fontId="8" fillId="0" borderId="39" xfId="0" applyFont="1" applyBorder="1"/>
    <xf numFmtId="14" fontId="0" fillId="0" borderId="0" xfId="0" applyNumberFormat="1"/>
    <xf numFmtId="0" fontId="8" fillId="11" borderId="9" xfId="0" applyFont="1" applyFill="1" applyBorder="1"/>
    <xf numFmtId="164" fontId="0" fillId="11" borderId="9" xfId="0" applyNumberFormat="1" applyFill="1" applyBorder="1"/>
    <xf numFmtId="0" fontId="0" fillId="11" borderId="9" xfId="0" applyFill="1" applyBorder="1"/>
    <xf numFmtId="14" fontId="0" fillId="11" borderId="9" xfId="0" applyNumberFormat="1" applyFill="1" applyBorder="1"/>
    <xf numFmtId="14" fontId="0" fillId="11" borderId="43" xfId="0" applyNumberFormat="1" applyFill="1" applyBorder="1"/>
    <xf numFmtId="8" fontId="1" fillId="11" borderId="1" xfId="0" applyNumberFormat="1" applyFont="1" applyFill="1" applyBorder="1"/>
    <xf numFmtId="8" fontId="1" fillId="11" borderId="25" xfId="0" applyNumberFormat="1" applyFont="1" applyFill="1" applyBorder="1"/>
    <xf numFmtId="8" fontId="1" fillId="11" borderId="28" xfId="0" applyNumberFormat="1" applyFont="1" applyFill="1" applyBorder="1"/>
    <xf numFmtId="8" fontId="1" fillId="11" borderId="36" xfId="0" applyNumberFormat="1" applyFont="1" applyFill="1" applyBorder="1"/>
    <xf numFmtId="8" fontId="1" fillId="11" borderId="22" xfId="0" applyNumberFormat="1" applyFont="1" applyFill="1" applyBorder="1"/>
    <xf numFmtId="8" fontId="1" fillId="11" borderId="2" xfId="0" applyNumberFormat="1" applyFont="1" applyFill="1" applyBorder="1"/>
    <xf numFmtId="8" fontId="1" fillId="11" borderId="9" xfId="0" applyNumberFormat="1" applyFont="1" applyFill="1" applyBorder="1"/>
    <xf numFmtId="0" fontId="8" fillId="4" borderId="30" xfId="0" applyFont="1" applyFill="1" applyBorder="1"/>
    <xf numFmtId="165" fontId="8" fillId="0" borderId="6" xfId="0" applyNumberFormat="1" applyFont="1" applyBorder="1"/>
    <xf numFmtId="0" fontId="0" fillId="4" borderId="3" xfId="0" applyFill="1" applyBorder="1"/>
    <xf numFmtId="8" fontId="1" fillId="0" borderId="15" xfId="0" applyNumberFormat="1" applyFont="1" applyBorder="1"/>
    <xf numFmtId="164" fontId="0" fillId="0" borderId="44" xfId="0" applyNumberFormat="1" applyBorder="1"/>
    <xf numFmtId="164" fontId="10" fillId="0" borderId="0" xfId="0" applyNumberFormat="1" applyFont="1"/>
    <xf numFmtId="0" fontId="8" fillId="0" borderId="15" xfId="0" applyFont="1" applyBorder="1"/>
    <xf numFmtId="0" fontId="4" fillId="2" borderId="4" xfId="0" applyFont="1" applyFill="1" applyBorder="1" applyAlignment="1">
      <alignment horizontal="center" wrapText="1"/>
    </xf>
    <xf numFmtId="0" fontId="8" fillId="4" borderId="31" xfId="0" applyFont="1" applyFill="1" applyBorder="1"/>
    <xf numFmtId="0" fontId="8" fillId="0" borderId="4" xfId="0" applyFont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0" fillId="12" borderId="0" xfId="0" applyFill="1"/>
    <xf numFmtId="164" fontId="0" fillId="12" borderId="0" xfId="0" applyNumberFormat="1" applyFill="1"/>
    <xf numFmtId="0" fontId="0" fillId="13" borderId="0" xfId="0" applyFill="1"/>
    <xf numFmtId="0" fontId="0" fillId="12" borderId="1" xfId="0" applyFill="1" applyBorder="1"/>
    <xf numFmtId="164" fontId="0" fillId="12" borderId="1" xfId="0" applyNumberFormat="1" applyFill="1" applyBorder="1"/>
    <xf numFmtId="164" fontId="8" fillId="0" borderId="3" xfId="0" applyNumberFormat="1" applyFont="1" applyBorder="1"/>
    <xf numFmtId="0" fontId="0" fillId="3" borderId="45" xfId="0" applyFill="1" applyBorder="1"/>
    <xf numFmtId="164" fontId="0" fillId="3" borderId="45" xfId="0" applyNumberFormat="1" applyFill="1" applyBorder="1"/>
    <xf numFmtId="8" fontId="2" fillId="3" borderId="45" xfId="0" applyNumberFormat="1" applyFont="1" applyFill="1" applyBorder="1"/>
    <xf numFmtId="0" fontId="0" fillId="3" borderId="22" xfId="0" applyFill="1" applyBorder="1"/>
    <xf numFmtId="8" fontId="2" fillId="3" borderId="19" xfId="0" applyNumberFormat="1" applyFont="1" applyFill="1" applyBorder="1"/>
    <xf numFmtId="0" fontId="0" fillId="0" borderId="7" xfId="0" applyBorder="1" applyAlignment="1">
      <alignment horizontal="center" wrapText="1"/>
    </xf>
    <xf numFmtId="0" fontId="14" fillId="14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1" borderId="0" xfId="0" applyFill="1"/>
    <xf numFmtId="164" fontId="0" fillId="11" borderId="0" xfId="0" applyNumberFormat="1" applyFill="1"/>
    <xf numFmtId="0" fontId="2" fillId="12" borderId="46" xfId="0" applyFont="1" applyFill="1" applyBorder="1"/>
    <xf numFmtId="164" fontId="2" fillId="12" borderId="46" xfId="0" applyNumberFormat="1" applyFont="1" applyFill="1" applyBorder="1"/>
    <xf numFmtId="0" fontId="2" fillId="12" borderId="0" xfId="0" applyFont="1" applyFill="1"/>
    <xf numFmtId="0" fontId="2" fillId="12" borderId="1" xfId="0" applyFont="1" applyFill="1" applyBorder="1"/>
    <xf numFmtId="164" fontId="2" fillId="12" borderId="1" xfId="0" applyNumberFormat="1" applyFont="1" applyFill="1" applyBorder="1"/>
    <xf numFmtId="0" fontId="2" fillId="12" borderId="8" xfId="0" applyFon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14" borderId="3" xfId="0" applyFont="1" applyFill="1" applyBorder="1" applyAlignment="1">
      <alignment horizontal="center" vertical="center" wrapText="1"/>
    </xf>
    <xf numFmtId="10" fontId="0" fillId="0" borderId="3" xfId="0" applyNumberFormat="1" applyBorder="1"/>
    <xf numFmtId="166" fontId="0" fillId="0" borderId="3" xfId="0" applyNumberFormat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/>
    <xf numFmtId="0" fontId="8" fillId="0" borderId="21" xfId="0" applyFon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21" xfId="0" applyFont="1" applyFill="1" applyBorder="1"/>
    <xf numFmtId="0" fontId="8" fillId="11" borderId="41" xfId="0" applyFont="1" applyFill="1" applyBorder="1"/>
    <xf numFmtId="0" fontId="8" fillId="11" borderId="2" xfId="0" applyFont="1" applyFill="1" applyBorder="1"/>
    <xf numFmtId="164" fontId="0" fillId="11" borderId="2" xfId="0" applyNumberFormat="1" applyFill="1" applyBorder="1"/>
    <xf numFmtId="0" fontId="0" fillId="11" borderId="2" xfId="0" applyFill="1" applyBorder="1"/>
    <xf numFmtId="14" fontId="0" fillId="11" borderId="42" xfId="0" applyNumberFormat="1" applyFill="1" applyBorder="1"/>
    <xf numFmtId="14" fontId="0" fillId="11" borderId="47" xfId="0" applyNumberFormat="1" applyFill="1" applyBorder="1"/>
    <xf numFmtId="14" fontId="2" fillId="0" borderId="1" xfId="0" applyNumberFormat="1" applyFont="1" applyBorder="1"/>
    <xf numFmtId="0" fontId="8" fillId="0" borderId="4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wrapText="1"/>
    </xf>
    <xf numFmtId="166" fontId="0" fillId="0" borderId="0" xfId="0" applyNumberFormat="1" applyBorder="1"/>
    <xf numFmtId="0" fontId="8" fillId="4" borderId="6" xfId="0" applyFon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11" borderId="2" xfId="0" applyNumberFormat="1" applyFill="1" applyBorder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8" fillId="11" borderId="1" xfId="0" applyNumberFormat="1" applyFont="1" applyFill="1" applyBorder="1"/>
    <xf numFmtId="0" fontId="8" fillId="11" borderId="0" xfId="0" applyFont="1" applyFill="1"/>
    <xf numFmtId="0" fontId="2" fillId="11" borderId="1" xfId="0" applyFont="1" applyFill="1" applyBorder="1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3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4" fillId="14" borderId="4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wrapText="1"/>
    </xf>
    <xf numFmtId="0" fontId="0" fillId="11" borderId="7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2AB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nston" id="{ABB3E685-F1E3-42F7-868E-4014B3DF8291}" userId="Bronsto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0" dT="2021-06-10T20:14:49.06" personId="{ABB3E685-F1E3-42F7-868E-4014B3DF8291}" id="{6DE9999F-7123-451A-B629-267F9B8C064A}">
    <text>#16227 dated 6/26/20, #16295 dated 8/27/20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2"/>
  <sheetViews>
    <sheetView tabSelected="1" zoomScale="160" zoomScaleNormal="1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23" sqref="N23:N24"/>
    </sheetView>
  </sheetViews>
  <sheetFormatPr defaultRowHeight="12.75" x14ac:dyDescent="0.35"/>
  <cols>
    <col min="1" max="1" width="26" customWidth="1"/>
    <col min="2" max="2" width="10" customWidth="1"/>
    <col min="3" max="3" width="10.86328125" customWidth="1"/>
    <col min="4" max="4" width="10.33203125" customWidth="1"/>
    <col min="5" max="5" width="9.46484375" customWidth="1"/>
    <col min="6" max="6" width="10.33203125" customWidth="1"/>
    <col min="7" max="7" width="9.6640625" customWidth="1"/>
    <col min="8" max="8" width="9.46484375" customWidth="1"/>
    <col min="9" max="9" width="9.33203125" customWidth="1"/>
    <col min="10" max="10" width="9.53125" customWidth="1"/>
    <col min="11" max="11" width="9.6640625" customWidth="1"/>
    <col min="12" max="12" width="10.33203125" customWidth="1"/>
    <col min="13" max="13" width="10" customWidth="1"/>
    <col min="14" max="14" width="12.33203125" customWidth="1"/>
  </cols>
  <sheetData>
    <row r="1" spans="1:14" ht="13.5" thickBot="1" x14ac:dyDescent="0.45">
      <c r="A1" s="67">
        <v>2021</v>
      </c>
      <c r="B1" s="77" t="s">
        <v>90</v>
      </c>
      <c r="C1" s="77" t="s">
        <v>91</v>
      </c>
      <c r="D1" s="77" t="s">
        <v>92</v>
      </c>
      <c r="E1" s="77" t="s">
        <v>93</v>
      </c>
      <c r="F1" s="77" t="s">
        <v>94</v>
      </c>
      <c r="G1" s="77" t="s">
        <v>95</v>
      </c>
      <c r="H1" s="77" t="s">
        <v>96</v>
      </c>
      <c r="I1" s="77" t="s">
        <v>97</v>
      </c>
      <c r="J1" s="77" t="s">
        <v>98</v>
      </c>
      <c r="K1" s="77" t="s">
        <v>99</v>
      </c>
      <c r="L1" s="77" t="s">
        <v>100</v>
      </c>
      <c r="M1" s="77" t="s">
        <v>101</v>
      </c>
      <c r="N1" s="77" t="s">
        <v>102</v>
      </c>
    </row>
    <row r="2" spans="1:14" x14ac:dyDescent="0.35">
      <c r="A2" s="68" t="s">
        <v>134</v>
      </c>
      <c r="B2" s="49">
        <v>2424.38</v>
      </c>
      <c r="C2" s="49">
        <v>2424.38</v>
      </c>
      <c r="D2" s="208">
        <v>2460.2600000000002</v>
      </c>
      <c r="E2" s="49">
        <v>2496.14</v>
      </c>
      <c r="F2" s="49">
        <v>2496.14</v>
      </c>
      <c r="G2" s="49">
        <v>2496.14</v>
      </c>
      <c r="H2" s="49">
        <v>2496.14</v>
      </c>
      <c r="I2" s="49">
        <v>2496.14</v>
      </c>
      <c r="J2" s="49">
        <v>2496.14</v>
      </c>
      <c r="K2" s="208">
        <v>2496.14</v>
      </c>
      <c r="L2" s="49">
        <v>2496.14</v>
      </c>
      <c r="M2" s="208">
        <v>2496.14</v>
      </c>
      <c r="N2" s="78">
        <f>SUM(B2:M2)</f>
        <v>29774.279999999995</v>
      </c>
    </row>
    <row r="3" spans="1:14" ht="13.15" thickBot="1" x14ac:dyDescent="0.4">
      <c r="A3" s="69" t="s">
        <v>135</v>
      </c>
      <c r="B3" s="45">
        <v>2194.86</v>
      </c>
      <c r="C3" s="45">
        <v>2194.86</v>
      </c>
      <c r="D3" s="207">
        <v>2194.86</v>
      </c>
      <c r="E3" s="45">
        <v>2278.21</v>
      </c>
      <c r="F3" s="45">
        <v>2278.21</v>
      </c>
      <c r="G3" s="45">
        <v>2278.21</v>
      </c>
      <c r="H3" s="45">
        <v>2278.21</v>
      </c>
      <c r="I3" s="45">
        <v>2278.21</v>
      </c>
      <c r="J3" s="45">
        <v>1262.3</v>
      </c>
      <c r="K3" s="207">
        <v>1995.26</v>
      </c>
      <c r="L3" s="45">
        <v>1995.26</v>
      </c>
      <c r="M3" s="207">
        <v>2107.7199999999998</v>
      </c>
      <c r="N3" s="79">
        <f t="shared" ref="N3:N66" si="0">SUM(B3:M3)</f>
        <v>25336.169999999995</v>
      </c>
    </row>
    <row r="4" spans="1:14" ht="13.15" hidden="1" thickBot="1" x14ac:dyDescent="0.4">
      <c r="A4" s="95" t="s">
        <v>136</v>
      </c>
      <c r="B4" s="46"/>
      <c r="C4" s="50"/>
      <c r="D4" s="209"/>
      <c r="E4" s="50"/>
      <c r="F4" s="50"/>
      <c r="G4" s="50"/>
      <c r="H4" s="50"/>
      <c r="I4" s="50"/>
      <c r="J4" s="50"/>
      <c r="K4" s="209"/>
      <c r="L4" s="50"/>
      <c r="M4" s="209"/>
      <c r="N4" s="79">
        <f t="shared" si="0"/>
        <v>0</v>
      </c>
    </row>
    <row r="5" spans="1:14" ht="13.15" thickBot="1" x14ac:dyDescent="0.4">
      <c r="A5" s="216" t="s">
        <v>184</v>
      </c>
      <c r="B5" s="217">
        <v>2306.5700000000002</v>
      </c>
      <c r="C5" s="181">
        <v>2306.5700000000002</v>
      </c>
      <c r="D5" s="210">
        <v>2337.7399999999998</v>
      </c>
      <c r="E5" s="181">
        <v>2368.91</v>
      </c>
      <c r="F5" s="181">
        <v>2368.91</v>
      </c>
      <c r="G5" s="181">
        <v>2368.91</v>
      </c>
      <c r="H5" s="181">
        <v>2368.91</v>
      </c>
      <c r="I5" s="181">
        <v>2368.91</v>
      </c>
      <c r="J5" s="181">
        <v>2368.91</v>
      </c>
      <c r="K5" s="210">
        <v>2368.91</v>
      </c>
      <c r="L5" s="181">
        <v>2368.91</v>
      </c>
      <c r="M5" s="210">
        <v>2368.91</v>
      </c>
      <c r="N5" s="79">
        <f t="shared" si="0"/>
        <v>28271.07</v>
      </c>
    </row>
    <row r="6" spans="1:14" ht="13.15" thickBot="1" x14ac:dyDescent="0.4">
      <c r="A6" s="182" t="s">
        <v>137</v>
      </c>
      <c r="B6" s="50">
        <v>871.88</v>
      </c>
      <c r="C6" s="181">
        <v>419.43</v>
      </c>
      <c r="D6" s="210">
        <v>626.04</v>
      </c>
      <c r="E6" s="181">
        <v>911.63</v>
      </c>
      <c r="F6" s="181">
        <v>1222.57</v>
      </c>
      <c r="G6" s="181">
        <v>1302.29</v>
      </c>
      <c r="H6" s="181">
        <v>1266.4000000000001</v>
      </c>
      <c r="I6" s="181">
        <v>1495.72</v>
      </c>
      <c r="J6" s="181">
        <v>2019.96</v>
      </c>
      <c r="K6" s="210">
        <v>2019.96</v>
      </c>
      <c r="L6" s="181">
        <v>2019.96</v>
      </c>
      <c r="M6" s="210">
        <v>2019.96</v>
      </c>
      <c r="N6" s="79">
        <f t="shared" si="0"/>
        <v>16195.8</v>
      </c>
    </row>
    <row r="7" spans="1:14" ht="13.15" thickBot="1" x14ac:dyDescent="0.4">
      <c r="A7" s="297" t="s">
        <v>1078</v>
      </c>
      <c r="B7" s="181"/>
      <c r="C7" s="181"/>
      <c r="D7" s="210"/>
      <c r="E7" s="181"/>
      <c r="F7" s="181"/>
      <c r="G7" s="181"/>
      <c r="H7" s="181"/>
      <c r="I7" s="181"/>
      <c r="J7" s="181"/>
      <c r="K7" s="210"/>
      <c r="L7" s="181">
        <v>1182.06</v>
      </c>
      <c r="M7" s="210">
        <v>2452.92</v>
      </c>
      <c r="N7" s="79">
        <f t="shared" si="0"/>
        <v>3634.98</v>
      </c>
    </row>
    <row r="8" spans="1:14" ht="13.15" thickBot="1" x14ac:dyDescent="0.4">
      <c r="A8" s="180" t="s">
        <v>138</v>
      </c>
      <c r="B8" s="181">
        <v>19755.900000000001</v>
      </c>
      <c r="C8" s="51">
        <v>24343.06</v>
      </c>
      <c r="D8" s="211">
        <v>23152.39</v>
      </c>
      <c r="E8" s="51">
        <v>14220.41</v>
      </c>
      <c r="F8" s="51">
        <v>23877.4</v>
      </c>
      <c r="G8" s="51">
        <v>15821.38</v>
      </c>
      <c r="H8" s="51">
        <v>25334.45</v>
      </c>
      <c r="I8" s="51">
        <v>27903.32</v>
      </c>
      <c r="J8" s="51">
        <v>19434.759999999998</v>
      </c>
      <c r="K8" s="211">
        <v>24475.26</v>
      </c>
      <c r="L8" s="51">
        <v>24004.03</v>
      </c>
      <c r="M8" s="211">
        <v>17759.150000000001</v>
      </c>
      <c r="N8" s="81">
        <f t="shared" si="0"/>
        <v>260081.51000000004</v>
      </c>
    </row>
    <row r="9" spans="1:14" x14ac:dyDescent="0.35">
      <c r="A9" s="68" t="s">
        <v>139</v>
      </c>
      <c r="B9" s="49">
        <v>2224.89</v>
      </c>
      <c r="C9" s="49">
        <v>2258.41</v>
      </c>
      <c r="D9" s="208">
        <v>2169.91</v>
      </c>
      <c r="E9" s="49">
        <v>2230.52</v>
      </c>
      <c r="F9" s="49">
        <v>2318.6799999999998</v>
      </c>
      <c r="G9" s="49">
        <v>2412.3200000000002</v>
      </c>
      <c r="H9" s="49">
        <v>2434.8200000000002</v>
      </c>
      <c r="I9" s="49">
        <v>2428.48</v>
      </c>
      <c r="J9" s="49">
        <v>2502.27</v>
      </c>
      <c r="K9" s="208">
        <v>2214.41</v>
      </c>
      <c r="L9" s="49">
        <v>2457.3000000000002</v>
      </c>
      <c r="M9" s="208">
        <v>2753.19</v>
      </c>
      <c r="N9" s="78">
        <f t="shared" si="0"/>
        <v>28405.199999999997</v>
      </c>
    </row>
    <row r="10" spans="1:14" x14ac:dyDescent="0.35">
      <c r="A10" s="69" t="s">
        <v>140</v>
      </c>
      <c r="B10" s="45">
        <v>298.49</v>
      </c>
      <c r="C10" s="45"/>
      <c r="D10" s="207"/>
      <c r="E10" s="45">
        <v>293.06</v>
      </c>
      <c r="F10" s="45"/>
      <c r="G10" s="45"/>
      <c r="H10" s="45">
        <v>318.75</v>
      </c>
      <c r="I10" s="45"/>
      <c r="J10" s="45"/>
      <c r="K10" s="207">
        <v>321.39</v>
      </c>
      <c r="L10" s="45"/>
      <c r="M10" s="207"/>
      <c r="N10" s="79">
        <f t="shared" si="0"/>
        <v>1231.69</v>
      </c>
    </row>
    <row r="11" spans="1:14" x14ac:dyDescent="0.35">
      <c r="A11" s="69" t="s">
        <v>141</v>
      </c>
      <c r="B11" s="45">
        <v>491.02</v>
      </c>
      <c r="C11" s="45">
        <v>513.17999999999995</v>
      </c>
      <c r="D11" s="207">
        <v>470.85</v>
      </c>
      <c r="E11" s="45">
        <v>489.45</v>
      </c>
      <c r="F11" s="45">
        <v>510.05</v>
      </c>
      <c r="G11" s="45">
        <v>535.16</v>
      </c>
      <c r="H11" s="45">
        <v>534.04999999999995</v>
      </c>
      <c r="I11" s="45">
        <v>532.04999999999995</v>
      </c>
      <c r="J11" s="45">
        <v>548.04999999999995</v>
      </c>
      <c r="K11" s="207">
        <v>471.18</v>
      </c>
      <c r="L11" s="45">
        <v>519.17999999999995</v>
      </c>
      <c r="M11" s="207">
        <v>519.17999999999995</v>
      </c>
      <c r="N11" s="79">
        <f t="shared" si="0"/>
        <v>6133.4000000000015</v>
      </c>
    </row>
    <row r="12" spans="1:14" x14ac:dyDescent="0.35">
      <c r="A12" s="69" t="s">
        <v>142</v>
      </c>
      <c r="B12" s="45">
        <v>329.71</v>
      </c>
      <c r="C12" s="45">
        <v>358.88</v>
      </c>
      <c r="D12" s="207">
        <v>277.24</v>
      </c>
      <c r="E12" s="45">
        <v>349.83</v>
      </c>
      <c r="F12" s="45">
        <v>317.86</v>
      </c>
      <c r="G12" s="45">
        <v>338.99</v>
      </c>
      <c r="H12" s="45">
        <v>410.83</v>
      </c>
      <c r="I12" s="45">
        <v>524.71</v>
      </c>
      <c r="J12" s="45">
        <v>402.92</v>
      </c>
      <c r="K12" s="207">
        <v>215.11</v>
      </c>
      <c r="L12" s="45">
        <v>387.66</v>
      </c>
      <c r="M12" s="207">
        <v>375.33</v>
      </c>
      <c r="N12" s="79">
        <f t="shared" si="0"/>
        <v>4289.0700000000006</v>
      </c>
    </row>
    <row r="13" spans="1:14" ht="13.15" thickBot="1" x14ac:dyDescent="0.4">
      <c r="A13" s="70" t="s">
        <v>143</v>
      </c>
      <c r="B13" s="50">
        <v>1995.97</v>
      </c>
      <c r="C13" s="50">
        <v>2021.36</v>
      </c>
      <c r="D13" s="209">
        <v>1972.43</v>
      </c>
      <c r="E13" s="50">
        <v>2158.77</v>
      </c>
      <c r="F13" s="50">
        <v>2152.9499999999998</v>
      </c>
      <c r="G13" s="50">
        <v>2124.75</v>
      </c>
      <c r="H13" s="50">
        <v>2384.4499999999998</v>
      </c>
      <c r="I13" s="50">
        <v>2443.16</v>
      </c>
      <c r="J13" s="50">
        <v>2466.4299999999998</v>
      </c>
      <c r="K13" s="209">
        <v>2264.0100000000002</v>
      </c>
      <c r="L13" s="50">
        <v>2230.16</v>
      </c>
      <c r="M13" s="209">
        <v>2121.58</v>
      </c>
      <c r="N13" s="80">
        <f t="shared" si="0"/>
        <v>26336.019999999997</v>
      </c>
    </row>
    <row r="14" spans="1:14" x14ac:dyDescent="0.35">
      <c r="A14" s="69" t="s">
        <v>144</v>
      </c>
      <c r="B14" s="45">
        <v>622.79</v>
      </c>
      <c r="C14" s="45">
        <v>622.79</v>
      </c>
      <c r="D14" s="207">
        <v>622.79</v>
      </c>
      <c r="E14" s="45">
        <v>622.79</v>
      </c>
      <c r="F14" s="45">
        <v>622.79</v>
      </c>
      <c r="G14" s="45">
        <v>622.79</v>
      </c>
      <c r="H14" s="45">
        <v>622.79</v>
      </c>
      <c r="I14" s="45">
        <v>622.79</v>
      </c>
      <c r="J14" s="45">
        <v>622.79</v>
      </c>
      <c r="K14" s="207">
        <v>622.79</v>
      </c>
      <c r="L14" s="45">
        <v>622.79</v>
      </c>
      <c r="M14" s="207">
        <v>622.79</v>
      </c>
      <c r="N14" s="79">
        <f t="shared" si="0"/>
        <v>7473.48</v>
      </c>
    </row>
    <row r="15" spans="1:14" ht="13.15" thickBot="1" x14ac:dyDescent="0.4">
      <c r="A15" s="70" t="s">
        <v>145</v>
      </c>
      <c r="B15" s="50">
        <v>19.95</v>
      </c>
      <c r="C15" s="50"/>
      <c r="D15" s="209"/>
      <c r="E15" s="50">
        <v>410.29</v>
      </c>
      <c r="F15" s="50"/>
      <c r="G15" s="50"/>
      <c r="H15" s="50">
        <v>65.63</v>
      </c>
      <c r="I15" s="50"/>
      <c r="J15" s="50"/>
      <c r="K15" s="209">
        <v>31.63</v>
      </c>
      <c r="L15" s="50"/>
      <c r="M15" s="209"/>
      <c r="N15" s="80">
        <f t="shared" si="0"/>
        <v>527.5</v>
      </c>
    </row>
    <row r="16" spans="1:14" ht="13.15" thickBot="1" x14ac:dyDescent="0.4">
      <c r="A16" s="68" t="s">
        <v>146</v>
      </c>
      <c r="B16" s="49">
        <v>179.5</v>
      </c>
      <c r="C16" s="49">
        <v>217</v>
      </c>
      <c r="D16" s="208">
        <v>593.75</v>
      </c>
      <c r="E16" s="49">
        <v>288</v>
      </c>
      <c r="F16" s="49">
        <v>313</v>
      </c>
      <c r="G16" s="49">
        <v>677.5</v>
      </c>
      <c r="H16" s="49">
        <v>250.5</v>
      </c>
      <c r="I16" s="49">
        <v>388.5</v>
      </c>
      <c r="J16" s="49">
        <v>633.75</v>
      </c>
      <c r="K16" s="208">
        <v>321.5</v>
      </c>
      <c r="L16" s="49">
        <v>250.5</v>
      </c>
      <c r="M16" s="208">
        <v>89.75</v>
      </c>
      <c r="N16" s="78">
        <f t="shared" si="0"/>
        <v>4203.25</v>
      </c>
    </row>
    <row r="17" spans="1:14" ht="13.15" thickBot="1" x14ac:dyDescent="0.4">
      <c r="A17" s="222" t="s">
        <v>199</v>
      </c>
      <c r="B17" s="48">
        <v>1760</v>
      </c>
      <c r="C17" s="48">
        <v>2750</v>
      </c>
      <c r="D17" s="212">
        <v>6460</v>
      </c>
      <c r="E17" s="48">
        <v>2760</v>
      </c>
      <c r="F17" s="48">
        <v>4425</v>
      </c>
      <c r="G17" s="48"/>
      <c r="H17" s="48">
        <v>6145</v>
      </c>
      <c r="I17" s="48">
        <v>3080</v>
      </c>
      <c r="J17" s="48">
        <v>2080</v>
      </c>
      <c r="K17" s="212">
        <v>2580</v>
      </c>
      <c r="L17" s="48">
        <v>1750</v>
      </c>
      <c r="M17" s="212"/>
      <c r="N17" s="78">
        <f t="shared" si="0"/>
        <v>33790</v>
      </c>
    </row>
    <row r="18" spans="1:14" x14ac:dyDescent="0.35">
      <c r="A18" s="222" t="s">
        <v>208</v>
      </c>
      <c r="B18" s="48"/>
      <c r="C18" s="48">
        <v>94.72</v>
      </c>
      <c r="D18" s="212"/>
      <c r="E18" s="48"/>
      <c r="F18" s="48">
        <v>309.87</v>
      </c>
      <c r="G18" s="212">
        <v>146.97999999999999</v>
      </c>
      <c r="H18" s="48"/>
      <c r="I18" s="48"/>
      <c r="J18" s="48"/>
      <c r="K18" s="212"/>
      <c r="L18" s="48"/>
      <c r="M18" s="212"/>
      <c r="N18" s="78">
        <f t="shared" si="0"/>
        <v>551.57000000000005</v>
      </c>
    </row>
    <row r="19" spans="1:14" x14ac:dyDescent="0.35">
      <c r="A19" s="88" t="s">
        <v>147</v>
      </c>
      <c r="B19" s="45">
        <v>2000</v>
      </c>
      <c r="C19" s="45">
        <v>2000</v>
      </c>
      <c r="D19" s="207">
        <v>2000</v>
      </c>
      <c r="E19" s="45">
        <v>2000</v>
      </c>
      <c r="F19" s="45">
        <v>2000</v>
      </c>
      <c r="G19" s="45">
        <v>2000</v>
      </c>
      <c r="H19" s="45">
        <v>2000</v>
      </c>
      <c r="I19" s="45">
        <v>2000</v>
      </c>
      <c r="J19" s="45">
        <v>2000</v>
      </c>
      <c r="K19" s="207">
        <v>2000</v>
      </c>
      <c r="L19" s="45">
        <v>2000</v>
      </c>
      <c r="M19" s="207">
        <v>2000</v>
      </c>
      <c r="N19" s="79">
        <f t="shared" si="0"/>
        <v>24000</v>
      </c>
    </row>
    <row r="20" spans="1:14" x14ac:dyDescent="0.35">
      <c r="A20" s="69" t="s">
        <v>148</v>
      </c>
      <c r="B20" s="45">
        <v>3700</v>
      </c>
      <c r="C20" s="45">
        <v>3700</v>
      </c>
      <c r="D20" s="207">
        <v>3700</v>
      </c>
      <c r="E20" s="45">
        <v>3700</v>
      </c>
      <c r="F20" s="45">
        <v>3700</v>
      </c>
      <c r="G20" s="45">
        <v>3700</v>
      </c>
      <c r="H20" s="45">
        <v>3700</v>
      </c>
      <c r="I20" s="45">
        <v>3700</v>
      </c>
      <c r="J20" s="45">
        <v>3700</v>
      </c>
      <c r="K20" s="207">
        <v>3700</v>
      </c>
      <c r="L20" s="45">
        <v>3700</v>
      </c>
      <c r="M20" s="207">
        <v>3700</v>
      </c>
      <c r="N20" s="79">
        <f t="shared" si="0"/>
        <v>44400</v>
      </c>
    </row>
    <row r="21" spans="1:14" x14ac:dyDescent="0.35">
      <c r="A21" s="88" t="s">
        <v>149</v>
      </c>
      <c r="B21" s="45">
        <v>1650</v>
      </c>
      <c r="C21" s="45">
        <v>1650</v>
      </c>
      <c r="D21" s="207">
        <v>1650</v>
      </c>
      <c r="E21" s="45">
        <v>1650</v>
      </c>
      <c r="F21" s="45">
        <v>1650</v>
      </c>
      <c r="G21" s="45">
        <v>1650</v>
      </c>
      <c r="H21" s="45">
        <v>1650</v>
      </c>
      <c r="I21" s="45">
        <v>1650</v>
      </c>
      <c r="J21" s="45">
        <v>1650</v>
      </c>
      <c r="K21" s="207">
        <v>1650</v>
      </c>
      <c r="L21" s="45">
        <v>1650</v>
      </c>
      <c r="M21" s="207">
        <v>1650</v>
      </c>
      <c r="N21" s="79">
        <f>SUM(B21:M21)</f>
        <v>19800</v>
      </c>
    </row>
    <row r="22" spans="1:14" x14ac:dyDescent="0.35">
      <c r="A22" s="88" t="s">
        <v>177</v>
      </c>
      <c r="B22" s="45">
        <v>2450</v>
      </c>
      <c r="C22" s="45">
        <v>2450</v>
      </c>
      <c r="D22" s="207">
        <v>2450</v>
      </c>
      <c r="E22" s="45">
        <v>2450</v>
      </c>
      <c r="F22" s="45">
        <v>2450</v>
      </c>
      <c r="G22" s="45">
        <v>2450</v>
      </c>
      <c r="H22" s="45">
        <v>2450</v>
      </c>
      <c r="I22" s="45">
        <v>2450</v>
      </c>
      <c r="J22" s="45">
        <v>2450</v>
      </c>
      <c r="K22" s="207">
        <v>2450</v>
      </c>
      <c r="L22" s="45">
        <v>2450</v>
      </c>
      <c r="M22" s="207">
        <v>2450</v>
      </c>
      <c r="N22" s="79">
        <f>SUM(B22:M22)</f>
        <v>29400</v>
      </c>
    </row>
    <row r="23" spans="1:14" x14ac:dyDescent="0.35">
      <c r="A23" s="88" t="s">
        <v>187</v>
      </c>
      <c r="B23" s="45">
        <v>4300</v>
      </c>
      <c r="C23" s="45">
        <v>4300</v>
      </c>
      <c r="D23" s="207">
        <v>4300</v>
      </c>
      <c r="E23" s="45">
        <v>4300</v>
      </c>
      <c r="F23" s="45">
        <v>4300</v>
      </c>
      <c r="G23" s="45">
        <v>4300</v>
      </c>
      <c r="H23" s="45">
        <v>4300</v>
      </c>
      <c r="I23" s="45">
        <v>4300</v>
      </c>
      <c r="J23" s="45">
        <v>4300</v>
      </c>
      <c r="K23" s="207">
        <v>4300</v>
      </c>
      <c r="L23" s="45">
        <v>4300</v>
      </c>
      <c r="M23" s="207">
        <v>4300</v>
      </c>
      <c r="N23" s="79">
        <f>SUM(B23:M23)</f>
        <v>51600</v>
      </c>
    </row>
    <row r="24" spans="1:14" x14ac:dyDescent="0.35">
      <c r="A24" s="88" t="s">
        <v>879</v>
      </c>
      <c r="B24" s="45"/>
      <c r="C24" s="45"/>
      <c r="D24" s="207"/>
      <c r="E24" s="45"/>
      <c r="F24" s="45"/>
      <c r="G24" s="45">
        <v>1500</v>
      </c>
      <c r="H24" s="45">
        <v>1500</v>
      </c>
      <c r="I24" s="45">
        <v>1500</v>
      </c>
      <c r="J24" s="45">
        <v>1500</v>
      </c>
      <c r="K24" s="207">
        <v>1500</v>
      </c>
      <c r="L24" s="45">
        <v>1500</v>
      </c>
      <c r="M24" s="207">
        <v>1500</v>
      </c>
      <c r="N24" s="79">
        <f>SUM(B24:M24)</f>
        <v>10500</v>
      </c>
    </row>
    <row r="25" spans="1:14" x14ac:dyDescent="0.35">
      <c r="A25" s="69" t="s">
        <v>150</v>
      </c>
      <c r="B25" s="45"/>
      <c r="C25" s="45"/>
      <c r="D25" s="207"/>
      <c r="E25" s="45"/>
      <c r="F25" s="45">
        <v>1500</v>
      </c>
      <c r="G25" s="45">
        <v>3250</v>
      </c>
      <c r="H25" s="45">
        <v>3250</v>
      </c>
      <c r="I25" s="45"/>
      <c r="J25" s="45">
        <v>3250</v>
      </c>
      <c r="K25" s="207">
        <v>3250</v>
      </c>
      <c r="L25" s="45"/>
      <c r="M25" s="207"/>
      <c r="N25" s="79">
        <f>SUM(B25:M25)</f>
        <v>14500</v>
      </c>
    </row>
    <row r="26" spans="1:14" x14ac:dyDescent="0.35">
      <c r="A26" s="69" t="s">
        <v>151</v>
      </c>
      <c r="B26" s="45">
        <v>480</v>
      </c>
      <c r="C26" s="45"/>
      <c r="D26" s="207"/>
      <c r="E26" s="45"/>
      <c r="F26" s="45"/>
      <c r="G26" s="45"/>
      <c r="H26" s="45"/>
      <c r="I26" s="45"/>
      <c r="J26" s="45"/>
      <c r="K26" s="207"/>
      <c r="L26" s="45"/>
      <c r="M26" s="207"/>
      <c r="N26" s="79">
        <f t="shared" si="0"/>
        <v>480</v>
      </c>
    </row>
    <row r="27" spans="1:14" x14ac:dyDescent="0.35">
      <c r="A27" s="73" t="s">
        <v>175</v>
      </c>
      <c r="B27" s="45">
        <v>245</v>
      </c>
      <c r="C27" s="45">
        <v>245</v>
      </c>
      <c r="D27" s="207">
        <v>245</v>
      </c>
      <c r="E27" s="45">
        <v>245</v>
      </c>
      <c r="F27" s="45">
        <v>245</v>
      </c>
      <c r="G27" s="45">
        <v>245</v>
      </c>
      <c r="H27" s="45">
        <v>245</v>
      </c>
      <c r="I27" s="45">
        <v>245</v>
      </c>
      <c r="J27" s="45">
        <v>245</v>
      </c>
      <c r="K27" s="207">
        <v>245</v>
      </c>
      <c r="L27" s="45">
        <v>245</v>
      </c>
      <c r="M27" s="207">
        <v>245</v>
      </c>
      <c r="N27" s="79">
        <f t="shared" si="0"/>
        <v>2940</v>
      </c>
    </row>
    <row r="28" spans="1:14" x14ac:dyDescent="0.35">
      <c r="A28" s="98" t="s">
        <v>183</v>
      </c>
      <c r="B28" s="96">
        <v>430</v>
      </c>
      <c r="C28" s="46">
        <v>430</v>
      </c>
      <c r="D28" s="213">
        <v>430</v>
      </c>
      <c r="E28" s="46">
        <v>430</v>
      </c>
      <c r="F28" s="46">
        <v>430</v>
      </c>
      <c r="G28" s="46">
        <v>430</v>
      </c>
      <c r="H28" s="46">
        <v>430</v>
      </c>
      <c r="I28" s="46">
        <v>430</v>
      </c>
      <c r="J28" s="46">
        <v>430</v>
      </c>
      <c r="K28" s="213">
        <v>430</v>
      </c>
      <c r="L28" s="46">
        <v>430</v>
      </c>
      <c r="M28" s="213">
        <v>430</v>
      </c>
      <c r="N28" s="79">
        <f t="shared" si="0"/>
        <v>5160</v>
      </c>
    </row>
    <row r="29" spans="1:14" x14ac:dyDescent="0.35">
      <c r="A29" s="214" t="s">
        <v>181</v>
      </c>
      <c r="B29" s="46">
        <v>1000</v>
      </c>
      <c r="C29" s="46"/>
      <c r="D29" s="213">
        <v>1000</v>
      </c>
      <c r="E29" s="46">
        <v>6947.82</v>
      </c>
      <c r="F29" s="46"/>
      <c r="G29" s="46"/>
      <c r="H29" s="46"/>
      <c r="I29" s="46"/>
      <c r="J29" s="46"/>
      <c r="K29" s="213"/>
      <c r="L29" s="46"/>
      <c r="M29" s="213"/>
      <c r="N29" s="79">
        <f t="shared" si="0"/>
        <v>8947.82</v>
      </c>
    </row>
    <row r="30" spans="1:14" ht="13.15" thickBot="1" x14ac:dyDescent="0.4">
      <c r="A30" s="113" t="s">
        <v>616</v>
      </c>
      <c r="B30" s="50"/>
      <c r="C30" s="50"/>
      <c r="D30" s="209"/>
      <c r="E30" s="50">
        <v>7589.7</v>
      </c>
      <c r="F30" s="50"/>
      <c r="G30" s="50"/>
      <c r="H30" s="50"/>
      <c r="I30" s="50"/>
      <c r="J30" s="50"/>
      <c r="K30" s="209"/>
      <c r="L30" s="50"/>
      <c r="M30" s="209"/>
      <c r="N30" s="80">
        <f t="shared" si="0"/>
        <v>7589.7</v>
      </c>
    </row>
    <row r="31" spans="1:14" x14ac:dyDescent="0.35">
      <c r="A31" s="71" t="s">
        <v>152</v>
      </c>
      <c r="B31" s="48">
        <v>554.91999999999996</v>
      </c>
      <c r="C31" s="48">
        <v>555.63</v>
      </c>
      <c r="D31" s="212">
        <v>570.16999999999996</v>
      </c>
      <c r="E31" s="48">
        <v>606.74</v>
      </c>
      <c r="F31" s="48">
        <v>577.24</v>
      </c>
      <c r="G31" s="48">
        <v>681.63</v>
      </c>
      <c r="H31" s="48">
        <v>572.29</v>
      </c>
      <c r="I31" s="48">
        <v>581.97</v>
      </c>
      <c r="J31" s="48">
        <v>658.62</v>
      </c>
      <c r="K31" s="212">
        <v>658.14</v>
      </c>
      <c r="L31" s="48">
        <v>653.84</v>
      </c>
      <c r="M31" s="212">
        <v>922.26</v>
      </c>
      <c r="N31" s="82">
        <f t="shared" si="0"/>
        <v>7593.4500000000007</v>
      </c>
    </row>
    <row r="32" spans="1:14" x14ac:dyDescent="0.35">
      <c r="A32" s="69" t="s">
        <v>153</v>
      </c>
      <c r="B32" s="45"/>
      <c r="C32" s="45">
        <v>73.11</v>
      </c>
      <c r="D32" s="207">
        <v>26.25</v>
      </c>
      <c r="E32" s="45">
        <v>22.87</v>
      </c>
      <c r="F32" s="45">
        <v>71.709999999999994</v>
      </c>
      <c r="G32" s="45">
        <v>44</v>
      </c>
      <c r="H32" s="45">
        <v>100</v>
      </c>
      <c r="I32" s="45">
        <v>170.81</v>
      </c>
      <c r="J32" s="45">
        <v>113.03</v>
      </c>
      <c r="K32" s="207">
        <v>73.88</v>
      </c>
      <c r="L32" s="45"/>
      <c r="M32" s="207">
        <v>60.56</v>
      </c>
      <c r="N32" s="79">
        <f t="shared" si="0"/>
        <v>756.22</v>
      </c>
    </row>
    <row r="33" spans="1:14" x14ac:dyDescent="0.35">
      <c r="A33" s="69" t="s">
        <v>154</v>
      </c>
      <c r="B33" s="45">
        <v>557.97</v>
      </c>
      <c r="C33" s="45">
        <v>592.16999999999996</v>
      </c>
      <c r="D33" s="207">
        <v>561.16999999999996</v>
      </c>
      <c r="E33" s="45">
        <v>389.6</v>
      </c>
      <c r="F33" s="45">
        <v>359.72</v>
      </c>
      <c r="G33" s="45">
        <v>324.42</v>
      </c>
      <c r="H33" s="45">
        <v>397.43</v>
      </c>
      <c r="I33" s="45">
        <v>414.95</v>
      </c>
      <c r="J33" s="45">
        <v>421.76</v>
      </c>
      <c r="K33" s="207">
        <v>357.52</v>
      </c>
      <c r="L33" s="45">
        <v>336.59</v>
      </c>
      <c r="M33" s="207">
        <v>462.57</v>
      </c>
      <c r="N33" s="79">
        <f t="shared" si="0"/>
        <v>5175.869999999999</v>
      </c>
    </row>
    <row r="34" spans="1:14" x14ac:dyDescent="0.35">
      <c r="A34" s="69" t="s">
        <v>155</v>
      </c>
      <c r="B34" s="45">
        <v>199.81</v>
      </c>
      <c r="C34" s="45">
        <v>230.03</v>
      </c>
      <c r="D34" s="207">
        <v>200.27</v>
      </c>
      <c r="E34" s="45">
        <v>200.27</v>
      </c>
      <c r="F34" s="45">
        <v>203.66</v>
      </c>
      <c r="G34" s="45">
        <v>193.11</v>
      </c>
      <c r="H34" s="45">
        <v>193.11</v>
      </c>
      <c r="I34" s="45">
        <v>198.72</v>
      </c>
      <c r="J34" s="45">
        <v>133.94999999999999</v>
      </c>
      <c r="K34" s="207">
        <v>161.22</v>
      </c>
      <c r="L34" s="45">
        <v>161.06</v>
      </c>
      <c r="M34" s="207">
        <v>161.06</v>
      </c>
      <c r="N34" s="79">
        <f t="shared" si="0"/>
        <v>2236.2700000000004</v>
      </c>
    </row>
    <row r="35" spans="1:14" x14ac:dyDescent="0.35">
      <c r="A35" s="88" t="s">
        <v>180</v>
      </c>
      <c r="B35" s="45">
        <v>170.63</v>
      </c>
      <c r="C35" s="45">
        <v>181.04</v>
      </c>
      <c r="D35" s="207">
        <v>181.06</v>
      </c>
      <c r="E35" s="45">
        <v>181.06</v>
      </c>
      <c r="F35" s="45">
        <v>181.06</v>
      </c>
      <c r="G35" s="45">
        <v>181.06</v>
      </c>
      <c r="H35" s="45">
        <v>180.04</v>
      </c>
      <c r="I35" s="45">
        <v>180.04</v>
      </c>
      <c r="J35" s="45">
        <v>180.04</v>
      </c>
      <c r="K35" s="207">
        <v>180.04</v>
      </c>
      <c r="L35" s="45">
        <v>180.04</v>
      </c>
      <c r="M35" s="207">
        <v>180.04</v>
      </c>
      <c r="N35" s="79">
        <f t="shared" si="0"/>
        <v>2156.1499999999996</v>
      </c>
    </row>
    <row r="36" spans="1:14" x14ac:dyDescent="0.35">
      <c r="A36" s="69" t="s">
        <v>156</v>
      </c>
      <c r="B36" s="45">
        <v>105.56</v>
      </c>
      <c r="C36" s="45">
        <v>151.96</v>
      </c>
      <c r="D36" s="207">
        <v>354.72</v>
      </c>
      <c r="E36" s="45">
        <v>285.7</v>
      </c>
      <c r="F36" s="45">
        <v>185.97</v>
      </c>
      <c r="G36" s="207">
        <v>535.64</v>
      </c>
      <c r="H36" s="45">
        <v>79.98</v>
      </c>
      <c r="I36" s="45">
        <v>123.36</v>
      </c>
      <c r="J36" s="45">
        <v>440.44</v>
      </c>
      <c r="K36" s="207">
        <v>102.99</v>
      </c>
      <c r="L36" s="45">
        <v>274.43</v>
      </c>
      <c r="M36" s="207">
        <v>842.93</v>
      </c>
      <c r="N36" s="79">
        <f t="shared" si="0"/>
        <v>3483.6799999999994</v>
      </c>
    </row>
    <row r="37" spans="1:14" x14ac:dyDescent="0.35">
      <c r="A37" s="69" t="s">
        <v>157</v>
      </c>
      <c r="B37" s="45">
        <v>1263.8499999999999</v>
      </c>
      <c r="C37" s="45">
        <v>1258.5</v>
      </c>
      <c r="D37" s="207">
        <v>1462.79</v>
      </c>
      <c r="E37" s="45">
        <v>1669.33</v>
      </c>
      <c r="F37" s="45">
        <v>1825.5</v>
      </c>
      <c r="G37" s="207">
        <v>1412.27</v>
      </c>
      <c r="H37" s="45">
        <v>1536.4</v>
      </c>
      <c r="I37" s="45">
        <v>1540.25</v>
      </c>
      <c r="J37" s="45">
        <v>1492.55</v>
      </c>
      <c r="K37" s="207">
        <v>1257.74</v>
      </c>
      <c r="L37" s="45">
        <v>10028.549999999999</v>
      </c>
      <c r="M37" s="207">
        <v>1995.51</v>
      </c>
      <c r="N37" s="79">
        <f t="shared" si="0"/>
        <v>26743.239999999994</v>
      </c>
    </row>
    <row r="38" spans="1:14" x14ac:dyDescent="0.35">
      <c r="A38" s="69" t="s">
        <v>158</v>
      </c>
      <c r="B38" s="45">
        <v>543.96</v>
      </c>
      <c r="C38" s="45">
        <v>490.11</v>
      </c>
      <c r="D38" s="207">
        <v>717.82</v>
      </c>
      <c r="E38" s="45">
        <v>412.55</v>
      </c>
      <c r="F38" s="45">
        <v>494.94</v>
      </c>
      <c r="G38" s="207">
        <v>508.27</v>
      </c>
      <c r="H38" s="45">
        <v>788.25</v>
      </c>
      <c r="I38" s="45">
        <v>799.57</v>
      </c>
      <c r="J38" s="45">
        <v>435.03</v>
      </c>
      <c r="K38" s="207">
        <v>581.09</v>
      </c>
      <c r="L38" s="45">
        <v>592.59</v>
      </c>
      <c r="M38" s="207">
        <v>668.6</v>
      </c>
      <c r="N38" s="79">
        <f t="shared" si="0"/>
        <v>7032.7800000000007</v>
      </c>
    </row>
    <row r="39" spans="1:14" x14ac:dyDescent="0.35">
      <c r="A39" s="72" t="s">
        <v>159</v>
      </c>
      <c r="B39" s="45">
        <v>1125.74</v>
      </c>
      <c r="C39" s="45">
        <v>1198.05</v>
      </c>
      <c r="D39" s="207">
        <v>1783.44</v>
      </c>
      <c r="E39" s="45">
        <v>5781.81</v>
      </c>
      <c r="F39" s="45"/>
      <c r="G39" s="45">
        <v>2088.2800000000002</v>
      </c>
      <c r="H39" s="45">
        <v>61.05</v>
      </c>
      <c r="I39" s="45"/>
      <c r="J39" s="45"/>
      <c r="K39" s="207"/>
      <c r="L39" s="45"/>
      <c r="M39" s="207"/>
      <c r="N39" s="79">
        <f t="shared" si="0"/>
        <v>12038.37</v>
      </c>
    </row>
    <row r="40" spans="1:14" x14ac:dyDescent="0.35">
      <c r="A40" s="69" t="s">
        <v>160</v>
      </c>
      <c r="B40" s="45"/>
      <c r="C40" s="45"/>
      <c r="D40" s="207"/>
      <c r="E40" s="45"/>
      <c r="F40" s="45"/>
      <c r="G40" s="207"/>
      <c r="H40" s="45"/>
      <c r="I40" s="45"/>
      <c r="J40" s="45"/>
      <c r="K40" s="207"/>
      <c r="L40" s="45"/>
      <c r="M40" s="207"/>
      <c r="N40" s="79">
        <f t="shared" si="0"/>
        <v>0</v>
      </c>
    </row>
    <row r="41" spans="1:14" x14ac:dyDescent="0.35">
      <c r="A41" s="88" t="s">
        <v>195</v>
      </c>
      <c r="B41" s="45">
        <v>2537.0300000000002</v>
      </c>
      <c r="C41" s="45">
        <v>1805.35</v>
      </c>
      <c r="D41" s="207">
        <v>1118.54</v>
      </c>
      <c r="E41" s="45">
        <v>1853.62</v>
      </c>
      <c r="F41" s="45">
        <v>5214.09</v>
      </c>
      <c r="G41" s="45">
        <v>2553.7199999999998</v>
      </c>
      <c r="H41" s="45">
        <v>2954.61</v>
      </c>
      <c r="I41" s="45">
        <v>2252.65</v>
      </c>
      <c r="J41" s="45">
        <v>4205.32</v>
      </c>
      <c r="K41" s="207">
        <v>4884.66</v>
      </c>
      <c r="L41" s="45">
        <v>2699.33</v>
      </c>
      <c r="M41" s="207">
        <v>1510.27</v>
      </c>
      <c r="N41" s="79">
        <f t="shared" si="0"/>
        <v>33589.189999999995</v>
      </c>
    </row>
    <row r="42" spans="1:14" x14ac:dyDescent="0.35">
      <c r="A42" s="69" t="s">
        <v>161</v>
      </c>
      <c r="B42" s="45">
        <v>134.24</v>
      </c>
      <c r="C42" s="45">
        <v>84.69</v>
      </c>
      <c r="D42" s="207">
        <v>195.05</v>
      </c>
      <c r="E42" s="45">
        <v>281.52999999999997</v>
      </c>
      <c r="F42" s="45">
        <v>27.98</v>
      </c>
      <c r="G42" s="45">
        <v>39.75</v>
      </c>
      <c r="H42" s="45">
        <v>108.33</v>
      </c>
      <c r="I42" s="45">
        <v>245.21</v>
      </c>
      <c r="J42" s="45">
        <v>52.13</v>
      </c>
      <c r="K42" s="207">
        <v>124.25</v>
      </c>
      <c r="L42" s="45">
        <v>185.01</v>
      </c>
      <c r="M42" s="207">
        <v>178.81</v>
      </c>
      <c r="N42" s="79">
        <f t="shared" si="0"/>
        <v>1656.98</v>
      </c>
    </row>
    <row r="43" spans="1:14" x14ac:dyDescent="0.35">
      <c r="A43" s="88" t="s">
        <v>210</v>
      </c>
      <c r="B43" s="45"/>
      <c r="C43" s="45"/>
      <c r="D43" s="207"/>
      <c r="E43" s="45"/>
      <c r="F43" s="45"/>
      <c r="G43" s="45"/>
      <c r="H43" s="45"/>
      <c r="I43" s="45"/>
      <c r="J43" s="45"/>
      <c r="K43" s="207"/>
      <c r="L43" s="45">
        <v>4350</v>
      </c>
      <c r="M43" s="207"/>
      <c r="N43" s="79">
        <f t="shared" si="0"/>
        <v>4350</v>
      </c>
    </row>
    <row r="44" spans="1:14" ht="13.15" thickBot="1" x14ac:dyDescent="0.4">
      <c r="A44" s="70" t="s">
        <v>162</v>
      </c>
      <c r="B44" s="50"/>
      <c r="C44" s="50"/>
      <c r="D44" s="209">
        <v>83.85</v>
      </c>
      <c r="E44" s="50"/>
      <c r="F44" s="50"/>
      <c r="G44" s="50">
        <v>83.85</v>
      </c>
      <c r="H44" s="50"/>
      <c r="I44" s="50"/>
      <c r="J44" s="50">
        <v>83.85</v>
      </c>
      <c r="K44" s="209">
        <v>898.83</v>
      </c>
      <c r="L44" s="50"/>
      <c r="M44" s="209">
        <v>119.85</v>
      </c>
      <c r="N44" s="80">
        <f t="shared" si="0"/>
        <v>1270.23</v>
      </c>
    </row>
    <row r="45" spans="1:14" x14ac:dyDescent="0.35">
      <c r="A45" s="69" t="s">
        <v>164</v>
      </c>
      <c r="B45" s="45"/>
      <c r="C45" s="45"/>
      <c r="D45" s="207"/>
      <c r="E45" s="45"/>
      <c r="F45" s="45"/>
      <c r="G45" s="45"/>
      <c r="H45" s="45"/>
      <c r="I45" s="45"/>
      <c r="J45" s="45"/>
      <c r="K45" s="207"/>
      <c r="L45" s="45">
        <v>3000</v>
      </c>
      <c r="M45" s="207"/>
      <c r="N45" s="78">
        <f t="shared" si="0"/>
        <v>3000</v>
      </c>
    </row>
    <row r="46" spans="1:14" x14ac:dyDescent="0.35">
      <c r="A46" s="69" t="s">
        <v>324</v>
      </c>
      <c r="B46" s="45"/>
      <c r="C46" s="45"/>
      <c r="D46" s="207"/>
      <c r="E46" s="45"/>
      <c r="F46" s="45"/>
      <c r="G46" s="45"/>
      <c r="H46" s="45"/>
      <c r="I46" s="45"/>
      <c r="J46" s="45"/>
      <c r="K46" s="207"/>
      <c r="L46" s="45"/>
      <c r="M46" s="207">
        <v>1100</v>
      </c>
      <c r="N46" s="79">
        <f t="shared" si="0"/>
        <v>1100</v>
      </c>
    </row>
    <row r="47" spans="1:14" x14ac:dyDescent="0.35">
      <c r="A47" s="88" t="s">
        <v>179</v>
      </c>
      <c r="B47" s="45"/>
      <c r="C47" s="45"/>
      <c r="D47" s="207"/>
      <c r="E47" s="45"/>
      <c r="F47" s="45"/>
      <c r="G47" s="45"/>
      <c r="H47" s="45"/>
      <c r="I47" s="45"/>
      <c r="J47" s="45"/>
      <c r="K47" s="207"/>
      <c r="L47" s="45"/>
      <c r="M47" s="207">
        <v>1100</v>
      </c>
      <c r="N47" s="79">
        <f t="shared" si="0"/>
        <v>1100</v>
      </c>
    </row>
    <row r="48" spans="1:14" x14ac:dyDescent="0.35">
      <c r="A48" s="69" t="s">
        <v>163</v>
      </c>
      <c r="B48" s="45"/>
      <c r="C48" s="45"/>
      <c r="D48" s="207"/>
      <c r="E48" s="45"/>
      <c r="F48" s="45"/>
      <c r="G48" s="45"/>
      <c r="H48" s="45"/>
      <c r="I48" s="45"/>
      <c r="J48" s="45"/>
      <c r="K48" s="207"/>
      <c r="L48" s="45"/>
      <c r="M48" s="207">
        <v>1100</v>
      </c>
      <c r="N48" s="79">
        <f t="shared" si="0"/>
        <v>1100</v>
      </c>
    </row>
    <row r="49" spans="1:14" ht="13.15" thickBot="1" x14ac:dyDescent="0.4">
      <c r="A49" s="113" t="s">
        <v>209</v>
      </c>
      <c r="B49" s="50"/>
      <c r="C49" s="50"/>
      <c r="D49" s="209"/>
      <c r="E49" s="50"/>
      <c r="F49" s="50"/>
      <c r="G49" s="50"/>
      <c r="H49" s="50"/>
      <c r="I49" s="50"/>
      <c r="J49" s="50"/>
      <c r="K49" s="209"/>
      <c r="L49" s="50"/>
      <c r="M49" s="209">
        <v>2400</v>
      </c>
      <c r="N49" s="80">
        <f t="shared" si="0"/>
        <v>2400</v>
      </c>
    </row>
    <row r="50" spans="1:14" x14ac:dyDescent="0.35">
      <c r="A50" s="97" t="s">
        <v>197</v>
      </c>
      <c r="B50" s="48"/>
      <c r="C50" s="48">
        <v>14685.91</v>
      </c>
      <c r="D50" s="212"/>
      <c r="E50" s="48"/>
      <c r="F50" s="48"/>
      <c r="G50" s="48"/>
      <c r="H50" s="48"/>
      <c r="I50" s="48"/>
      <c r="J50" s="48"/>
      <c r="K50" s="212">
        <v>702.81</v>
      </c>
      <c r="L50" s="48"/>
      <c r="M50" s="48"/>
      <c r="N50" s="83">
        <f t="shared" si="0"/>
        <v>15388.72</v>
      </c>
    </row>
    <row r="51" spans="1:14" x14ac:dyDescent="0.35">
      <c r="A51" s="97" t="s">
        <v>165</v>
      </c>
      <c r="B51" s="48">
        <v>2399</v>
      </c>
      <c r="C51" s="48"/>
      <c r="D51" s="212"/>
      <c r="E51" s="48">
        <v>145</v>
      </c>
      <c r="F51" s="48"/>
      <c r="G51" s="48"/>
      <c r="H51" s="48"/>
      <c r="I51" s="48"/>
      <c r="J51" s="48"/>
      <c r="K51" s="212"/>
      <c r="L51" s="48"/>
      <c r="M51" s="48"/>
      <c r="N51" s="83">
        <f t="shared" si="0"/>
        <v>2544</v>
      </c>
    </row>
    <row r="52" spans="1:14" x14ac:dyDescent="0.35">
      <c r="A52" s="73" t="s">
        <v>166</v>
      </c>
      <c r="B52" s="45"/>
      <c r="C52" s="45"/>
      <c r="D52" s="207"/>
      <c r="E52" s="45"/>
      <c r="F52" s="45"/>
      <c r="G52" s="45"/>
      <c r="H52" s="45"/>
      <c r="I52" s="45"/>
      <c r="J52" s="45"/>
      <c r="K52" s="207"/>
      <c r="L52" s="45"/>
      <c r="M52" s="45"/>
      <c r="N52" s="84">
        <f t="shared" si="0"/>
        <v>0</v>
      </c>
    </row>
    <row r="53" spans="1:14" x14ac:dyDescent="0.35">
      <c r="A53" s="98" t="s">
        <v>1042</v>
      </c>
      <c r="B53" s="45"/>
      <c r="C53" s="45"/>
      <c r="D53" s="207"/>
      <c r="E53" s="45"/>
      <c r="F53" s="45"/>
      <c r="G53" s="45"/>
      <c r="H53" s="45"/>
      <c r="I53" s="45"/>
      <c r="J53" s="45">
        <v>480</v>
      </c>
      <c r="K53" s="207">
        <v>480</v>
      </c>
      <c r="L53" s="45"/>
      <c r="M53" s="45">
        <v>480</v>
      </c>
      <c r="N53" s="84">
        <f t="shared" si="0"/>
        <v>1440</v>
      </c>
    </row>
    <row r="54" spans="1:14" x14ac:dyDescent="0.35">
      <c r="A54" s="73" t="s">
        <v>198</v>
      </c>
      <c r="B54" s="45"/>
      <c r="C54" s="45"/>
      <c r="D54" s="207">
        <v>3500</v>
      </c>
      <c r="E54" s="45"/>
      <c r="F54" s="45"/>
      <c r="G54" s="45"/>
      <c r="H54" s="45"/>
      <c r="I54" s="45"/>
      <c r="J54" s="45"/>
      <c r="K54" s="207"/>
      <c r="L54" s="45"/>
      <c r="M54" s="45"/>
      <c r="N54" s="84">
        <f t="shared" si="0"/>
        <v>3500</v>
      </c>
    </row>
    <row r="55" spans="1:14" x14ac:dyDescent="0.35">
      <c r="A55" s="98" t="s">
        <v>167</v>
      </c>
      <c r="B55" s="45"/>
      <c r="C55" s="45"/>
      <c r="D55" s="207"/>
      <c r="E55" s="45"/>
      <c r="F55" s="45"/>
      <c r="G55" s="45"/>
      <c r="H55" s="45"/>
      <c r="I55" s="45">
        <v>4000</v>
      </c>
      <c r="J55" s="45"/>
      <c r="K55" s="207"/>
      <c r="L55" s="45"/>
      <c r="M55" s="45"/>
      <c r="N55" s="84">
        <f t="shared" si="0"/>
        <v>4000</v>
      </c>
    </row>
    <row r="56" spans="1:14" x14ac:dyDescent="0.35">
      <c r="A56" s="98" t="s">
        <v>212</v>
      </c>
      <c r="B56" s="45"/>
      <c r="C56" s="45"/>
      <c r="D56" s="207"/>
      <c r="E56" s="45"/>
      <c r="F56" s="45"/>
      <c r="G56" s="45"/>
      <c r="H56" s="45"/>
      <c r="I56" s="45"/>
      <c r="J56" s="45"/>
      <c r="K56" s="207"/>
      <c r="L56" s="45"/>
      <c r="M56" s="45"/>
      <c r="N56" s="84">
        <f t="shared" si="0"/>
        <v>0</v>
      </c>
    </row>
    <row r="57" spans="1:14" x14ac:dyDescent="0.35">
      <c r="A57" s="73" t="s">
        <v>168</v>
      </c>
      <c r="B57" s="45"/>
      <c r="C57" s="45"/>
      <c r="D57" s="207">
        <v>200.8</v>
      </c>
      <c r="E57" s="45"/>
      <c r="F57" s="45"/>
      <c r="G57" s="45"/>
      <c r="H57" s="45"/>
      <c r="I57" s="45"/>
      <c r="J57" s="45"/>
      <c r="K57" s="207"/>
      <c r="L57" s="45"/>
      <c r="M57" s="45"/>
      <c r="N57" s="84">
        <f t="shared" si="0"/>
        <v>200.8</v>
      </c>
    </row>
    <row r="58" spans="1:14" x14ac:dyDescent="0.35">
      <c r="A58" s="73" t="s">
        <v>169</v>
      </c>
      <c r="B58" s="45">
        <v>22.24</v>
      </c>
      <c r="C58" s="45">
        <v>368</v>
      </c>
      <c r="D58" s="207">
        <v>798.31</v>
      </c>
      <c r="E58" s="45">
        <v>640.08000000000004</v>
      </c>
      <c r="F58" s="45">
        <v>187</v>
      </c>
      <c r="G58" s="207">
        <v>1578.93</v>
      </c>
      <c r="H58" s="45">
        <v>399.17</v>
      </c>
      <c r="I58" s="45">
        <v>389.28</v>
      </c>
      <c r="J58" s="45">
        <v>406.88</v>
      </c>
      <c r="K58" s="207">
        <v>397.68</v>
      </c>
      <c r="L58" s="45">
        <v>100.18</v>
      </c>
      <c r="M58" s="45">
        <v>58.03</v>
      </c>
      <c r="N58" s="84">
        <f t="shared" si="0"/>
        <v>5345.7800000000007</v>
      </c>
    </row>
    <row r="59" spans="1:14" x14ac:dyDescent="0.35">
      <c r="A59" s="98" t="s">
        <v>213</v>
      </c>
      <c r="B59" s="45"/>
      <c r="C59" s="45">
        <v>567</v>
      </c>
      <c r="D59" s="207">
        <v>1709</v>
      </c>
      <c r="E59" s="45"/>
      <c r="F59" s="45"/>
      <c r="G59" s="207"/>
      <c r="H59" s="45"/>
      <c r="I59" s="45"/>
      <c r="J59" s="45"/>
      <c r="K59" s="45"/>
      <c r="L59" s="45">
        <v>1525</v>
      </c>
      <c r="M59" s="45"/>
      <c r="N59" s="84">
        <f t="shared" si="0"/>
        <v>3801</v>
      </c>
    </row>
    <row r="60" spans="1:14" x14ac:dyDescent="0.35">
      <c r="A60" s="89" t="s">
        <v>170</v>
      </c>
      <c r="B60" s="45"/>
      <c r="C60" s="45"/>
      <c r="D60" s="207"/>
      <c r="E60" s="45"/>
      <c r="F60" s="45"/>
      <c r="G60" s="45"/>
      <c r="H60" s="45"/>
      <c r="I60" s="45"/>
      <c r="J60" s="45"/>
      <c r="K60" s="45">
        <v>1110.8</v>
      </c>
      <c r="L60" s="45"/>
      <c r="M60" s="45"/>
      <c r="N60" s="84">
        <f t="shared" si="0"/>
        <v>1110.8</v>
      </c>
    </row>
    <row r="61" spans="1:14" x14ac:dyDescent="0.35">
      <c r="A61" s="73" t="s">
        <v>171</v>
      </c>
      <c r="B61" s="45"/>
      <c r="C61" s="45"/>
      <c r="D61" s="207"/>
      <c r="E61" s="45"/>
      <c r="F61" s="45"/>
      <c r="G61" s="45">
        <v>1632.99</v>
      </c>
      <c r="H61" s="45"/>
      <c r="I61" s="45"/>
      <c r="J61" s="45"/>
      <c r="K61" s="45"/>
      <c r="L61" s="45"/>
      <c r="M61" s="45"/>
      <c r="N61" s="84">
        <f t="shared" si="0"/>
        <v>1632.99</v>
      </c>
    </row>
    <row r="62" spans="1:14" x14ac:dyDescent="0.35">
      <c r="A62" s="73" t="s">
        <v>172</v>
      </c>
      <c r="B62" s="45">
        <v>3181.5</v>
      </c>
      <c r="C62" s="45">
        <v>3333</v>
      </c>
      <c r="D62" s="207">
        <v>3181.5</v>
      </c>
      <c r="E62" s="45">
        <v>3282</v>
      </c>
      <c r="F62" s="45">
        <v>3232</v>
      </c>
      <c r="G62" s="45">
        <v>3232</v>
      </c>
      <c r="H62" s="45">
        <v>3181.5</v>
      </c>
      <c r="I62" s="45">
        <v>3383.5</v>
      </c>
      <c r="J62" s="45">
        <v>3383.5</v>
      </c>
      <c r="K62" s="45">
        <v>3434</v>
      </c>
      <c r="L62" s="45"/>
      <c r="M62" s="207">
        <v>3434</v>
      </c>
      <c r="N62" s="84">
        <f t="shared" si="0"/>
        <v>36258.5</v>
      </c>
    </row>
    <row r="63" spans="1:14" x14ac:dyDescent="0.35">
      <c r="A63" s="73" t="s">
        <v>173</v>
      </c>
      <c r="B63" s="45">
        <v>75</v>
      </c>
      <c r="C63" s="45">
        <v>300</v>
      </c>
      <c r="D63" s="207">
        <v>300</v>
      </c>
      <c r="E63" s="45">
        <v>150</v>
      </c>
      <c r="F63" s="45"/>
      <c r="G63" s="45">
        <v>225</v>
      </c>
      <c r="H63" s="45">
        <v>150</v>
      </c>
      <c r="I63" s="45">
        <v>300</v>
      </c>
      <c r="J63" s="45">
        <v>75</v>
      </c>
      <c r="K63" s="45">
        <v>225</v>
      </c>
      <c r="L63" s="45">
        <v>75</v>
      </c>
      <c r="M63" s="45">
        <v>150</v>
      </c>
      <c r="N63" s="84">
        <f t="shared" si="0"/>
        <v>2025</v>
      </c>
    </row>
    <row r="64" spans="1:14" x14ac:dyDescent="0.35">
      <c r="A64" s="161" t="s">
        <v>1028</v>
      </c>
      <c r="B64" s="46"/>
      <c r="C64" s="46"/>
      <c r="D64" s="213"/>
      <c r="E64" s="46"/>
      <c r="F64" s="46"/>
      <c r="G64" s="46"/>
      <c r="H64" s="46"/>
      <c r="I64" s="46"/>
      <c r="J64" s="46">
        <v>29819.61</v>
      </c>
      <c r="K64" s="46">
        <v>154.96</v>
      </c>
      <c r="L64" s="46"/>
      <c r="M64" s="46"/>
      <c r="N64" s="84">
        <f t="shared" si="0"/>
        <v>29974.57</v>
      </c>
    </row>
    <row r="65" spans="1:14" x14ac:dyDescent="0.35">
      <c r="A65" s="161" t="s">
        <v>230</v>
      </c>
      <c r="B65" s="46"/>
      <c r="C65" s="46"/>
      <c r="D65" s="46">
        <v>131.62</v>
      </c>
      <c r="E65" s="46"/>
      <c r="F65" s="46"/>
      <c r="G65" s="46"/>
      <c r="H65" s="46"/>
      <c r="I65" s="46"/>
      <c r="J65" s="46"/>
      <c r="K65" s="46"/>
      <c r="L65" s="46"/>
      <c r="M65" s="46"/>
      <c r="N65" s="84">
        <f t="shared" si="0"/>
        <v>131.62</v>
      </c>
    </row>
    <row r="66" spans="1:14" ht="13.15" thickBot="1" x14ac:dyDescent="0.4">
      <c r="A66" s="74" t="s">
        <v>174</v>
      </c>
      <c r="B66" s="46">
        <v>231.01</v>
      </c>
      <c r="C66" s="46"/>
      <c r="D66" s="46">
        <v>102.17</v>
      </c>
      <c r="E66" s="46"/>
      <c r="F66" s="46"/>
      <c r="G66" s="46"/>
      <c r="H66" s="46"/>
      <c r="I66" s="46"/>
      <c r="J66" s="46"/>
      <c r="K66" s="46"/>
      <c r="L66" s="46">
        <v>26.51</v>
      </c>
      <c r="M66" s="46"/>
      <c r="N66" s="84">
        <f t="shared" si="0"/>
        <v>359.69</v>
      </c>
    </row>
    <row r="67" spans="1:14" ht="13.5" thickBot="1" x14ac:dyDescent="0.45">
      <c r="A67" s="75" t="s">
        <v>103</v>
      </c>
      <c r="B67" s="47">
        <f t="shared" ref="B67:N67" si="1">SUM(B2:B66)</f>
        <v>64833.369999999981</v>
      </c>
      <c r="C67" s="47">
        <f t="shared" si="1"/>
        <v>81174.19</v>
      </c>
      <c r="D67" s="47">
        <f t="shared" si="1"/>
        <v>76291.789999999994</v>
      </c>
      <c r="E67" s="47">
        <f t="shared" si="1"/>
        <v>77092.69</v>
      </c>
      <c r="F67" s="47">
        <f t="shared" si="1"/>
        <v>72049.3</v>
      </c>
      <c r="G67" s="47">
        <f t="shared" si="1"/>
        <v>65965.339999999982</v>
      </c>
      <c r="H67" s="47">
        <f t="shared" si="1"/>
        <v>77138.089999999967</v>
      </c>
      <c r="I67" s="47">
        <f t="shared" si="1"/>
        <v>77417.300000000017</v>
      </c>
      <c r="J67" s="47">
        <f t="shared" si="1"/>
        <v>98744.99</v>
      </c>
      <c r="K67" s="47">
        <f t="shared" si="1"/>
        <v>77708.159999999989</v>
      </c>
      <c r="L67" s="47">
        <f t="shared" si="1"/>
        <v>82747.079999999973</v>
      </c>
      <c r="M67" s="47">
        <f t="shared" si="1"/>
        <v>68886.109999999986</v>
      </c>
      <c r="N67" s="85">
        <f t="shared" si="1"/>
        <v>920048.40999999992</v>
      </c>
    </row>
    <row r="68" spans="1:14" ht="6.75" customHeight="1" thickBot="1" x14ac:dyDescent="0.4">
      <c r="A68" s="7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192"/>
    </row>
    <row r="69" spans="1:14" ht="13.5" thickBot="1" x14ac:dyDescent="0.45">
      <c r="A69" s="75" t="s">
        <v>104</v>
      </c>
      <c r="B69" s="47">
        <f>'January 2021'!B112</f>
        <v>70451.190000000031</v>
      </c>
      <c r="C69" s="47">
        <f>'February 2021'!B107</f>
        <v>70543.990000000005</v>
      </c>
      <c r="D69" s="47">
        <f>'March 2021'!B134</f>
        <v>86541.499999999985</v>
      </c>
      <c r="E69" s="47">
        <f>'April 2021'!B122</f>
        <v>79449.220000000016</v>
      </c>
      <c r="F69" s="47">
        <f>'May 2021'!B106</f>
        <v>77919.799999999988</v>
      </c>
      <c r="G69" s="47">
        <f>'June 2021'!B115</f>
        <v>85611.77</v>
      </c>
      <c r="H69" s="47">
        <f>'July 2021'!B113</f>
        <v>84272.700000000026</v>
      </c>
      <c r="I69" s="47">
        <f>'August 2021'!B121</f>
        <v>92533.300000000047</v>
      </c>
      <c r="J69" s="47">
        <f>'September 2021'!B121</f>
        <v>118213.70000000001</v>
      </c>
      <c r="K69" s="47">
        <f>'October 2021'!B125</f>
        <v>83053.339999999982</v>
      </c>
      <c r="L69" s="47">
        <f>'November 2021'!B119</f>
        <v>81329.650000000023</v>
      </c>
      <c r="M69" s="47">
        <f>'December 2021'!B135</f>
        <v>84252.76</v>
      </c>
      <c r="N69" s="86">
        <f>SUM(B69:M69)</f>
        <v>1014172.9200000002</v>
      </c>
    </row>
    <row r="70" spans="1:14" x14ac:dyDescent="0.35">
      <c r="A70" s="76"/>
      <c r="N70" s="83"/>
    </row>
    <row r="71" spans="1:14" x14ac:dyDescent="0.35">
      <c r="A71" s="76" t="s">
        <v>105</v>
      </c>
      <c r="B71" s="52">
        <f>B69-B67</f>
        <v>5617.8200000000506</v>
      </c>
      <c r="C71" s="52">
        <f t="shared" ref="C71:N71" si="2">C69-C67</f>
        <v>-10630.199999999997</v>
      </c>
      <c r="D71" s="52">
        <f t="shared" si="2"/>
        <v>10249.709999999992</v>
      </c>
      <c r="E71" s="52">
        <f t="shared" si="2"/>
        <v>2356.5300000000134</v>
      </c>
      <c r="F71" s="52">
        <f t="shared" si="2"/>
        <v>5870.4999999999854</v>
      </c>
      <c r="G71" s="52">
        <f t="shared" si="2"/>
        <v>19646.430000000022</v>
      </c>
      <c r="H71" s="52">
        <f t="shared" si="2"/>
        <v>7134.6100000000588</v>
      </c>
      <c r="I71" s="52">
        <f t="shared" si="2"/>
        <v>15116.000000000029</v>
      </c>
      <c r="J71" s="52">
        <f t="shared" si="2"/>
        <v>19468.710000000006</v>
      </c>
      <c r="K71" s="52">
        <f t="shared" si="2"/>
        <v>5345.179999999993</v>
      </c>
      <c r="L71" s="87">
        <f t="shared" si="2"/>
        <v>-1417.4299999999494</v>
      </c>
      <c r="M71" s="87">
        <f>M69-M67</f>
        <v>15366.650000000009</v>
      </c>
      <c r="N71" s="87">
        <f t="shared" si="2"/>
        <v>94124.510000000242</v>
      </c>
    </row>
    <row r="72" spans="1:14" x14ac:dyDescent="0.35">
      <c r="N72" s="40"/>
    </row>
  </sheetData>
  <phoneticPr fontId="1" type="noConversion"/>
  <pageMargins left="0.5" right="0.5" top="1" bottom="1" header="0.5" footer="0.5"/>
  <pageSetup scale="8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B117"/>
  <sheetViews>
    <sheetView workbookViewId="0">
      <pane xSplit="1" ySplit="3" topLeftCell="AB76" activePane="bottomRight" state="frozen"/>
      <selection pane="topRight" activeCell="B1" sqref="B1"/>
      <selection pane="bottomLeft" activeCell="A5" sqref="A5"/>
      <selection pane="bottomRight" activeCell="A121" sqref="A121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4" max="34" width="9.86328125" bestFit="1" customWidth="1"/>
    <col min="35" max="35" width="8.86328125" bestFit="1" customWidth="1"/>
    <col min="37" max="37" width="1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44348</v>
      </c>
    </row>
    <row r="2" spans="1:47" ht="15.4" thickBot="1" x14ac:dyDescent="0.45">
      <c r="A2" s="10" t="s">
        <v>21</v>
      </c>
      <c r="B2" s="13"/>
      <c r="C2" s="15">
        <f>'May 2021'!C108</f>
        <v>170624.3600000001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73" t="s">
        <v>127</v>
      </c>
      <c r="AN3" s="273" t="s">
        <v>53</v>
      </c>
      <c r="AO3" s="273" t="s">
        <v>113</v>
      </c>
      <c r="AP3" s="273" t="s">
        <v>61</v>
      </c>
      <c r="AQ3" s="167" t="s">
        <v>13</v>
      </c>
      <c r="AR3" s="273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319.27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2278.21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>
        <v>102.05</v>
      </c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1302.29</v>
      </c>
      <c r="D7" s="2">
        <v>22.5</v>
      </c>
      <c r="E7" s="2">
        <v>96.25</v>
      </c>
      <c r="F7" s="2">
        <v>50</v>
      </c>
      <c r="G7" s="2">
        <v>65.790000000000006</v>
      </c>
      <c r="H7" s="2">
        <v>15.52</v>
      </c>
      <c r="I7" s="2"/>
      <c r="J7" s="2"/>
      <c r="K7" s="2"/>
      <c r="L7" s="2">
        <v>1552.35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1" t="s">
        <v>692</v>
      </c>
      <c r="B8" s="2"/>
      <c r="C8" s="2">
        <v>75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75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697</v>
      </c>
      <c r="B9" s="2">
        <v>2381.5700000000002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2288.02</v>
      </c>
      <c r="O9" s="2">
        <v>18.55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>
        <v>75</v>
      </c>
      <c r="AU9" s="2"/>
    </row>
    <row r="10" spans="1:47" ht="13.15" x14ac:dyDescent="0.4">
      <c r="A10" s="256" t="s">
        <v>693</v>
      </c>
      <c r="B10" s="2">
        <v>4329.92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4259.92</v>
      </c>
      <c r="O10" s="2"/>
      <c r="P10" s="2"/>
      <c r="Q10" s="2">
        <v>20</v>
      </c>
      <c r="R10" s="2"/>
      <c r="S10" s="2"/>
      <c r="T10" s="2"/>
      <c r="U10" s="2"/>
      <c r="V10" s="2">
        <v>50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694</v>
      </c>
      <c r="B11" s="2"/>
      <c r="C11" s="2">
        <v>3700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3700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247</v>
      </c>
      <c r="B12" s="2"/>
      <c r="C12" s="2">
        <v>73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>
        <v>73</v>
      </c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695</v>
      </c>
      <c r="B13" s="2"/>
      <c r="C13" s="2">
        <v>110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110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708</v>
      </c>
      <c r="B14" s="2"/>
      <c r="C14" s="2">
        <v>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5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696</v>
      </c>
      <c r="B15" s="2"/>
      <c r="C15" s="2">
        <v>75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75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3.15" x14ac:dyDescent="0.4">
      <c r="A16" s="256" t="s">
        <v>699</v>
      </c>
      <c r="B16" s="2">
        <v>1276.9000000000001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1266.4000000000001</v>
      </c>
      <c r="O16" s="2">
        <v>10.5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256" t="s">
        <v>698</v>
      </c>
      <c r="B17" s="2">
        <v>5355.65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5355.65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700</v>
      </c>
      <c r="B18" s="2"/>
      <c r="C18" s="2">
        <v>146.97999999999999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>
        <v>146.97999999999999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90" t="s">
        <v>701</v>
      </c>
      <c r="B19" s="2"/>
      <c r="C19" s="2">
        <v>2450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2450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702</v>
      </c>
      <c r="B20" s="2"/>
      <c r="C20" s="2">
        <v>913.88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v>913.88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256" t="s">
        <v>704</v>
      </c>
      <c r="B21" s="2">
        <v>2322.88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1540.63</v>
      </c>
      <c r="O21" s="2">
        <v>12.25</v>
      </c>
      <c r="P21" s="2"/>
      <c r="Q21" s="2">
        <v>20</v>
      </c>
      <c r="R21" s="2"/>
      <c r="S21" s="2">
        <v>750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703</v>
      </c>
      <c r="B22" s="2"/>
      <c r="C22" s="2">
        <v>167.4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167.4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256" t="s">
        <v>705</v>
      </c>
      <c r="B23" s="2">
        <v>4273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3847.7</v>
      </c>
      <c r="O23" s="2"/>
      <c r="P23" s="2"/>
      <c r="Q23" s="2">
        <v>20</v>
      </c>
      <c r="R23" s="2"/>
      <c r="S23" s="2"/>
      <c r="T23" s="2">
        <v>75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>
        <v>330.3</v>
      </c>
      <c r="AU23" s="2"/>
    </row>
    <row r="24" spans="1:47" ht="13.15" x14ac:dyDescent="0.4">
      <c r="A24" s="256" t="s">
        <v>706</v>
      </c>
      <c r="B24" s="2">
        <v>27.88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27.88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90" t="s">
        <v>707</v>
      </c>
      <c r="B25" s="2"/>
      <c r="C25" s="2">
        <v>4300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>
        <v>4300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710</v>
      </c>
      <c r="B26" s="2">
        <v>2012.76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1977.01</v>
      </c>
      <c r="O26" s="2">
        <v>15.75</v>
      </c>
      <c r="P26" s="2"/>
      <c r="Q26" s="2">
        <v>20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256" t="s">
        <v>711</v>
      </c>
      <c r="B27" s="2">
        <v>122.32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122.32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256" t="s">
        <v>712</v>
      </c>
      <c r="B28" s="2">
        <v>264.60000000000002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264.60000000000002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709</v>
      </c>
      <c r="B29" s="2">
        <v>4848.6400000000003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4848.6400000000003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713</v>
      </c>
      <c r="B30" s="2"/>
      <c r="C30" s="2">
        <v>1500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1500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243</v>
      </c>
      <c r="B31" s="2"/>
      <c r="C31" s="2">
        <v>2412.3200000000002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2412.3200000000002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1" t="s">
        <v>714</v>
      </c>
      <c r="B32" s="2"/>
      <c r="C32" s="2">
        <v>2124.75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>
        <v>2124.75</v>
      </c>
      <c r="AF32" s="2">
        <v>2124.75</v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715</v>
      </c>
      <c r="B33" s="2"/>
      <c r="C33" s="2">
        <v>535.16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v>535.16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 t="s">
        <v>720</v>
      </c>
      <c r="B34" s="2">
        <v>1091.49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1083.79</v>
      </c>
      <c r="O34" s="2">
        <v>7.7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247</v>
      </c>
      <c r="B35" s="2"/>
      <c r="C35" s="2">
        <v>59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>
        <v>59</v>
      </c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719</v>
      </c>
      <c r="B36" s="2">
        <v>5087.6400000000003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5087.6400000000003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721</v>
      </c>
      <c r="B37" s="2"/>
      <c r="C37" s="2">
        <v>1650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1650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722</v>
      </c>
      <c r="B38" s="2"/>
      <c r="C38" s="2">
        <v>15821.38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43">
        <v>15821.38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723</v>
      </c>
      <c r="B39" s="2"/>
      <c r="C39" s="2">
        <v>125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>
        <v>125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731</v>
      </c>
      <c r="B40" s="2">
        <v>960.08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952.38</v>
      </c>
      <c r="O40" s="2">
        <v>7.7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724</v>
      </c>
      <c r="B41" s="2">
        <v>3018.35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2184.9499999999998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>
        <v>833.4</v>
      </c>
      <c r="AU41" s="2"/>
    </row>
    <row r="42" spans="1:47" ht="13.15" x14ac:dyDescent="0.4">
      <c r="A42" s="256" t="s">
        <v>725</v>
      </c>
      <c r="B42" s="2">
        <v>29.18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29.18</v>
      </c>
      <c r="O42" s="2"/>
      <c r="P42" s="2"/>
      <c r="Q42" s="2"/>
      <c r="R42" s="2"/>
      <c r="S42" s="2"/>
      <c r="T42" s="2"/>
      <c r="U42" s="2"/>
      <c r="V42" s="2"/>
      <c r="W42" s="14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90" t="s">
        <v>728</v>
      </c>
      <c r="B43" s="2"/>
      <c r="C43" s="2">
        <v>675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>
        <v>675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90" t="s">
        <v>729</v>
      </c>
      <c r="B44" s="2"/>
      <c r="C44" s="2">
        <v>359.98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359.98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 t="s">
        <v>265</v>
      </c>
      <c r="B45" s="2"/>
      <c r="C45" s="2">
        <v>622.79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>
        <v>127.66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>
        <v>495.13</v>
      </c>
      <c r="AQ45" s="2"/>
      <c r="AR45" s="2"/>
      <c r="AS45" s="2"/>
      <c r="AT45" s="2"/>
      <c r="AU45" s="2"/>
    </row>
    <row r="46" spans="1:47" x14ac:dyDescent="0.35">
      <c r="A46" s="90" t="s">
        <v>730</v>
      </c>
      <c r="B46" s="2"/>
      <c r="C46" s="2">
        <v>2553.7199999999998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>
        <v>2553.7199999999998</v>
      </c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3.15" x14ac:dyDescent="0.4">
      <c r="A47" s="256" t="s">
        <v>734</v>
      </c>
      <c r="B47" s="2">
        <v>1239.9100000000001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1231.51</v>
      </c>
      <c r="O47" s="2">
        <v>8.4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3.15" x14ac:dyDescent="0.4">
      <c r="A48" s="256" t="s">
        <v>732</v>
      </c>
      <c r="B48" s="2">
        <v>4054.24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4054.24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256" t="s">
        <v>733</v>
      </c>
      <c r="B49" s="2">
        <v>24.2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24.2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256" t="s">
        <v>732</v>
      </c>
      <c r="B50" s="2">
        <v>64.069999999999993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64.069999999999993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735</v>
      </c>
      <c r="B51" s="2">
        <v>11593.18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11593.18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256" t="s">
        <v>737</v>
      </c>
      <c r="B52" s="2">
        <v>5389.73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5276.93</v>
      </c>
      <c r="O52" s="2">
        <v>37.799999999999997</v>
      </c>
      <c r="P52" s="2"/>
      <c r="Q52" s="2"/>
      <c r="R52" s="2"/>
      <c r="S52" s="2"/>
      <c r="T52" s="2">
        <v>75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736</v>
      </c>
      <c r="B53" s="2">
        <v>2747.36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2747.36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 t="s">
        <v>742</v>
      </c>
      <c r="B54" s="2">
        <v>1504.37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707.02</v>
      </c>
      <c r="O54" s="2">
        <v>7.35</v>
      </c>
      <c r="P54" s="2"/>
      <c r="Q54" s="2">
        <v>40</v>
      </c>
      <c r="R54" s="2"/>
      <c r="S54" s="2">
        <v>750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256" t="s">
        <v>743</v>
      </c>
      <c r="B55" s="2">
        <v>67.38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67.03</v>
      </c>
      <c r="O55" s="2">
        <v>0.35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v>1176.8599999999999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738</v>
      </c>
      <c r="B56" s="2"/>
      <c r="C56" s="2">
        <v>338.99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>
        <v>338.99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739</v>
      </c>
      <c r="B57" s="2"/>
      <c r="C57" s="2">
        <v>67.010000000000005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v>67.010000000000005</v>
      </c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90" t="s">
        <v>740</v>
      </c>
      <c r="B58" s="2"/>
      <c r="C58" s="2">
        <v>140.38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>
        <v>140.38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 t="s">
        <v>752</v>
      </c>
      <c r="B59" s="2"/>
      <c r="C59" s="2">
        <v>76.319999999999993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>
        <v>76.319999999999993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744</v>
      </c>
      <c r="B60" s="2">
        <v>140.44999999999999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139.05000000000001</v>
      </c>
      <c r="O60" s="2">
        <v>1.4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3.15" x14ac:dyDescent="0.4">
      <c r="A61" s="256" t="s">
        <v>741</v>
      </c>
      <c r="B61" s="2">
        <v>50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>
        <v>50</v>
      </c>
      <c r="AU61" s="2"/>
    </row>
    <row r="62" spans="1:47" x14ac:dyDescent="0.35">
      <c r="A62" s="90" t="s">
        <v>745</v>
      </c>
      <c r="B62" s="2"/>
      <c r="C62" s="2">
        <v>324.42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>
        <v>324.42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746</v>
      </c>
      <c r="B63" s="2"/>
      <c r="C63" s="2">
        <v>83.85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>
        <v>83.85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447</v>
      </c>
      <c r="B64" s="2"/>
      <c r="C64" s="2">
        <v>1248.07</v>
      </c>
      <c r="D64" s="2">
        <v>22.71</v>
      </c>
      <c r="E64" s="2">
        <v>97.12</v>
      </c>
      <c r="F64" s="2">
        <v>110</v>
      </c>
      <c r="G64" s="2">
        <v>72.900000000000006</v>
      </c>
      <c r="H64" s="2">
        <v>15.66</v>
      </c>
      <c r="I64" s="2"/>
      <c r="J64" s="2"/>
      <c r="K64" s="2"/>
      <c r="L64" s="2">
        <v>1566.46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233</v>
      </c>
      <c r="B65" s="2"/>
      <c r="C65" s="2">
        <v>1197.26</v>
      </c>
      <c r="D65" s="2">
        <v>21.78</v>
      </c>
      <c r="E65" s="2">
        <v>93.13</v>
      </c>
      <c r="F65" s="2">
        <v>105</v>
      </c>
      <c r="G65" s="2">
        <v>69.900000000000006</v>
      </c>
      <c r="H65" s="2">
        <v>15.02</v>
      </c>
      <c r="I65" s="2"/>
      <c r="J65" s="2"/>
      <c r="K65" s="2"/>
      <c r="L65" s="2">
        <v>1502.09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256" t="s">
        <v>748</v>
      </c>
      <c r="B66" s="2">
        <v>964.89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907.19</v>
      </c>
      <c r="O66" s="2">
        <v>7.7</v>
      </c>
      <c r="P66" s="2"/>
      <c r="Q66" s="2">
        <v>20</v>
      </c>
      <c r="R66" s="2"/>
      <c r="S66" s="2"/>
      <c r="T66" s="2"/>
      <c r="U66" s="2">
        <v>30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747</v>
      </c>
      <c r="B67" s="2">
        <v>2122.89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2082.89</v>
      </c>
      <c r="O67" s="2"/>
      <c r="P67" s="2"/>
      <c r="Q67" s="2">
        <v>40</v>
      </c>
      <c r="R67" s="2"/>
      <c r="S67" s="2"/>
      <c r="T67" s="2"/>
      <c r="U67" s="2"/>
      <c r="V67" s="2"/>
      <c r="W67" s="2"/>
      <c r="X67" s="143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749</v>
      </c>
      <c r="B68" s="2">
        <v>576.41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572.55999999999995</v>
      </c>
      <c r="O68" s="2">
        <v>3.85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90" t="s">
        <v>750</v>
      </c>
      <c r="B69" s="2"/>
      <c r="C69" s="2">
        <v>44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>
        <v>44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751</v>
      </c>
      <c r="B70" s="2"/>
      <c r="C70" s="2">
        <v>181.06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>
        <v>181.06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247</v>
      </c>
      <c r="B71" s="2"/>
      <c r="C71" s="2">
        <v>75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>
        <v>75</v>
      </c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 t="s">
        <v>753</v>
      </c>
      <c r="B72" s="2">
        <v>597.11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593.96</v>
      </c>
      <c r="O72" s="2">
        <v>3.15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754</v>
      </c>
      <c r="B73" s="2"/>
      <c r="C73" s="2">
        <v>193.11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>
        <v>193.11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755</v>
      </c>
      <c r="B74" s="2"/>
      <c r="C74" s="2">
        <v>70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>
        <v>70</v>
      </c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756</v>
      </c>
      <c r="B75" s="2"/>
      <c r="C75" s="2">
        <v>677.5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677.5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757</v>
      </c>
      <c r="B76" s="2"/>
      <c r="C76" s="2">
        <v>568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>
        <v>568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759</v>
      </c>
      <c r="B77" s="2">
        <v>845.75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840.15</v>
      </c>
      <c r="O77" s="2">
        <v>5.6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3.15" x14ac:dyDescent="0.4">
      <c r="A78" s="256" t="s">
        <v>761</v>
      </c>
      <c r="B78" s="2">
        <v>1287.45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1281.1500000000001</v>
      </c>
      <c r="O78" s="2">
        <v>6.3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256" t="s">
        <v>758</v>
      </c>
      <c r="B79" s="2">
        <v>1364.13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1364.13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740</v>
      </c>
      <c r="B80" s="2"/>
      <c r="C80" s="2">
        <v>35.28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>
        <v>35.28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760</v>
      </c>
      <c r="B81" s="2"/>
      <c r="C81" s="2">
        <v>2000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2000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762</v>
      </c>
      <c r="B82" s="2">
        <v>225.16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223.76</v>
      </c>
      <c r="O82" s="2">
        <v>1.4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764</v>
      </c>
      <c r="B83" s="2">
        <v>972.67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869.17</v>
      </c>
      <c r="O83" s="2">
        <v>3.5</v>
      </c>
      <c r="P83" s="2"/>
      <c r="Q83" s="2"/>
      <c r="R83" s="2"/>
      <c r="S83" s="2"/>
      <c r="T83" s="2"/>
      <c r="U83" s="2">
        <v>100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763</v>
      </c>
      <c r="B84" s="2">
        <v>6952.24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2042.24</v>
      </c>
      <c r="O84" s="2"/>
      <c r="P84" s="2"/>
      <c r="Q84" s="2">
        <v>20</v>
      </c>
      <c r="R84" s="2"/>
      <c r="S84" s="2">
        <v>4840</v>
      </c>
      <c r="T84" s="2"/>
      <c r="U84" s="2"/>
      <c r="V84" s="2">
        <v>50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766</v>
      </c>
      <c r="B85" s="2">
        <v>545.29999999999995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493.2</v>
      </c>
      <c r="O85" s="2">
        <v>2.1</v>
      </c>
      <c r="P85" s="2"/>
      <c r="Q85" s="2"/>
      <c r="R85" s="2"/>
      <c r="S85" s="2"/>
      <c r="T85" s="2"/>
      <c r="U85" s="2"/>
      <c r="V85" s="2">
        <v>50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15" x14ac:dyDescent="0.4">
      <c r="A86" s="256" t="s">
        <v>767</v>
      </c>
      <c r="B86" s="2">
        <v>308.67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256.92</v>
      </c>
      <c r="O86" s="2">
        <v>1.75</v>
      </c>
      <c r="P86" s="2"/>
      <c r="Q86" s="2"/>
      <c r="R86" s="2"/>
      <c r="S86" s="2"/>
      <c r="T86" s="2"/>
      <c r="U86" s="2"/>
      <c r="V86" s="2">
        <v>50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768</v>
      </c>
      <c r="B87" s="2">
        <v>182.59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181.54</v>
      </c>
      <c r="O87" s="2">
        <v>1.05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247</v>
      </c>
      <c r="B88" s="2"/>
      <c r="C88" s="2">
        <v>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71</v>
      </c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765</v>
      </c>
      <c r="B89" s="2"/>
      <c r="C89" s="2">
        <v>2088.2800000000002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>
        <v>2088.2800000000002</v>
      </c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150</v>
      </c>
      <c r="B90" s="2"/>
      <c r="C90" s="2">
        <v>3250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>
        <v>3250</v>
      </c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256" t="s">
        <v>771</v>
      </c>
      <c r="B91" s="2">
        <v>277.58999999999997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171.54</v>
      </c>
      <c r="O91" s="2">
        <v>1.05</v>
      </c>
      <c r="P91" s="2"/>
      <c r="Q91" s="2"/>
      <c r="R91" s="2"/>
      <c r="S91" s="2"/>
      <c r="T91" s="2"/>
      <c r="U91" s="2">
        <v>30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>
        <v>75</v>
      </c>
      <c r="AU91" s="2"/>
    </row>
    <row r="92" spans="1:47" ht="13.15" x14ac:dyDescent="0.4">
      <c r="A92" s="256" t="s">
        <v>772</v>
      </c>
      <c r="B92" s="2">
        <v>1323.13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1108.1300000000001</v>
      </c>
      <c r="O92" s="2"/>
      <c r="P92" s="2"/>
      <c r="Q92" s="2">
        <v>40</v>
      </c>
      <c r="R92" s="2"/>
      <c r="S92" s="2"/>
      <c r="T92" s="2">
        <v>75</v>
      </c>
      <c r="U92" s="2"/>
      <c r="V92" s="2">
        <v>100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777</v>
      </c>
      <c r="B93" s="2"/>
      <c r="C93" s="2">
        <v>105.99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>
        <v>105.99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 t="s">
        <v>778</v>
      </c>
      <c r="B94" s="2"/>
      <c r="C94" s="2">
        <v>75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>
        <v>75</v>
      </c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90" t="s">
        <v>795</v>
      </c>
      <c r="B95" s="2"/>
      <c r="C95" s="2">
        <v>250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>
        <v>250</v>
      </c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779</v>
      </c>
      <c r="B96" s="2"/>
      <c r="C96" s="2">
        <v>495.31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>
        <v>495.31</v>
      </c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ht="13.15" x14ac:dyDescent="0.4">
      <c r="A97" s="256" t="s">
        <v>772</v>
      </c>
      <c r="B97" s="2">
        <v>234.5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>
        <v>234.5</v>
      </c>
      <c r="AU97" s="2"/>
    </row>
    <row r="98" spans="1:49" ht="13.15" x14ac:dyDescent="0.4">
      <c r="A98" s="256" t="s">
        <v>772</v>
      </c>
      <c r="B98" s="2">
        <v>600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375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>
        <v>225</v>
      </c>
      <c r="AU98" s="2"/>
    </row>
    <row r="99" spans="1:49" x14ac:dyDescent="0.35">
      <c r="A99" s="90" t="s">
        <v>780</v>
      </c>
      <c r="B99" s="2"/>
      <c r="C99" s="2">
        <v>20.74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54.26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>
        <v>75</v>
      </c>
      <c r="AT99" s="2"/>
      <c r="AU99" s="2"/>
    </row>
    <row r="100" spans="1:49" x14ac:dyDescent="0.35">
      <c r="A100" s="90" t="s">
        <v>781</v>
      </c>
      <c r="B100" s="2"/>
      <c r="C100" s="2">
        <v>19.010000000000002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55.99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9" x14ac:dyDescent="0.35">
      <c r="A101" s="90" t="s">
        <v>782</v>
      </c>
      <c r="B101" s="2"/>
      <c r="C101" s="2">
        <v>3232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>
        <v>3232</v>
      </c>
      <c r="AP101" s="2"/>
      <c r="AQ101" s="2"/>
      <c r="AR101" s="2"/>
      <c r="AS101" s="2"/>
      <c r="AT101" s="2"/>
      <c r="AU101" s="2"/>
    </row>
    <row r="102" spans="1:49" x14ac:dyDescent="0.35">
      <c r="A102" s="90" t="s">
        <v>783</v>
      </c>
      <c r="B102" s="2"/>
      <c r="C102" s="2">
        <v>25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v>25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90" t="s">
        <v>784</v>
      </c>
      <c r="B103" s="2"/>
      <c r="C103" s="2">
        <v>1632.99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v>1632.99</v>
      </c>
      <c r="Y103" s="2"/>
      <c r="Z103" s="2"/>
      <c r="AA103" s="2"/>
      <c r="AB103" s="2"/>
      <c r="AC103" s="2"/>
      <c r="AD103" s="2">
        <v>76199.12</v>
      </c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90" t="s">
        <v>785</v>
      </c>
      <c r="B104" s="2"/>
      <c r="C104" s="2">
        <v>728.76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>
        <v>728.76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x14ac:dyDescent="0.35">
      <c r="A105" s="90" t="s">
        <v>786</v>
      </c>
      <c r="B105" s="2"/>
      <c r="C105" s="2">
        <v>42.25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143">
        <v>42.25</v>
      </c>
      <c r="AN105" s="2"/>
      <c r="AO105" s="2"/>
      <c r="AP105" s="2"/>
      <c r="AQ105" s="2"/>
      <c r="AR105" s="2"/>
      <c r="AS105" s="2"/>
      <c r="AT105" s="2"/>
      <c r="AU105" s="2"/>
    </row>
    <row r="106" spans="1:49" ht="13.15" x14ac:dyDescent="0.4">
      <c r="A106" s="256" t="s">
        <v>787</v>
      </c>
      <c r="B106" s="2">
        <v>366.79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364.34</v>
      </c>
      <c r="O106" s="2">
        <v>2.4500000000000002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x14ac:dyDescent="0.35">
      <c r="A107" s="1" t="s">
        <v>739</v>
      </c>
      <c r="B107" s="2"/>
      <c r="C107" s="2">
        <v>70.010000000000005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>
        <v>70.010000000000005</v>
      </c>
      <c r="AN107" s="2"/>
      <c r="AO107" s="2"/>
      <c r="AP107" s="2"/>
      <c r="AQ107" s="2"/>
      <c r="AR107" s="2"/>
      <c r="AS107" s="2"/>
      <c r="AT107" s="2"/>
      <c r="AU107" s="2"/>
    </row>
    <row r="108" spans="1:49" ht="13.15" x14ac:dyDescent="0.4">
      <c r="A108" s="256" t="s">
        <v>788</v>
      </c>
      <c r="B108" s="2">
        <v>252.73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250.63</v>
      </c>
      <c r="O108" s="2">
        <v>2.1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9" x14ac:dyDescent="0.35">
      <c r="A109" s="90" t="s">
        <v>261</v>
      </c>
      <c r="B109" s="2"/>
      <c r="C109" s="2">
        <v>45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>
        <v>45</v>
      </c>
      <c r="AN109" s="2"/>
      <c r="AO109" s="2"/>
      <c r="AP109" s="2"/>
      <c r="AQ109" s="2"/>
      <c r="AR109" s="2"/>
      <c r="AS109" s="2"/>
      <c r="AT109" s="2"/>
      <c r="AU109" s="2"/>
    </row>
    <row r="110" spans="1:49" x14ac:dyDescent="0.35">
      <c r="A110" s="90" t="s">
        <v>261</v>
      </c>
      <c r="B110" s="2"/>
      <c r="C110" s="2">
        <v>6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>
        <v>6</v>
      </c>
      <c r="AN110" s="2"/>
      <c r="AO110" s="2"/>
      <c r="AP110" s="2"/>
      <c r="AQ110" s="2"/>
      <c r="AR110" s="2"/>
      <c r="AS110" s="2"/>
      <c r="AT110" s="2"/>
      <c r="AU110" s="2"/>
    </row>
    <row r="111" spans="1:49" x14ac:dyDescent="0.35">
      <c r="A111" s="90" t="s">
        <v>794</v>
      </c>
      <c r="B111" s="2">
        <v>1334.02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1275.6600000000001</v>
      </c>
      <c r="O111" s="2">
        <v>8.0500000000000007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>
        <v>50.31</v>
      </c>
      <c r="AU111" s="2"/>
    </row>
    <row r="112" spans="1:49" x14ac:dyDescent="0.35">
      <c r="A112" s="90" t="s">
        <v>790</v>
      </c>
      <c r="B112" s="2"/>
      <c r="C112" s="2">
        <v>32.17</v>
      </c>
      <c r="D112" s="2"/>
      <c r="E112" s="2"/>
      <c r="F112" s="2"/>
      <c r="G112" s="2"/>
      <c r="H112" s="2"/>
      <c r="I112" s="2"/>
      <c r="J112" s="2"/>
      <c r="K112" s="2"/>
      <c r="L112" s="2"/>
      <c r="M112" s="2">
        <f>AD115+AF115+AH115+AI115</f>
        <v>79820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>
        <v>32.17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W112" s="274" t="s">
        <v>19</v>
      </c>
    </row>
    <row r="113" spans="1:49" x14ac:dyDescent="0.35">
      <c r="A113" s="279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8"/>
      <c r="AP113" s="278"/>
      <c r="AQ113" s="278"/>
      <c r="AR113" s="278"/>
      <c r="AS113" s="278"/>
      <c r="AT113" s="278"/>
      <c r="AU113" s="278"/>
      <c r="AW113" s="277"/>
    </row>
    <row r="115" spans="1:49" ht="43.5" customHeight="1" x14ac:dyDescent="0.35">
      <c r="A115" t="s">
        <v>18</v>
      </c>
      <c r="B115" s="4">
        <f>SUM(B4:B113)</f>
        <v>85611.77</v>
      </c>
      <c r="C115" s="4">
        <f t="shared" ref="C115:AU115" si="0">SUM(C4:C113)</f>
        <v>65965.339999999982</v>
      </c>
      <c r="D115" s="4">
        <f t="shared" si="0"/>
        <v>156.91</v>
      </c>
      <c r="E115" s="4">
        <f t="shared" si="0"/>
        <v>670.99</v>
      </c>
      <c r="F115" s="4">
        <f t="shared" si="0"/>
        <v>779</v>
      </c>
      <c r="G115" s="4">
        <f t="shared" si="0"/>
        <v>534.05000000000007</v>
      </c>
      <c r="H115" s="4">
        <f t="shared" si="0"/>
        <v>108.21</v>
      </c>
      <c r="I115" s="4">
        <f t="shared" si="0"/>
        <v>0</v>
      </c>
      <c r="J115" s="4">
        <f t="shared" si="0"/>
        <v>127.66</v>
      </c>
      <c r="K115" s="4">
        <f t="shared" si="0"/>
        <v>0</v>
      </c>
      <c r="L115" s="219">
        <f t="shared" si="0"/>
        <v>10822.369999999999</v>
      </c>
      <c r="M115" s="4">
        <f t="shared" si="0"/>
        <v>79820</v>
      </c>
      <c r="N115" s="4">
        <f t="shared" si="0"/>
        <v>76405.709999999977</v>
      </c>
      <c r="O115" s="4">
        <f t="shared" si="0"/>
        <v>177.8</v>
      </c>
      <c r="P115" s="4">
        <f t="shared" si="0"/>
        <v>44</v>
      </c>
      <c r="Q115" s="4">
        <f t="shared" si="0"/>
        <v>240</v>
      </c>
      <c r="R115" s="4">
        <f t="shared" si="0"/>
        <v>0</v>
      </c>
      <c r="S115" s="4">
        <f t="shared" si="0"/>
        <v>6340</v>
      </c>
      <c r="T115" s="4">
        <f t="shared" si="0"/>
        <v>225</v>
      </c>
      <c r="U115" s="4">
        <f t="shared" si="0"/>
        <v>160</v>
      </c>
      <c r="V115" s="4">
        <f t="shared" si="0"/>
        <v>300</v>
      </c>
      <c r="W115" s="4">
        <f t="shared" si="0"/>
        <v>535.64</v>
      </c>
      <c r="X115" s="4">
        <f t="shared" si="0"/>
        <v>7435.72</v>
      </c>
      <c r="Y115" s="4">
        <f t="shared" si="0"/>
        <v>374.17</v>
      </c>
      <c r="Z115" s="4">
        <f t="shared" si="0"/>
        <v>324.42</v>
      </c>
      <c r="AA115" s="4">
        <f t="shared" si="0"/>
        <v>19525</v>
      </c>
      <c r="AB115" s="4">
        <f t="shared" si="0"/>
        <v>352.65999999999997</v>
      </c>
      <c r="AC115" s="4">
        <f t="shared" si="0"/>
        <v>15821.38</v>
      </c>
      <c r="AD115" s="4">
        <f t="shared" si="0"/>
        <v>76199.12</v>
      </c>
      <c r="AE115" s="4">
        <f t="shared" si="0"/>
        <v>2124.75</v>
      </c>
      <c r="AF115" s="4">
        <f t="shared" si="0"/>
        <v>2124.75</v>
      </c>
      <c r="AG115" s="4">
        <f t="shared" si="0"/>
        <v>338.99</v>
      </c>
      <c r="AH115" s="4">
        <f t="shared" si="0"/>
        <v>319.27</v>
      </c>
      <c r="AI115" s="4">
        <f t="shared" si="0"/>
        <v>1176.8599999999999</v>
      </c>
      <c r="AJ115" s="4">
        <f t="shared" si="0"/>
        <v>1725.91</v>
      </c>
      <c r="AK115" s="4">
        <f t="shared" si="0"/>
        <v>2553.7199999999998</v>
      </c>
      <c r="AL115" s="4">
        <f t="shared" si="0"/>
        <v>0</v>
      </c>
      <c r="AM115" s="4">
        <f t="shared" si="0"/>
        <v>508.27</v>
      </c>
      <c r="AN115" s="4">
        <f t="shared" si="0"/>
        <v>2088.2800000000002</v>
      </c>
      <c r="AO115" s="4">
        <f t="shared" si="0"/>
        <v>3232</v>
      </c>
      <c r="AP115" s="4">
        <f t="shared" si="0"/>
        <v>495.13</v>
      </c>
      <c r="AQ115" s="4">
        <f t="shared" si="0"/>
        <v>0</v>
      </c>
      <c r="AR115" s="4">
        <f t="shared" si="0"/>
        <v>0</v>
      </c>
      <c r="AS115" s="4">
        <f t="shared" si="0"/>
        <v>150</v>
      </c>
      <c r="AT115" s="219">
        <f t="shared" si="0"/>
        <v>1873.51</v>
      </c>
      <c r="AU115" s="4">
        <f t="shared" si="0"/>
        <v>0</v>
      </c>
      <c r="AW115" s="4">
        <f>B115-C115-D115-E115-F115-G115-H115-I115-J115-K115+L115+M115-N115-O115+P115-Q115-R115-S115-T115-U115-V115+W115+X115+Y115+Z115+AA115+AB115+AC115-AD115+AE115-AF115+AG115-AH115-AI115+AJ115+AK115+AL115+AM115+AN115+AO115+AP115+AQ115+AR115+AS115-AT115+AU115</f>
        <v>5.297806637827307E-11</v>
      </c>
    </row>
    <row r="117" spans="1:49" ht="15.4" thickBot="1" x14ac:dyDescent="0.45">
      <c r="A117" s="10" t="s">
        <v>22</v>
      </c>
      <c r="C117" s="15">
        <f>C2+B115-C115</f>
        <v>190270.79000000015</v>
      </c>
      <c r="D117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FF"/>
  </sheetPr>
  <dimension ref="A1:BB108"/>
  <sheetViews>
    <sheetView workbookViewId="0">
      <pane xSplit="1" ySplit="3" topLeftCell="AE4" activePane="bottomRight" state="frozen"/>
      <selection pane="topRight" activeCell="B1" sqref="B1"/>
      <selection pane="bottomLeft" activeCell="A5" sqref="A5"/>
      <selection pane="bottomRight" activeCell="AI3" sqref="AI3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8.79687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44317</v>
      </c>
    </row>
    <row r="2" spans="1:47" ht="15.4" thickBot="1" x14ac:dyDescent="0.45">
      <c r="A2" s="10" t="s">
        <v>21</v>
      </c>
      <c r="B2" s="13"/>
      <c r="C2" s="15">
        <f>'April 2021'!C124</f>
        <v>164804.3600000001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71" t="s">
        <v>127</v>
      </c>
      <c r="AN3" s="271" t="s">
        <v>53</v>
      </c>
      <c r="AO3" s="271" t="s">
        <v>113</v>
      </c>
      <c r="AP3" s="271" t="s">
        <v>61</v>
      </c>
      <c r="AQ3" s="167" t="s">
        <v>13</v>
      </c>
      <c r="AR3" s="271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277.54000000000002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2278.21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>
        <v>102.05</v>
      </c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1222.57</v>
      </c>
      <c r="D7" s="2">
        <v>21.13</v>
      </c>
      <c r="E7" s="2">
        <v>90.37</v>
      </c>
      <c r="F7" s="2">
        <v>42</v>
      </c>
      <c r="G7" s="2">
        <v>66.900000000000006</v>
      </c>
      <c r="H7" s="2">
        <v>14.58</v>
      </c>
      <c r="I7" s="2"/>
      <c r="J7" s="2"/>
      <c r="K7" s="2"/>
      <c r="L7" s="2">
        <v>1457.55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619</v>
      </c>
      <c r="B8" s="2">
        <v>198.98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196.88</v>
      </c>
      <c r="O8" s="2">
        <v>2.1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620</v>
      </c>
      <c r="B9" s="2">
        <v>202.14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200.39</v>
      </c>
      <c r="O9" s="2">
        <v>1.75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256" t="s">
        <v>621</v>
      </c>
      <c r="B10" s="2">
        <v>5347.34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4063.34</v>
      </c>
      <c r="O10" s="2"/>
      <c r="P10" s="2"/>
      <c r="Q10" s="2"/>
      <c r="R10" s="2"/>
      <c r="S10" s="2"/>
      <c r="T10" s="2">
        <v>75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>
        <v>1209</v>
      </c>
      <c r="AU10" s="2"/>
    </row>
    <row r="11" spans="1:47" ht="13.15" x14ac:dyDescent="0.4">
      <c r="A11" s="256" t="s">
        <v>625</v>
      </c>
      <c r="B11" s="2">
        <v>1761.03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1744.23</v>
      </c>
      <c r="O11" s="2">
        <v>16.8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255</v>
      </c>
      <c r="B12" s="2"/>
      <c r="C12" s="2">
        <v>4300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4300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622</v>
      </c>
      <c r="B13" s="2"/>
      <c r="C13" s="2">
        <v>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5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3.15" x14ac:dyDescent="0.4">
      <c r="A14" s="256" t="s">
        <v>626</v>
      </c>
      <c r="B14" s="2">
        <v>4694.26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3592.52</v>
      </c>
      <c r="O14" s="2"/>
      <c r="P14" s="2"/>
      <c r="Q14" s="2"/>
      <c r="R14" s="2"/>
      <c r="S14" s="2">
        <v>1101.74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256" t="s">
        <v>627</v>
      </c>
      <c r="B15" s="2">
        <v>1292.3699999999999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1280.1199999999999</v>
      </c>
      <c r="O15" s="2">
        <v>12.25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238</v>
      </c>
      <c r="B16" s="2"/>
      <c r="C16" s="2">
        <v>2000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2000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256" t="s">
        <v>628</v>
      </c>
      <c r="B17" s="2">
        <v>5775.04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5775.04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 t="s">
        <v>629</v>
      </c>
      <c r="B18" s="2">
        <v>27.12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27.12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635</v>
      </c>
      <c r="B19" s="2">
        <v>1023.17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1014.77</v>
      </c>
      <c r="O19" s="2">
        <v>8.4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252</v>
      </c>
      <c r="B20" s="2"/>
      <c r="C20" s="2">
        <v>3700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v>3700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239</v>
      </c>
      <c r="B21" s="2"/>
      <c r="C21" s="2">
        <v>1037.57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1037.57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632</v>
      </c>
      <c r="B22" s="2"/>
      <c r="C22" s="2">
        <v>58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>
        <v>58</v>
      </c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633</v>
      </c>
      <c r="B23" s="2"/>
      <c r="C23" s="2">
        <v>25.42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25.42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251</v>
      </c>
      <c r="B24" s="2"/>
      <c r="C24" s="2">
        <v>2450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2450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634</v>
      </c>
      <c r="B25" s="2">
        <v>3287.54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3287.54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637</v>
      </c>
      <c r="B26" s="2">
        <v>1229.75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1221.3499999999999</v>
      </c>
      <c r="O26" s="2">
        <v>8.4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636</v>
      </c>
      <c r="B27" s="2"/>
      <c r="C27" s="2">
        <v>2152.9499999999998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>
        <v>2152.9499999999998</v>
      </c>
      <c r="AF27" s="2">
        <v>2152.9499999999998</v>
      </c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417</v>
      </c>
      <c r="B28" s="2"/>
      <c r="C28" s="2">
        <v>510.05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510.05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243</v>
      </c>
      <c r="B29" s="2"/>
      <c r="C29" s="2">
        <v>2318.6799999999998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2318.6799999999998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420</v>
      </c>
      <c r="B30" s="2"/>
      <c r="C30" s="2">
        <v>5214.09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57">
        <v>5214.09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259</v>
      </c>
      <c r="B31" s="2"/>
      <c r="C31" s="2">
        <v>1650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1650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260</v>
      </c>
      <c r="B32" s="2"/>
      <c r="C32" s="2">
        <v>132.62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132.62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363</v>
      </c>
      <c r="B33" s="2"/>
      <c r="C33" s="2">
        <v>185.97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>
        <v>185.97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638</v>
      </c>
      <c r="B34" s="2"/>
      <c r="C34" s="2">
        <v>23877.4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23877.4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256" t="s">
        <v>639</v>
      </c>
      <c r="B35" s="2">
        <v>3198.15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3198.15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640</v>
      </c>
      <c r="B36" s="2">
        <v>1121.68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1111.53</v>
      </c>
      <c r="O36" s="2">
        <v>10.15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265</v>
      </c>
      <c r="B37" s="2"/>
      <c r="C37" s="2">
        <v>622.79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127.66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>
        <v>495.13</v>
      </c>
      <c r="AQ37" s="2"/>
      <c r="AR37" s="2"/>
      <c r="AS37" s="2"/>
      <c r="AT37" s="2"/>
      <c r="AU37" s="2"/>
    </row>
    <row r="38" spans="1:47" x14ac:dyDescent="0.35">
      <c r="A38" s="90" t="s">
        <v>261</v>
      </c>
      <c r="B38" s="2"/>
      <c r="C38" s="2">
        <v>49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>
        <v>49</v>
      </c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256" t="s">
        <v>643</v>
      </c>
      <c r="B39" s="2">
        <v>238.14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235.69</v>
      </c>
      <c r="O39" s="2">
        <v>2.4500000000000002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644</v>
      </c>
      <c r="B40" s="2">
        <v>65.67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64.97</v>
      </c>
      <c r="O40" s="2">
        <v>0.7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641</v>
      </c>
      <c r="B41" s="2">
        <v>7683.55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7683.55</v>
      </c>
      <c r="O41" s="2"/>
      <c r="P41" s="2"/>
      <c r="Q41" s="2"/>
      <c r="R41" s="2"/>
      <c r="S41" s="2"/>
      <c r="T41" s="2"/>
      <c r="U41" s="2"/>
      <c r="V41" s="2"/>
      <c r="W41" s="14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645</v>
      </c>
      <c r="B42" s="2">
        <v>10625.35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10625.35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647</v>
      </c>
      <c r="B43" s="2">
        <v>5487.64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5433.69</v>
      </c>
      <c r="O43" s="2">
        <v>33.950000000000003</v>
      </c>
      <c r="P43" s="2"/>
      <c r="Q43" s="2">
        <v>20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90" t="s">
        <v>642</v>
      </c>
      <c r="B44" s="2"/>
      <c r="C44" s="2">
        <v>1500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v>1500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256" t="s">
        <v>646</v>
      </c>
      <c r="B45" s="2">
        <v>2961.59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2961.59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256" t="s">
        <v>651</v>
      </c>
      <c r="B46" s="2">
        <v>675.15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669.55</v>
      </c>
      <c r="O46" s="2">
        <v>5.6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263</v>
      </c>
      <c r="B47" s="2"/>
      <c r="C47" s="2">
        <v>675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>
        <v>675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278</v>
      </c>
      <c r="B48" s="2"/>
      <c r="C48" s="2">
        <v>79.92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v>79.92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648</v>
      </c>
      <c r="B49" s="2"/>
      <c r="C49" s="2">
        <v>317.86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>
        <v>317.86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256" t="s">
        <v>649</v>
      </c>
      <c r="B50" s="2">
        <v>3649.18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1005.58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>
        <v>2643.6</v>
      </c>
      <c r="AU50" s="2"/>
    </row>
    <row r="51" spans="1:47" ht="13.15" x14ac:dyDescent="0.4">
      <c r="A51" s="256" t="s">
        <v>650</v>
      </c>
      <c r="B51" s="2">
        <v>26.42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26.42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256" t="s">
        <v>655</v>
      </c>
      <c r="B52" s="2">
        <v>553.36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549.16</v>
      </c>
      <c r="O52" s="2">
        <v>4.2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90" t="s">
        <v>652</v>
      </c>
      <c r="B53" s="2"/>
      <c r="C53" s="2">
        <v>24.53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24.53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1" t="s">
        <v>261</v>
      </c>
      <c r="B54" s="2"/>
      <c r="C54" s="2">
        <v>66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>
        <v>66</v>
      </c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653</v>
      </c>
      <c r="B55" s="2"/>
      <c r="C55" s="2">
        <v>284.45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>
        <v>284.45</v>
      </c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654</v>
      </c>
      <c r="B56" s="2"/>
      <c r="C56" s="2">
        <v>47.18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>
        <v>47.18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274</v>
      </c>
      <c r="B57" s="2"/>
      <c r="C57" s="2">
        <v>313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>
        <v>313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90" t="s">
        <v>447</v>
      </c>
      <c r="B58" s="2"/>
      <c r="C58" s="2">
        <v>1248.07</v>
      </c>
      <c r="D58" s="2">
        <v>22.71</v>
      </c>
      <c r="E58" s="2">
        <v>97.12</v>
      </c>
      <c r="F58" s="2">
        <v>110</v>
      </c>
      <c r="G58" s="2">
        <v>72.900000000000006</v>
      </c>
      <c r="H58" s="2">
        <v>15.66</v>
      </c>
      <c r="I58" s="2"/>
      <c r="J58" s="2"/>
      <c r="K58" s="2"/>
      <c r="L58" s="2">
        <v>1566.46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 t="s">
        <v>233</v>
      </c>
      <c r="B59" s="2"/>
      <c r="C59" s="2">
        <v>1197.26</v>
      </c>
      <c r="D59" s="2">
        <v>21.78</v>
      </c>
      <c r="E59" s="2">
        <v>93.13</v>
      </c>
      <c r="F59" s="2">
        <v>105</v>
      </c>
      <c r="G59" s="2">
        <v>69.900000000000006</v>
      </c>
      <c r="H59" s="2">
        <v>15.02</v>
      </c>
      <c r="I59" s="2"/>
      <c r="J59" s="2"/>
      <c r="K59" s="2"/>
      <c r="L59" s="2">
        <v>1502.09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658</v>
      </c>
      <c r="B60" s="2">
        <v>743.83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737.88</v>
      </c>
      <c r="O60" s="2">
        <v>5.95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3.15" x14ac:dyDescent="0.4">
      <c r="A61" s="256" t="s">
        <v>656</v>
      </c>
      <c r="B61" s="2">
        <v>1456.01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v>1406.01</v>
      </c>
      <c r="O61" s="2"/>
      <c r="P61" s="2"/>
      <c r="Q61" s="2">
        <v>20</v>
      </c>
      <c r="R61" s="2"/>
      <c r="S61" s="2"/>
      <c r="T61" s="2"/>
      <c r="U61" s="2">
        <v>30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3.15" x14ac:dyDescent="0.4">
      <c r="A62" s="256" t="s">
        <v>661</v>
      </c>
      <c r="B62" s="2">
        <v>855.34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828.34</v>
      </c>
      <c r="O62" s="2">
        <v>7</v>
      </c>
      <c r="P62" s="2"/>
      <c r="Q62" s="2">
        <v>20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290</v>
      </c>
      <c r="B63" s="2"/>
      <c r="C63" s="2">
        <v>359.72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43"/>
      <c r="Y63" s="2"/>
      <c r="Z63" s="2">
        <v>359.72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280</v>
      </c>
      <c r="B64" s="2"/>
      <c r="C64" s="2">
        <v>203.66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>
        <v>203.66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669</v>
      </c>
      <c r="B65" s="2"/>
      <c r="C65" s="2">
        <v>181.06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>
        <v>181.06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657</v>
      </c>
      <c r="B66" s="2"/>
      <c r="C66" s="2">
        <v>500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>
        <v>500</v>
      </c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662</v>
      </c>
      <c r="B67" s="2">
        <v>161.04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159.99</v>
      </c>
      <c r="O67" s="2">
        <v>1.05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663</v>
      </c>
      <c r="B68" s="2">
        <v>57.88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57.18</v>
      </c>
      <c r="O68" s="2">
        <v>0.7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664</v>
      </c>
      <c r="B69" s="2">
        <v>4922.67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756.46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>
        <v>4166.21</v>
      </c>
      <c r="AU69" s="2"/>
    </row>
    <row r="70" spans="1:47" ht="13.15" x14ac:dyDescent="0.4">
      <c r="A70" s="256" t="s">
        <v>664</v>
      </c>
      <c r="B70" s="2">
        <v>883.84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878.24</v>
      </c>
      <c r="O70" s="2">
        <v>5.6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256" t="s">
        <v>665</v>
      </c>
      <c r="B71" s="2">
        <v>389.21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365.71</v>
      </c>
      <c r="O71" s="2">
        <v>3.5</v>
      </c>
      <c r="P71" s="2"/>
      <c r="Q71" s="2">
        <v>20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 t="s">
        <v>668</v>
      </c>
      <c r="B72" s="2">
        <v>627.98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625.17999999999995</v>
      </c>
      <c r="O72" s="2">
        <v>2.8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256" t="s">
        <v>666</v>
      </c>
      <c r="B73" s="2">
        <v>696.06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692.21</v>
      </c>
      <c r="O73" s="2">
        <v>3.85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256" t="s">
        <v>667</v>
      </c>
      <c r="B74" s="2">
        <v>1939.65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1899.65</v>
      </c>
      <c r="O74" s="2"/>
      <c r="P74" s="2"/>
      <c r="Q74" s="2">
        <v>40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261</v>
      </c>
      <c r="B75" s="2"/>
      <c r="C75" s="2">
        <v>68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>
        <v>68</v>
      </c>
      <c r="AN75" s="2"/>
      <c r="AO75" s="2"/>
      <c r="AP75" s="2"/>
      <c r="AQ75" s="2"/>
      <c r="AR75" s="2"/>
      <c r="AS75" s="2"/>
      <c r="AT75" s="2"/>
      <c r="AU75" s="2"/>
    </row>
    <row r="76" spans="1:47" ht="13.15" x14ac:dyDescent="0.4">
      <c r="A76" s="256" t="s">
        <v>672</v>
      </c>
      <c r="B76" s="2">
        <v>576.74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572.89</v>
      </c>
      <c r="O76" s="2">
        <v>3.85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673</v>
      </c>
      <c r="B77" s="2">
        <v>38.69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38.340000000000003</v>
      </c>
      <c r="O77" s="2">
        <v>0.35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674</v>
      </c>
      <c r="B78" s="2"/>
      <c r="C78" s="2">
        <v>55.31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>
        <v>55.31</v>
      </c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594</v>
      </c>
      <c r="B79" s="2"/>
      <c r="C79" s="2">
        <v>70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>
        <v>70</v>
      </c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256" t="s">
        <v>675</v>
      </c>
      <c r="B80" s="2">
        <v>78.55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77.849999999999994</v>
      </c>
      <c r="O80" s="2">
        <v>0.7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676</v>
      </c>
      <c r="B81" s="2">
        <v>98.79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97.74</v>
      </c>
      <c r="O81" s="2">
        <v>1.05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90" t="s">
        <v>677</v>
      </c>
      <c r="B82" s="2"/>
      <c r="C82" s="2">
        <v>76.489999999999995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>
        <v>76.489999999999995</v>
      </c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681</v>
      </c>
      <c r="B83" s="2">
        <v>39.479999999999997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39.130000000000003</v>
      </c>
      <c r="O83" s="2">
        <v>0.35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90" t="s">
        <v>314</v>
      </c>
      <c r="B84" s="2"/>
      <c r="C84" s="2">
        <v>3282.5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>
        <v>3282.5</v>
      </c>
      <c r="AP84" s="2"/>
      <c r="AQ84" s="2"/>
      <c r="AR84" s="2"/>
      <c r="AS84" s="2"/>
      <c r="AT84" s="2"/>
      <c r="AU84" s="2"/>
    </row>
    <row r="85" spans="1:47" x14ac:dyDescent="0.35">
      <c r="A85" s="90" t="s">
        <v>678</v>
      </c>
      <c r="B85" s="2"/>
      <c r="C85" s="2">
        <v>25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>
        <v>25</v>
      </c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679</v>
      </c>
      <c r="B86" s="2"/>
      <c r="C86" s="2">
        <v>27.98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47.02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>
        <v>75</v>
      </c>
      <c r="AT86" s="2"/>
      <c r="AU86" s="2"/>
    </row>
    <row r="87" spans="1:47" ht="13.15" x14ac:dyDescent="0.4">
      <c r="A87" s="256" t="s">
        <v>680</v>
      </c>
      <c r="B87" s="2">
        <v>1493.31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1203.31</v>
      </c>
      <c r="O87" s="2"/>
      <c r="P87" s="2"/>
      <c r="Q87" s="2">
        <v>60</v>
      </c>
      <c r="R87" s="2"/>
      <c r="S87" s="2"/>
      <c r="T87" s="2"/>
      <c r="U87" s="2">
        <v>30</v>
      </c>
      <c r="V87" s="2">
        <v>200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3.15" x14ac:dyDescent="0.4">
      <c r="A88" s="256" t="s">
        <v>680</v>
      </c>
      <c r="B88" s="2">
        <v>75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>
        <v>75</v>
      </c>
      <c r="AU88" s="2"/>
    </row>
    <row r="89" spans="1:47" ht="13.15" x14ac:dyDescent="0.4">
      <c r="A89" s="256" t="s">
        <v>680</v>
      </c>
      <c r="B89" s="2">
        <v>231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>
        <v>231</v>
      </c>
      <c r="AU89" s="2"/>
    </row>
    <row r="90" spans="1:47" x14ac:dyDescent="0.35">
      <c r="A90" s="90" t="s">
        <v>682</v>
      </c>
      <c r="B90" s="2"/>
      <c r="C90" s="2">
        <v>497.32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>
        <v>497.32</v>
      </c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90" t="s">
        <v>261</v>
      </c>
      <c r="B91" s="2"/>
      <c r="C91" s="2">
        <v>67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>
        <v>67</v>
      </c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261</v>
      </c>
      <c r="B92" s="2"/>
      <c r="C92" s="2">
        <v>66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66</v>
      </c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683</v>
      </c>
      <c r="B93" s="2"/>
      <c r="C93" s="2">
        <v>44.45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>
        <v>67542.75</v>
      </c>
      <c r="AE93" s="2"/>
      <c r="AF93" s="2"/>
      <c r="AG93" s="2"/>
      <c r="AH93" s="2"/>
      <c r="AI93" s="2"/>
      <c r="AJ93" s="2"/>
      <c r="AK93" s="2"/>
      <c r="AL93" s="2"/>
      <c r="AM93" s="2">
        <v>44.45</v>
      </c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 t="s">
        <v>684</v>
      </c>
      <c r="B94" s="2"/>
      <c r="C94" s="2">
        <v>187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>
        <v>187</v>
      </c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256" t="s">
        <v>685</v>
      </c>
      <c r="B95" s="2">
        <v>434.5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431.35</v>
      </c>
      <c r="O95" s="2">
        <v>3.15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248</v>
      </c>
      <c r="B96" s="2"/>
      <c r="C96" s="2">
        <v>4425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>
        <v>4425</v>
      </c>
      <c r="AM96" s="2"/>
      <c r="AN96" s="2"/>
      <c r="AO96" s="2"/>
      <c r="AP96" s="2"/>
      <c r="AQ96" s="2"/>
      <c r="AR96" s="2"/>
      <c r="AS96" s="2"/>
      <c r="AT96" s="2"/>
      <c r="AU96" s="2"/>
    </row>
    <row r="97" spans="1:49" ht="13.15" x14ac:dyDescent="0.4">
      <c r="A97" s="256" t="s">
        <v>686</v>
      </c>
      <c r="B97" s="2">
        <v>515.28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406.78</v>
      </c>
      <c r="O97" s="2">
        <v>3.5</v>
      </c>
      <c r="P97" s="2"/>
      <c r="Q97" s="2"/>
      <c r="R97" s="2"/>
      <c r="S97" s="2"/>
      <c r="T97" s="2"/>
      <c r="U97" s="2">
        <v>30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>
        <v>75</v>
      </c>
      <c r="AU97" s="2"/>
    </row>
    <row r="98" spans="1:49" ht="13.15" x14ac:dyDescent="0.4">
      <c r="A98" s="256" t="s">
        <v>687</v>
      </c>
      <c r="B98" s="2">
        <v>292.72000000000003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290.27</v>
      </c>
      <c r="O98" s="2">
        <v>2.4500000000000002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ht="13.15" x14ac:dyDescent="0.4">
      <c r="A99" s="256" t="s">
        <v>688</v>
      </c>
      <c r="B99" s="2">
        <v>42.45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42.1</v>
      </c>
      <c r="O99" s="2">
        <v>0.35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9" ht="13.15" x14ac:dyDescent="0.4">
      <c r="A100" s="256" t="s">
        <v>689</v>
      </c>
      <c r="B100" s="2">
        <v>145.16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143.76</v>
      </c>
      <c r="O100" s="2">
        <v>1.4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9" x14ac:dyDescent="0.35">
      <c r="A101" s="9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x14ac:dyDescent="0.35">
      <c r="A102" s="9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9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x14ac:dyDescent="0.3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>
        <f>AD106+AF106+AH106+AI106</f>
        <v>69973.239999999991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W104" s="272" t="s">
        <v>19</v>
      </c>
    </row>
    <row r="106" spans="1:49" ht="43.5" customHeight="1" x14ac:dyDescent="0.35">
      <c r="A106" t="s">
        <v>18</v>
      </c>
      <c r="B106" s="4">
        <f>SUM(B4:B104)</f>
        <v>77919.799999999988</v>
      </c>
      <c r="C106" s="4">
        <f t="shared" ref="C106:AU106" si="0">SUM(C4:C104)</f>
        <v>72099.799999999988</v>
      </c>
      <c r="D106" s="4">
        <f t="shared" si="0"/>
        <v>155.54</v>
      </c>
      <c r="E106" s="4">
        <f t="shared" si="0"/>
        <v>665.11</v>
      </c>
      <c r="F106" s="4">
        <f t="shared" si="0"/>
        <v>771</v>
      </c>
      <c r="G106" s="4">
        <f t="shared" si="0"/>
        <v>535.16</v>
      </c>
      <c r="H106" s="4">
        <f t="shared" si="0"/>
        <v>107.27</v>
      </c>
      <c r="I106" s="4">
        <f t="shared" si="0"/>
        <v>0</v>
      </c>
      <c r="J106" s="4">
        <f t="shared" si="0"/>
        <v>127.66</v>
      </c>
      <c r="K106" s="4">
        <f t="shared" si="0"/>
        <v>0</v>
      </c>
      <c r="L106" s="219">
        <f t="shared" si="0"/>
        <v>10727.57</v>
      </c>
      <c r="M106" s="4">
        <f t="shared" si="0"/>
        <v>69973.239999999991</v>
      </c>
      <c r="N106" s="4">
        <f t="shared" si="0"/>
        <v>67765.919999999998</v>
      </c>
      <c r="O106" s="4">
        <f t="shared" si="0"/>
        <v>154.35</v>
      </c>
      <c r="P106" s="4">
        <f t="shared" si="0"/>
        <v>71.710000000000008</v>
      </c>
      <c r="Q106" s="4">
        <f t="shared" si="0"/>
        <v>180</v>
      </c>
      <c r="R106" s="4">
        <f t="shared" si="0"/>
        <v>0</v>
      </c>
      <c r="S106" s="4">
        <f t="shared" si="0"/>
        <v>1101.74</v>
      </c>
      <c r="T106" s="4">
        <f t="shared" si="0"/>
        <v>75</v>
      </c>
      <c r="U106" s="4">
        <f t="shared" si="0"/>
        <v>90</v>
      </c>
      <c r="V106" s="4">
        <f t="shared" si="0"/>
        <v>200</v>
      </c>
      <c r="W106" s="4">
        <f t="shared" si="0"/>
        <v>185.97</v>
      </c>
      <c r="X106" s="4">
        <f t="shared" si="0"/>
        <v>5544.47</v>
      </c>
      <c r="Y106" s="4">
        <f t="shared" si="0"/>
        <v>384.72</v>
      </c>
      <c r="Z106" s="4">
        <f t="shared" si="0"/>
        <v>359.72</v>
      </c>
      <c r="AA106" s="4">
        <f t="shared" si="0"/>
        <v>16275</v>
      </c>
      <c r="AB106" s="4">
        <f t="shared" si="0"/>
        <v>127.66</v>
      </c>
      <c r="AC106" s="4">
        <f t="shared" si="0"/>
        <v>23877.4</v>
      </c>
      <c r="AD106" s="4">
        <f t="shared" si="0"/>
        <v>67542.75</v>
      </c>
      <c r="AE106" s="4">
        <f t="shared" si="0"/>
        <v>2152.9499999999998</v>
      </c>
      <c r="AF106" s="4">
        <f t="shared" si="0"/>
        <v>2152.9499999999998</v>
      </c>
      <c r="AG106" s="4">
        <f t="shared" si="0"/>
        <v>317.86</v>
      </c>
      <c r="AH106" s="4">
        <f t="shared" si="0"/>
        <v>277.54000000000002</v>
      </c>
      <c r="AI106" s="4">
        <f t="shared" si="0"/>
        <v>0</v>
      </c>
      <c r="AJ106" s="4">
        <f t="shared" si="0"/>
        <v>496.87</v>
      </c>
      <c r="AK106" s="4">
        <f t="shared" si="0"/>
        <v>5214.09</v>
      </c>
      <c r="AL106" s="4">
        <f t="shared" si="0"/>
        <v>4425</v>
      </c>
      <c r="AM106" s="4">
        <f t="shared" si="0"/>
        <v>494.94</v>
      </c>
      <c r="AN106" s="4">
        <f t="shared" si="0"/>
        <v>0</v>
      </c>
      <c r="AO106" s="4">
        <f t="shared" si="0"/>
        <v>3282.5</v>
      </c>
      <c r="AP106" s="4">
        <f t="shared" si="0"/>
        <v>495.13</v>
      </c>
      <c r="AQ106" s="4">
        <f t="shared" si="0"/>
        <v>0</v>
      </c>
      <c r="AR106" s="4">
        <f t="shared" si="0"/>
        <v>0</v>
      </c>
      <c r="AS106" s="4">
        <f t="shared" si="0"/>
        <v>75</v>
      </c>
      <c r="AT106" s="4">
        <f t="shared" si="0"/>
        <v>8399.81</v>
      </c>
      <c r="AU106" s="4">
        <f t="shared" si="0"/>
        <v>0</v>
      </c>
      <c r="AW106" s="4">
        <f>B106-C106-D106-E106-F106-G106-H106-I106-J106-K106+L106+M106-N106-O106+P106-Q106-R106-S106-T106-U106-V106+W106+X106+Y106+Z106+AA106+AB106+AC106-AD106+AE106-AF106+AG106-AH106-AI106+AJ106+AK106+AL106+AM106+AN106+AO106+AP106+AQ106+AR106+AS106-AT106+AU106</f>
        <v>-1.8189894035458565E-12</v>
      </c>
    </row>
    <row r="108" spans="1:49" ht="15.4" thickBot="1" x14ac:dyDescent="0.45">
      <c r="A108" s="10" t="s">
        <v>22</v>
      </c>
      <c r="C108" s="15">
        <f>C2+B106-C106</f>
        <v>170624.3600000001</v>
      </c>
      <c r="D108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BB124"/>
  <sheetViews>
    <sheetView workbookViewId="0">
      <pane xSplit="1" ySplit="3" topLeftCell="D118" activePane="bottomRight" state="frozen"/>
      <selection pane="topRight" activeCell="B1" sqref="B1"/>
      <selection pane="bottomLeft" activeCell="A5" sqref="A5"/>
      <selection pane="bottomRight" activeCell="M120" sqref="M120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8.86328125" bestFit="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44287</v>
      </c>
    </row>
    <row r="2" spans="1:47" ht="15.4" thickBot="1" x14ac:dyDescent="0.45">
      <c r="A2" s="10" t="s">
        <v>21</v>
      </c>
      <c r="B2" s="13"/>
      <c r="C2" s="15">
        <f>'March 2021'!C136</f>
        <v>162597.83000000007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66" t="s">
        <v>127</v>
      </c>
      <c r="AN3" s="266" t="s">
        <v>53</v>
      </c>
      <c r="AO3" s="266" t="s">
        <v>113</v>
      </c>
      <c r="AP3" s="266" t="s">
        <v>61</v>
      </c>
      <c r="AQ3" s="167" t="s">
        <v>13</v>
      </c>
      <c r="AR3" s="266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292.87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2278.21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>
        <v>102.05</v>
      </c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911.63</v>
      </c>
      <c r="D7" s="2">
        <v>15.29</v>
      </c>
      <c r="E7" s="2">
        <v>65.39</v>
      </c>
      <c r="F7" s="2">
        <v>10</v>
      </c>
      <c r="G7" s="2">
        <v>41.79</v>
      </c>
      <c r="H7" s="2">
        <v>10.55</v>
      </c>
      <c r="I7" s="2"/>
      <c r="J7" s="2"/>
      <c r="K7" s="2"/>
      <c r="L7" s="2">
        <v>1054.6500000000001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513</v>
      </c>
      <c r="B8" s="2">
        <v>6250.83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6180.83</v>
      </c>
      <c r="O8" s="2"/>
      <c r="P8" s="2"/>
      <c r="Q8" s="2">
        <v>40</v>
      </c>
      <c r="R8" s="2"/>
      <c r="S8" s="2"/>
      <c r="T8" s="2"/>
      <c r="U8" s="2">
        <v>30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527</v>
      </c>
      <c r="B9" s="2">
        <v>2057.7600000000002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1890.61</v>
      </c>
      <c r="O9" s="2">
        <v>17.149999999999999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>
        <v>150</v>
      </c>
      <c r="AU9" s="2"/>
    </row>
    <row r="10" spans="1:47" x14ac:dyDescent="0.35">
      <c r="A10" s="1" t="s">
        <v>239</v>
      </c>
      <c r="B10" s="2"/>
      <c r="C10" s="2">
        <v>1144.28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1144.28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659</v>
      </c>
      <c r="B11" s="2"/>
      <c r="C11" s="2">
        <v>150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150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1" t="s">
        <v>521</v>
      </c>
      <c r="B12" s="2"/>
      <c r="C12" s="2">
        <v>121.8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121.8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1" t="s">
        <v>522</v>
      </c>
      <c r="B13" s="2"/>
      <c r="C13" s="2">
        <v>136.63999999999999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>
        <v>71.73</v>
      </c>
      <c r="X13" s="2">
        <v>64.91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1" t="s">
        <v>238</v>
      </c>
      <c r="B14" s="2"/>
      <c r="C14" s="2">
        <v>2000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2000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523</v>
      </c>
      <c r="B15" s="2"/>
      <c r="C15" s="2">
        <v>3.72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3.72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3.15" x14ac:dyDescent="0.4">
      <c r="A16" s="256" t="s">
        <v>524</v>
      </c>
      <c r="B16" s="2">
        <v>2325.39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2295.39</v>
      </c>
      <c r="O16" s="2"/>
      <c r="P16" s="2"/>
      <c r="Q16" s="2"/>
      <c r="R16" s="2"/>
      <c r="S16" s="2"/>
      <c r="T16" s="2"/>
      <c r="U16" s="2">
        <v>30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256" t="s">
        <v>534</v>
      </c>
      <c r="B17" s="2">
        <v>1476.88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1464.63</v>
      </c>
      <c r="O17" s="2">
        <v>12.25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252</v>
      </c>
      <c r="B18" s="2"/>
      <c r="C18" s="2">
        <v>3700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3700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90" t="s">
        <v>532</v>
      </c>
      <c r="B19" s="2"/>
      <c r="C19" s="2">
        <v>24.29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24.29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533</v>
      </c>
      <c r="B20" s="2"/>
      <c r="C20" s="2">
        <v>49.99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v>49.99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256" t="s">
        <v>535</v>
      </c>
      <c r="B21" s="2">
        <v>89.31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88.61</v>
      </c>
      <c r="O21" s="2">
        <v>0.7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256" t="s">
        <v>536</v>
      </c>
      <c r="B22" s="2">
        <v>235.57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233.12</v>
      </c>
      <c r="O22" s="2">
        <v>2.4500000000000002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256" t="s">
        <v>537</v>
      </c>
      <c r="B23" s="2">
        <v>6660.4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6423.6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>
        <v>236.8</v>
      </c>
      <c r="AU23" s="2"/>
    </row>
    <row r="24" spans="1:47" ht="13.15" x14ac:dyDescent="0.4">
      <c r="A24" s="256" t="s">
        <v>540</v>
      </c>
      <c r="B24" s="2">
        <v>1275.27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1188.02</v>
      </c>
      <c r="O24" s="2">
        <v>12.25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>
        <v>75</v>
      </c>
      <c r="AU24" s="2"/>
    </row>
    <row r="25" spans="1:47" x14ac:dyDescent="0.35">
      <c r="A25" s="90" t="s">
        <v>538</v>
      </c>
      <c r="B25" s="2"/>
      <c r="C25" s="2">
        <v>75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>
        <v>75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90" t="s">
        <v>251</v>
      </c>
      <c r="B26" s="2"/>
      <c r="C26" s="2">
        <v>2450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2450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1" t="s">
        <v>260</v>
      </c>
      <c r="B27" s="2"/>
      <c r="C27" s="2">
        <v>166.14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166.14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256" t="s">
        <v>539</v>
      </c>
      <c r="B28" s="2">
        <v>2482.39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2462.39</v>
      </c>
      <c r="O28" s="2"/>
      <c r="P28" s="2"/>
      <c r="Q28" s="2">
        <v>20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541</v>
      </c>
      <c r="B29" s="2">
        <v>811.51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804.16</v>
      </c>
      <c r="O29" s="2">
        <v>7.35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255</v>
      </c>
      <c r="B30" s="2"/>
      <c r="C30" s="2">
        <v>4300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4300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 t="s">
        <v>542</v>
      </c>
      <c r="B31" s="2">
        <v>3751.94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3751.94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256" t="s">
        <v>546</v>
      </c>
      <c r="B32" s="2">
        <v>1095.43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1087.3800000000001</v>
      </c>
      <c r="O32" s="2">
        <v>8.0500000000000007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417</v>
      </c>
      <c r="B33" s="2"/>
      <c r="C33" s="2">
        <v>489.45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v>489.45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243</v>
      </c>
      <c r="B34" s="2"/>
      <c r="C34" s="2">
        <v>2230.52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>
        <v>2230.52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245</v>
      </c>
      <c r="B35" s="2"/>
      <c r="C35" s="2">
        <v>2158.77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v>2158.77</v>
      </c>
      <c r="AF35" s="2">
        <v>2158.77</v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90" t="s">
        <v>346</v>
      </c>
      <c r="B36" s="2"/>
      <c r="C36" s="2">
        <v>1650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>
        <v>1650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261</v>
      </c>
      <c r="B37" s="2"/>
      <c r="C37" s="2">
        <v>52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>
        <v>52</v>
      </c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261</v>
      </c>
      <c r="B38" s="2"/>
      <c r="C38" s="2">
        <v>53.5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>
        <v>53.5</v>
      </c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543</v>
      </c>
      <c r="B39" s="2"/>
      <c r="C39" s="2">
        <v>1640.56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>
        <v>1640.56</v>
      </c>
      <c r="AO39" s="2"/>
      <c r="AP39" s="2"/>
      <c r="AQ39" s="2"/>
      <c r="AR39" s="2"/>
      <c r="AS39" s="2"/>
      <c r="AT39" s="2"/>
      <c r="AU39" s="2"/>
    </row>
    <row r="40" spans="1:47" x14ac:dyDescent="0.35">
      <c r="A40" s="90" t="s">
        <v>377</v>
      </c>
      <c r="B40" s="2"/>
      <c r="C40" s="2">
        <v>8.5500000000000007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4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>
        <v>8.5500000000000007</v>
      </c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 t="s">
        <v>420</v>
      </c>
      <c r="B41" s="2"/>
      <c r="C41" s="2">
        <v>1853.62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>
        <v>1853.62</v>
      </c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547</v>
      </c>
      <c r="B42" s="2">
        <v>3376.63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2501.63</v>
      </c>
      <c r="O42" s="2"/>
      <c r="P42" s="2"/>
      <c r="Q42" s="2">
        <v>20</v>
      </c>
      <c r="R42" s="2"/>
      <c r="S42" s="2">
        <v>750</v>
      </c>
      <c r="T42" s="2">
        <v>75</v>
      </c>
      <c r="U42" s="2">
        <v>30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548</v>
      </c>
      <c r="B43" s="2">
        <v>51.27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51.27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554</v>
      </c>
      <c r="B44" s="2">
        <v>951.6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793.9</v>
      </c>
      <c r="O44" s="2">
        <v>7.7</v>
      </c>
      <c r="P44" s="2"/>
      <c r="Q44" s="2"/>
      <c r="R44" s="2"/>
      <c r="S44" s="2"/>
      <c r="T44" s="2">
        <v>75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>
        <v>75</v>
      </c>
      <c r="AU44" s="2"/>
    </row>
    <row r="45" spans="1:47" x14ac:dyDescent="0.35">
      <c r="A45" s="90" t="s">
        <v>558</v>
      </c>
      <c r="B45" s="2"/>
      <c r="C45" s="2">
        <v>75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>
        <v>75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263</v>
      </c>
      <c r="B46" s="2"/>
      <c r="C46" s="2">
        <v>675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v>675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418</v>
      </c>
      <c r="B47" s="2"/>
      <c r="C47" s="2">
        <v>213.97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v>213.97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553</v>
      </c>
      <c r="B48" s="2"/>
      <c r="C48" s="2">
        <v>14220.41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14220.41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265</v>
      </c>
      <c r="B49" s="2"/>
      <c r="C49" s="2">
        <v>622.79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127.66</v>
      </c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>
        <v>495.13</v>
      </c>
      <c r="AQ49" s="2"/>
      <c r="AR49" s="2"/>
      <c r="AS49" s="2"/>
      <c r="AT49" s="2"/>
      <c r="AU49" s="2"/>
    </row>
    <row r="50" spans="1:47" ht="13.15" x14ac:dyDescent="0.4">
      <c r="A50" s="256" t="s">
        <v>555</v>
      </c>
      <c r="B50" s="2">
        <v>3082.08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3082.08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561</v>
      </c>
      <c r="B51" s="2">
        <v>5396.88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5363.28</v>
      </c>
      <c r="O51" s="2">
        <v>33.6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256" t="s">
        <v>559</v>
      </c>
      <c r="B52" s="2">
        <v>10222.57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10222.57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90" t="s">
        <v>489</v>
      </c>
      <c r="B53" s="2"/>
      <c r="C53" s="2">
        <v>6947.82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>
        <v>6947.82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 t="s">
        <v>562</v>
      </c>
      <c r="B54" s="2">
        <v>198.6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197.2</v>
      </c>
      <c r="O54" s="2">
        <v>1.4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256" t="s">
        <v>563</v>
      </c>
      <c r="B55" s="2">
        <v>352.69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349.89</v>
      </c>
      <c r="O55" s="2">
        <v>2.8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256" t="s">
        <v>564</v>
      </c>
      <c r="B56" s="2">
        <v>4473.7299999999996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4473.7299999999996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15" x14ac:dyDescent="0.4">
      <c r="A57" s="256" t="s">
        <v>565</v>
      </c>
      <c r="B57" s="2">
        <v>87.47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87.47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 t="s">
        <v>567</v>
      </c>
      <c r="B58" s="2">
        <v>1092.2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1084.8499999999999</v>
      </c>
      <c r="O58" s="2">
        <v>7.35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 t="s">
        <v>566</v>
      </c>
      <c r="B59" s="2"/>
      <c r="C59" s="2">
        <v>68.400000000000006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>
        <v>68.400000000000006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90" t="s">
        <v>268</v>
      </c>
      <c r="B60" s="2"/>
      <c r="C60" s="2">
        <v>349.83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349.83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261</v>
      </c>
      <c r="B61" s="2"/>
      <c r="C61" s="2">
        <v>46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>
        <v>46</v>
      </c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261</v>
      </c>
      <c r="B62" s="2"/>
      <c r="C62" s="2">
        <v>69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>
        <v>69</v>
      </c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568</v>
      </c>
      <c r="B63" s="2"/>
      <c r="C63" s="2">
        <v>293.06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>
        <v>293.06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286</v>
      </c>
      <c r="B64" s="2"/>
      <c r="C64" s="2">
        <v>410.29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43">
        <v>410.29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3.15" x14ac:dyDescent="0.4">
      <c r="A65" s="256" t="s">
        <v>569</v>
      </c>
      <c r="B65" s="2">
        <v>589.14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v>585.29</v>
      </c>
      <c r="O65" s="2">
        <v>3.85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578</v>
      </c>
      <c r="B66" s="2"/>
      <c r="C66" s="2">
        <v>389.6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>
        <v>389.6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570</v>
      </c>
      <c r="B67" s="2">
        <v>329.3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326.5</v>
      </c>
      <c r="O67" s="2">
        <v>2.8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571</v>
      </c>
      <c r="B68" s="2">
        <v>781.76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761.76</v>
      </c>
      <c r="O68" s="2"/>
      <c r="P68" s="2"/>
      <c r="Q68" s="2">
        <v>20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575</v>
      </c>
      <c r="B69" s="2">
        <v>497.47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493.97</v>
      </c>
      <c r="O69" s="2">
        <v>3.5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660</v>
      </c>
      <c r="B70" s="2"/>
      <c r="C70" s="2">
        <v>22.87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>
        <v>22.87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447</v>
      </c>
      <c r="B71" s="2"/>
      <c r="C71" s="2">
        <v>1248.07</v>
      </c>
      <c r="D71" s="2">
        <v>22.71</v>
      </c>
      <c r="E71" s="2">
        <v>97.12</v>
      </c>
      <c r="F71" s="2">
        <v>110</v>
      </c>
      <c r="G71" s="2">
        <v>72.900000000000006</v>
      </c>
      <c r="H71" s="2">
        <v>15.66</v>
      </c>
      <c r="I71" s="2"/>
      <c r="J71" s="2"/>
      <c r="K71" s="2"/>
      <c r="L71" s="2">
        <v>1566.46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233</v>
      </c>
      <c r="B72" s="2"/>
      <c r="C72" s="2">
        <v>1197.26</v>
      </c>
      <c r="D72" s="2">
        <v>21.78</v>
      </c>
      <c r="E72" s="2">
        <v>93.13</v>
      </c>
      <c r="F72" s="2">
        <v>105</v>
      </c>
      <c r="G72" s="2">
        <v>69.900000000000006</v>
      </c>
      <c r="H72" s="2">
        <v>15.02</v>
      </c>
      <c r="I72" s="2"/>
      <c r="J72" s="2"/>
      <c r="K72" s="2"/>
      <c r="L72" s="2">
        <v>1502.09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261</v>
      </c>
      <c r="B73" s="2"/>
      <c r="C73" s="2">
        <v>54.5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>
        <v>54.5</v>
      </c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289</v>
      </c>
      <c r="B74" s="2"/>
      <c r="C74" s="2">
        <v>181.06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>
        <v>181.06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274</v>
      </c>
      <c r="B75" s="2"/>
      <c r="C75" s="2">
        <v>288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43">
        <v>288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576</v>
      </c>
      <c r="B76" s="2"/>
      <c r="C76" s="2">
        <v>436.62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>
        <v>436.62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90" t="s">
        <v>280</v>
      </c>
      <c r="B77" s="2"/>
      <c r="C77" s="2">
        <v>200.27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>
        <v>200.27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3.15" x14ac:dyDescent="0.4">
      <c r="A78" s="256" t="s">
        <v>577</v>
      </c>
      <c r="B78" s="2">
        <v>1433.18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657.58</v>
      </c>
      <c r="O78" s="2">
        <v>5.6</v>
      </c>
      <c r="P78" s="2"/>
      <c r="Q78" s="2">
        <v>20</v>
      </c>
      <c r="R78" s="2"/>
      <c r="S78" s="2">
        <v>750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256" t="s">
        <v>579</v>
      </c>
      <c r="B79" s="2">
        <v>29.19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28.84</v>
      </c>
      <c r="O79" s="2">
        <v>0.35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532</v>
      </c>
      <c r="B80" s="2"/>
      <c r="C80" s="2">
        <v>129.18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v>129.18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580</v>
      </c>
      <c r="B81" s="2">
        <v>566.94000000000005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563.09</v>
      </c>
      <c r="O81" s="2">
        <v>3.85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90" t="s">
        <v>581</v>
      </c>
      <c r="B82" s="2"/>
      <c r="C82" s="2">
        <v>75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>
        <v>75</v>
      </c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90" t="s">
        <v>582</v>
      </c>
      <c r="B83" s="2"/>
      <c r="C83" s="2">
        <v>145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>
        <v>145</v>
      </c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589</v>
      </c>
      <c r="B84" s="2">
        <v>2209.84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1439.84</v>
      </c>
      <c r="O84" s="2"/>
      <c r="P84" s="2"/>
      <c r="Q84" s="2">
        <v>20</v>
      </c>
      <c r="R84" s="2"/>
      <c r="S84" s="2">
        <v>750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591</v>
      </c>
      <c r="B85" s="2">
        <v>841.42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837.22</v>
      </c>
      <c r="O85" s="2">
        <v>4.2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261</v>
      </c>
      <c r="B86" s="2"/>
      <c r="C86" s="2">
        <v>62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>
        <v>62</v>
      </c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590</v>
      </c>
      <c r="B87" s="2">
        <v>495.27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471.77</v>
      </c>
      <c r="O87" s="2">
        <v>3.5</v>
      </c>
      <c r="P87" s="2"/>
      <c r="Q87" s="2">
        <v>20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3.15" x14ac:dyDescent="0.4">
      <c r="A88" s="256" t="s">
        <v>592</v>
      </c>
      <c r="B88" s="2">
        <v>1016.83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1011.23</v>
      </c>
      <c r="O88" s="2">
        <v>5.6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256" t="s">
        <v>595</v>
      </c>
      <c r="B89" s="2">
        <v>213.67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212.27</v>
      </c>
      <c r="O89" s="2">
        <v>1.4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593</v>
      </c>
      <c r="B90" s="2"/>
      <c r="C90" s="2">
        <v>36.340000000000003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>
        <v>36.340000000000003</v>
      </c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256" t="s">
        <v>596</v>
      </c>
      <c r="B91" s="2">
        <v>37.61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37.26</v>
      </c>
      <c r="O91" s="2">
        <v>0.35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594</v>
      </c>
      <c r="B92" s="2"/>
      <c r="C92" s="2">
        <v>70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>
        <v>70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3.15" x14ac:dyDescent="0.4">
      <c r="A93" s="256" t="s">
        <v>611</v>
      </c>
      <c r="B93" s="2">
        <v>82.36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81.66</v>
      </c>
      <c r="O93" s="2">
        <v>0.7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3.15" x14ac:dyDescent="0.4">
      <c r="A94" s="256" t="s">
        <v>607</v>
      </c>
      <c r="B94" s="2">
        <v>8221.17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1299.8900000000001</v>
      </c>
      <c r="O94" s="2"/>
      <c r="P94" s="2"/>
      <c r="Q94" s="2">
        <v>60</v>
      </c>
      <c r="R94" s="2"/>
      <c r="S94" s="2">
        <v>750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>
        <v>6111.28</v>
      </c>
      <c r="AU94" s="2"/>
    </row>
    <row r="95" spans="1:47" ht="13.15" x14ac:dyDescent="0.4">
      <c r="A95" s="256" t="s">
        <v>614</v>
      </c>
      <c r="B95" s="2">
        <v>271.79000000000002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269.69</v>
      </c>
      <c r="O95" s="2">
        <v>2.1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597</v>
      </c>
      <c r="B96" s="2"/>
      <c r="C96" s="2">
        <v>50.47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24.53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>
        <v>75</v>
      </c>
      <c r="AT96" s="2"/>
      <c r="AU96" s="2"/>
    </row>
    <row r="97" spans="1:47" x14ac:dyDescent="0.35">
      <c r="A97" s="90" t="s">
        <v>598</v>
      </c>
      <c r="B97" s="2"/>
      <c r="C97" s="2">
        <v>19.010000000000002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55.99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>
        <v>75</v>
      </c>
      <c r="AT97" s="2"/>
      <c r="AU97" s="2"/>
    </row>
    <row r="98" spans="1:47" x14ac:dyDescent="0.35">
      <c r="A98" s="90" t="s">
        <v>599</v>
      </c>
      <c r="B98" s="2"/>
      <c r="C98" s="2">
        <v>39.65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35.35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x14ac:dyDescent="0.35">
      <c r="A99" s="90" t="s">
        <v>600</v>
      </c>
      <c r="B99" s="2"/>
      <c r="C99" s="2">
        <v>31.99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43.01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>
        <v>75</v>
      </c>
      <c r="AT99" s="2"/>
      <c r="AU99" s="2"/>
    </row>
    <row r="100" spans="1:47" x14ac:dyDescent="0.35">
      <c r="A100" s="90" t="s">
        <v>601</v>
      </c>
      <c r="B100" s="2"/>
      <c r="C100" s="2">
        <v>16.37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58.63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7" x14ac:dyDescent="0.35">
      <c r="A101" s="90" t="s">
        <v>602</v>
      </c>
      <c r="B101" s="2"/>
      <c r="C101" s="2">
        <v>27.04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47.96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>
        <v>75</v>
      </c>
      <c r="AT101" s="2"/>
      <c r="AU101" s="2"/>
    </row>
    <row r="102" spans="1:47" x14ac:dyDescent="0.35">
      <c r="A102" s="90" t="s">
        <v>603</v>
      </c>
      <c r="B102" s="2"/>
      <c r="C102" s="2">
        <v>50.8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24.2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>
        <v>75</v>
      </c>
      <c r="AT102" s="2"/>
      <c r="AU102" s="2"/>
    </row>
    <row r="103" spans="1:47" x14ac:dyDescent="0.35">
      <c r="A103" s="90" t="s">
        <v>608</v>
      </c>
      <c r="B103" s="2"/>
      <c r="C103" s="2">
        <v>46.2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28.8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>
        <v>75</v>
      </c>
      <c r="AT103" s="2"/>
      <c r="AU103" s="2"/>
    </row>
    <row r="104" spans="1:47" ht="13.15" x14ac:dyDescent="0.4">
      <c r="A104" s="256" t="s">
        <v>607</v>
      </c>
      <c r="B104" s="2">
        <v>975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375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>
        <v>600</v>
      </c>
      <c r="AU104" s="2"/>
    </row>
    <row r="105" spans="1:47" x14ac:dyDescent="0.35">
      <c r="A105" s="90" t="s">
        <v>604</v>
      </c>
      <c r="B105" s="2"/>
      <c r="C105" s="2">
        <v>25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25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90" t="s">
        <v>605</v>
      </c>
      <c r="B106" s="2"/>
      <c r="C106" s="2">
        <v>3282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>
        <v>3282</v>
      </c>
      <c r="AP106" s="2"/>
      <c r="AQ106" s="2"/>
      <c r="AR106" s="2"/>
      <c r="AS106" s="2"/>
      <c r="AT106" s="2"/>
      <c r="AU106" s="2"/>
    </row>
    <row r="107" spans="1:47" x14ac:dyDescent="0.35">
      <c r="A107" s="90" t="s">
        <v>606</v>
      </c>
      <c r="B107" s="2"/>
      <c r="C107" s="2">
        <v>7589.7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>
        <v>7589.7</v>
      </c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90" t="s">
        <v>612</v>
      </c>
      <c r="B108" s="2"/>
      <c r="C108" s="2">
        <v>493.48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>
        <v>493.48</v>
      </c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90" t="s">
        <v>613</v>
      </c>
      <c r="B109" s="2"/>
      <c r="C109" s="2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>
        <v>7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256" t="s">
        <v>607</v>
      </c>
      <c r="B110" s="2">
        <v>227.5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>
        <v>227.5</v>
      </c>
      <c r="AU110" s="2"/>
    </row>
    <row r="111" spans="1:47" ht="13.15" x14ac:dyDescent="0.4">
      <c r="A111" s="256" t="s">
        <v>615</v>
      </c>
      <c r="B111" s="2">
        <v>471.71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468.56</v>
      </c>
      <c r="O111" s="2">
        <v>3.15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90" t="s">
        <v>543</v>
      </c>
      <c r="B112" s="2"/>
      <c r="C112" s="2">
        <v>4141.25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>
        <v>4141.25</v>
      </c>
      <c r="AO112" s="2"/>
      <c r="AP112" s="2"/>
      <c r="AQ112" s="2"/>
      <c r="AR112" s="2"/>
      <c r="AS112" s="2"/>
      <c r="AT112" s="2"/>
      <c r="AU112" s="2"/>
    </row>
    <row r="113" spans="1:49" x14ac:dyDescent="0.35">
      <c r="A113" s="90" t="s">
        <v>261</v>
      </c>
      <c r="B113" s="2"/>
      <c r="C113" s="2">
        <v>67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>
        <v>67</v>
      </c>
      <c r="AN113" s="2"/>
      <c r="AO113" s="2"/>
      <c r="AP113" s="2"/>
      <c r="AQ113" s="2"/>
      <c r="AR113" s="2"/>
      <c r="AS113" s="2"/>
      <c r="AT113" s="2"/>
      <c r="AU113" s="2"/>
    </row>
    <row r="114" spans="1:49" ht="13.15" x14ac:dyDescent="0.4">
      <c r="A114" s="256" t="s">
        <v>617</v>
      </c>
      <c r="B114" s="2">
        <v>531.35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528.9</v>
      </c>
      <c r="O114" s="2">
        <v>2.4500000000000002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90" t="s">
        <v>248</v>
      </c>
      <c r="B115" s="2"/>
      <c r="C115" s="2">
        <v>2760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>
        <v>2760</v>
      </c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ht="13.15" x14ac:dyDescent="0.4">
      <c r="A116" s="256" t="s">
        <v>618</v>
      </c>
      <c r="B116" s="2">
        <v>1828.32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1811.52</v>
      </c>
      <c r="O116" s="2">
        <v>16.8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ht="13.15" x14ac:dyDescent="0.4">
      <c r="A117" s="25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ht="13.15" x14ac:dyDescent="0.4">
      <c r="A118" s="25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9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>
        <v>68482.7</v>
      </c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9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>
        <f>AD122+AF122+AH122+AI122</f>
        <v>70934.34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W120" s="267" t="s">
        <v>19</v>
      </c>
    </row>
    <row r="122" spans="1:49" ht="43.5" customHeight="1" x14ac:dyDescent="0.35">
      <c r="A122" t="s">
        <v>18</v>
      </c>
      <c r="B122" s="4">
        <f>SUM(B4:B120)</f>
        <v>79449.220000000016</v>
      </c>
      <c r="C122" s="4">
        <f t="shared" ref="C122:AU122" si="0">SUM(C4:C120)</f>
        <v>77242.69</v>
      </c>
      <c r="D122" s="4">
        <f t="shared" si="0"/>
        <v>149.70000000000002</v>
      </c>
      <c r="E122" s="4">
        <f t="shared" si="0"/>
        <v>640.13</v>
      </c>
      <c r="F122" s="4">
        <f t="shared" si="0"/>
        <v>739</v>
      </c>
      <c r="G122" s="4">
        <f t="shared" si="0"/>
        <v>510.05000000000007</v>
      </c>
      <c r="H122" s="4">
        <f t="shared" si="0"/>
        <v>103.24</v>
      </c>
      <c r="I122" s="4">
        <f t="shared" si="0"/>
        <v>0</v>
      </c>
      <c r="J122" s="4">
        <f t="shared" si="0"/>
        <v>127.66</v>
      </c>
      <c r="K122" s="4">
        <f t="shared" si="0"/>
        <v>0</v>
      </c>
      <c r="L122" s="219">
        <f t="shared" si="0"/>
        <v>10324.670000000002</v>
      </c>
      <c r="M122" s="4">
        <f t="shared" si="0"/>
        <v>70934.34</v>
      </c>
      <c r="N122" s="4">
        <f t="shared" si="0"/>
        <v>68658.859999999986</v>
      </c>
      <c r="O122" s="4">
        <f t="shared" si="0"/>
        <v>173.24999999999994</v>
      </c>
      <c r="P122" s="4">
        <f t="shared" si="0"/>
        <v>22.87</v>
      </c>
      <c r="Q122" s="4">
        <f t="shared" si="0"/>
        <v>220</v>
      </c>
      <c r="R122" s="4">
        <f t="shared" si="0"/>
        <v>0</v>
      </c>
      <c r="S122" s="4">
        <f t="shared" si="0"/>
        <v>3000</v>
      </c>
      <c r="T122" s="4">
        <f t="shared" si="0"/>
        <v>150</v>
      </c>
      <c r="U122" s="4">
        <f t="shared" si="0"/>
        <v>90</v>
      </c>
      <c r="V122" s="4">
        <f t="shared" si="0"/>
        <v>0</v>
      </c>
      <c r="W122" s="4">
        <f t="shared" si="0"/>
        <v>285.7</v>
      </c>
      <c r="X122" s="4">
        <f t="shared" si="0"/>
        <v>6132.3899999999994</v>
      </c>
      <c r="Y122" s="4">
        <f t="shared" si="0"/>
        <v>381.33000000000004</v>
      </c>
      <c r="Z122" s="4">
        <f t="shared" si="0"/>
        <v>389.6</v>
      </c>
      <c r="AA122" s="4">
        <f t="shared" si="0"/>
        <v>29312.52</v>
      </c>
      <c r="AB122" s="4">
        <f t="shared" si="0"/>
        <v>427.65999999999997</v>
      </c>
      <c r="AC122" s="4">
        <f t="shared" si="0"/>
        <v>14220.41</v>
      </c>
      <c r="AD122" s="4">
        <f t="shared" si="0"/>
        <v>68482.7</v>
      </c>
      <c r="AE122" s="4">
        <f t="shared" si="0"/>
        <v>2158.77</v>
      </c>
      <c r="AF122" s="4">
        <f t="shared" si="0"/>
        <v>2158.77</v>
      </c>
      <c r="AG122" s="4">
        <f t="shared" si="0"/>
        <v>349.83</v>
      </c>
      <c r="AH122" s="4">
        <f t="shared" si="0"/>
        <v>292.87</v>
      </c>
      <c r="AI122" s="4">
        <f t="shared" si="0"/>
        <v>0</v>
      </c>
      <c r="AJ122" s="4">
        <f t="shared" si="0"/>
        <v>640.07999999999993</v>
      </c>
      <c r="AK122" s="4">
        <f t="shared" si="0"/>
        <v>1853.62</v>
      </c>
      <c r="AL122" s="4">
        <f t="shared" si="0"/>
        <v>2760</v>
      </c>
      <c r="AM122" s="4">
        <f t="shared" si="0"/>
        <v>412.55</v>
      </c>
      <c r="AN122" s="4">
        <f t="shared" si="0"/>
        <v>5781.8099999999995</v>
      </c>
      <c r="AO122" s="4">
        <f t="shared" si="0"/>
        <v>3282</v>
      </c>
      <c r="AP122" s="4">
        <f t="shared" si="0"/>
        <v>495.13</v>
      </c>
      <c r="AQ122" s="4">
        <f t="shared" si="0"/>
        <v>0</v>
      </c>
      <c r="AR122" s="4">
        <f t="shared" si="0"/>
        <v>0</v>
      </c>
      <c r="AS122" s="4">
        <f t="shared" si="0"/>
        <v>600</v>
      </c>
      <c r="AT122" s="4">
        <f t="shared" si="0"/>
        <v>7475.58</v>
      </c>
      <c r="AU122" s="4">
        <f t="shared" si="0"/>
        <v>0</v>
      </c>
      <c r="AW122" s="4">
        <f>B122-C122-D122-E122-F122-G122-H122-I122-J122-K122+L122+M122-N122-O122+P122-Q122-R122-S122-T122-U122-V122+W122+X122+Y122+Z122+AA122+AB122+AC122-AD122+AE122-AF122+AG122-AH122-AI122+AJ122+AK122+AL122+AM122+AN122+AO122+AP122+AQ122+AR122+AS122-AT122+AU122</f>
        <v>3.5470293369144201E-11</v>
      </c>
    </row>
    <row r="124" spans="1:49" ht="15.4" thickBot="1" x14ac:dyDescent="0.45">
      <c r="A124" s="10" t="s">
        <v>22</v>
      </c>
      <c r="C124" s="15">
        <f>C2+B122-C122</f>
        <v>164804.3600000001</v>
      </c>
      <c r="D124" s="14"/>
    </row>
  </sheetData>
  <mergeCells count="1">
    <mergeCell ref="AE3:AF3"/>
  </mergeCells>
  <pageMargins left="0.2" right="0.39" top="1" bottom="1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BB136"/>
  <sheetViews>
    <sheetView workbookViewId="0">
      <pane xSplit="1" ySplit="3" topLeftCell="B49" activePane="bottomRight" state="frozen"/>
      <selection pane="topRight" activeCell="B1" sqref="B1"/>
      <selection pane="bottomLeft" activeCell="A5" sqref="A5"/>
      <selection pane="bottomRight" activeCell="AB60" sqref="AB60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7.53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44256</v>
      </c>
    </row>
    <row r="2" spans="1:47" ht="15.4" thickBot="1" x14ac:dyDescent="0.45">
      <c r="A2" s="10" t="s">
        <v>21</v>
      </c>
      <c r="B2" s="13"/>
      <c r="C2" s="15">
        <f>'February 2021'!C109</f>
        <v>152323.12000000005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61" t="s">
        <v>127</v>
      </c>
      <c r="AN3" s="261" t="s">
        <v>53</v>
      </c>
      <c r="AO3" s="261" t="s">
        <v>113</v>
      </c>
      <c r="AP3" s="261" t="s">
        <v>61</v>
      </c>
      <c r="AQ3" s="167" t="s">
        <v>13</v>
      </c>
      <c r="AR3" s="261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232</v>
      </c>
      <c r="B4" s="2"/>
      <c r="C4" s="2">
        <v>1212.19</v>
      </c>
      <c r="D4" s="2">
        <v>22.05</v>
      </c>
      <c r="E4" s="2">
        <v>94.29</v>
      </c>
      <c r="F4" s="2">
        <v>106</v>
      </c>
      <c r="G4" s="2">
        <v>71.099999999999994</v>
      </c>
      <c r="H4" s="2">
        <v>15.21</v>
      </c>
      <c r="I4" s="2"/>
      <c r="J4" s="2"/>
      <c r="K4" s="2"/>
      <c r="L4" s="2">
        <v>1520.84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264.66000000000003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1140.48</v>
      </c>
      <c r="D5" s="2">
        <v>21.15</v>
      </c>
      <c r="E5" s="2">
        <v>90.42</v>
      </c>
      <c r="F5" s="2">
        <v>99</v>
      </c>
      <c r="G5" s="2">
        <v>67.099999999999994</v>
      </c>
      <c r="H5" s="2">
        <v>14.58</v>
      </c>
      <c r="I5" s="2"/>
      <c r="J5" s="2">
        <v>25.61</v>
      </c>
      <c r="K5" s="2"/>
      <c r="L5" s="2">
        <v>1458.34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234</v>
      </c>
      <c r="B6" s="2"/>
      <c r="C6" s="2">
        <v>2194.86</v>
      </c>
      <c r="D6" s="2">
        <v>44.1</v>
      </c>
      <c r="E6" s="2">
        <v>188.58</v>
      </c>
      <c r="F6" s="2">
        <v>299</v>
      </c>
      <c r="G6" s="2">
        <v>182.66</v>
      </c>
      <c r="H6" s="2">
        <v>30.42</v>
      </c>
      <c r="I6" s="2"/>
      <c r="J6" s="2">
        <v>102.05</v>
      </c>
      <c r="K6" s="2"/>
      <c r="L6" s="2">
        <v>3041.67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90" t="s">
        <v>235</v>
      </c>
      <c r="B7" s="2"/>
      <c r="C7" s="2">
        <v>626.04</v>
      </c>
      <c r="D7" s="2">
        <v>10.51</v>
      </c>
      <c r="E7" s="2">
        <v>44.92</v>
      </c>
      <c r="F7" s="2">
        <v>10</v>
      </c>
      <c r="G7" s="2">
        <v>25.79</v>
      </c>
      <c r="H7" s="2">
        <v>7.24</v>
      </c>
      <c r="I7" s="2"/>
      <c r="J7" s="2"/>
      <c r="K7" s="2"/>
      <c r="L7" s="2">
        <v>724.5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1" t="s">
        <v>337</v>
      </c>
      <c r="B8" s="2"/>
      <c r="C8" s="2">
        <v>2970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>
        <v>2970</v>
      </c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1" t="s">
        <v>261</v>
      </c>
      <c r="B9" s="2"/>
      <c r="C9" s="2">
        <v>58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>
        <v>58</v>
      </c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256" t="s">
        <v>407</v>
      </c>
      <c r="B10" s="2">
        <v>1525.24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1512.29</v>
      </c>
      <c r="O10" s="2">
        <v>12.95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238</v>
      </c>
      <c r="B11" s="2"/>
      <c r="C11" s="2">
        <v>2000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2000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256" t="s">
        <v>408</v>
      </c>
      <c r="B12" s="2">
        <v>2333.06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2253.06</v>
      </c>
      <c r="O12" s="2"/>
      <c r="P12" s="2"/>
      <c r="Q12" s="2">
        <v>20</v>
      </c>
      <c r="R12" s="2"/>
      <c r="S12" s="2"/>
      <c r="T12" s="2"/>
      <c r="U12" s="2">
        <v>60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256" t="s">
        <v>411</v>
      </c>
      <c r="B13" s="2">
        <v>1348.02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1319.97</v>
      </c>
      <c r="O13" s="2">
        <v>8.0500000000000007</v>
      </c>
      <c r="P13" s="2"/>
      <c r="Q13" s="2">
        <v>20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239</v>
      </c>
      <c r="B14" s="2"/>
      <c r="C14" s="2">
        <v>928.88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928.88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256" t="s">
        <v>412</v>
      </c>
      <c r="B15" s="2">
        <v>1664.35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1614.35</v>
      </c>
      <c r="O15" s="2"/>
      <c r="P15" s="2"/>
      <c r="Q15" s="2">
        <v>20</v>
      </c>
      <c r="R15" s="2"/>
      <c r="S15" s="2"/>
      <c r="T15" s="2"/>
      <c r="U15" s="2">
        <v>30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3.15" x14ac:dyDescent="0.4">
      <c r="A16" s="256" t="s">
        <v>421</v>
      </c>
      <c r="B16" s="2">
        <v>1608.58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1576.33</v>
      </c>
      <c r="O16" s="2">
        <v>12.25</v>
      </c>
      <c r="P16" s="2"/>
      <c r="Q16" s="2">
        <v>20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252</v>
      </c>
      <c r="B17" s="2"/>
      <c r="C17" s="2">
        <v>3700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3700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 t="s">
        <v>415</v>
      </c>
      <c r="B18" s="2">
        <v>6250.58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5480.58</v>
      </c>
      <c r="O18" s="2"/>
      <c r="P18" s="2"/>
      <c r="Q18" s="2">
        <v>20</v>
      </c>
      <c r="R18" s="2"/>
      <c r="S18" s="2">
        <v>750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416</v>
      </c>
      <c r="B19" s="2">
        <v>29.38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29.38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256" t="s">
        <v>426</v>
      </c>
      <c r="B20" s="2">
        <v>1216.82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1208.42</v>
      </c>
      <c r="O20" s="2">
        <v>8.4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251</v>
      </c>
      <c r="B21" s="2"/>
      <c r="C21" s="2">
        <v>2450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2450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243</v>
      </c>
      <c r="B22" s="2"/>
      <c r="C22" s="2">
        <v>2169.91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2169.91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417</v>
      </c>
      <c r="B23" s="2"/>
      <c r="C23" s="2">
        <v>470.85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470.85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245</v>
      </c>
      <c r="B24" s="2"/>
      <c r="C24" s="2">
        <v>1972.43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>
        <v>1972.43</v>
      </c>
      <c r="AF24" s="2">
        <v>1972.43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90" t="s">
        <v>260</v>
      </c>
      <c r="B25" s="2"/>
      <c r="C25" s="2">
        <v>134.05000000000001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134.05000000000001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90" t="s">
        <v>418</v>
      </c>
      <c r="B26" s="2"/>
      <c r="C26" s="2">
        <v>114.99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114.99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419</v>
      </c>
      <c r="B27" s="2"/>
      <c r="C27" s="2">
        <v>190.4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v>190.4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377</v>
      </c>
      <c r="B28" s="2"/>
      <c r="C28" s="2">
        <v>109.7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>
        <v>109.7</v>
      </c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420</v>
      </c>
      <c r="B29" s="2"/>
      <c r="C29" s="2">
        <v>1118.54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57">
        <v>1118.54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261</v>
      </c>
      <c r="B30" s="2"/>
      <c r="C30" s="2">
        <v>45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45</v>
      </c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422</v>
      </c>
      <c r="B31" s="2"/>
      <c r="C31" s="2">
        <v>52.5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52.5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423</v>
      </c>
      <c r="B32" s="2"/>
      <c r="C32" s="2">
        <v>254.86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254.86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 t="s">
        <v>424</v>
      </c>
      <c r="B33" s="2">
        <v>4547.88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4547.88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 t="s">
        <v>428</v>
      </c>
      <c r="B34" s="2">
        <v>2085.44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2048.29</v>
      </c>
      <c r="O34" s="2">
        <v>17.149999999999999</v>
      </c>
      <c r="P34" s="2"/>
      <c r="Q34" s="2">
        <v>20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425</v>
      </c>
      <c r="B35" s="2"/>
      <c r="C35" s="2">
        <v>4300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4300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90" t="s">
        <v>247</v>
      </c>
      <c r="B36" s="2"/>
      <c r="C36" s="2">
        <v>62.5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>
        <v>62.5</v>
      </c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427</v>
      </c>
      <c r="B37" s="2"/>
      <c r="C37" s="2">
        <v>120.92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120.92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256" t="s">
        <v>429</v>
      </c>
      <c r="B38" s="2">
        <v>104.68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103.28</v>
      </c>
      <c r="O38" s="2">
        <v>1.4</v>
      </c>
      <c r="P38" s="2"/>
      <c r="Q38" s="2"/>
      <c r="R38" s="2"/>
      <c r="S38" s="2"/>
      <c r="T38" s="2"/>
      <c r="U38" s="2"/>
      <c r="V38" s="2"/>
      <c r="W38" s="14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256" t="s">
        <v>430</v>
      </c>
      <c r="B39" s="2">
        <v>120.64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119.24</v>
      </c>
      <c r="O39" s="2">
        <v>1.4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431</v>
      </c>
      <c r="B40" s="2">
        <v>6427.66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6332.66</v>
      </c>
      <c r="O40" s="2"/>
      <c r="P40" s="2"/>
      <c r="Q40" s="2">
        <v>20</v>
      </c>
      <c r="R40" s="2"/>
      <c r="S40" s="2"/>
      <c r="T40" s="2">
        <v>75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433</v>
      </c>
      <c r="B41" s="2">
        <v>1125.71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1115.9100000000001</v>
      </c>
      <c r="O41" s="2">
        <v>9.8000000000000007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432</v>
      </c>
      <c r="B42" s="2">
        <v>3008.65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3008.65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440</v>
      </c>
      <c r="B43" s="2">
        <v>1170.3900000000001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1160.24</v>
      </c>
      <c r="O43" s="2">
        <v>10.15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90" t="s">
        <v>265</v>
      </c>
      <c r="B44" s="2"/>
      <c r="C44" s="2">
        <v>622.79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>
        <v>127.66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>
        <v>495.13</v>
      </c>
      <c r="AQ44" s="2"/>
      <c r="AR44" s="2"/>
      <c r="AS44" s="2"/>
      <c r="AT44" s="2"/>
      <c r="AU44" s="2"/>
    </row>
    <row r="45" spans="1:47" x14ac:dyDescent="0.35">
      <c r="A45" s="90" t="s">
        <v>267</v>
      </c>
      <c r="B45" s="2"/>
      <c r="C45" s="2">
        <v>23152.39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>
        <v>23152.39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346</v>
      </c>
      <c r="B46" s="2"/>
      <c r="C46" s="2">
        <v>1650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v>1650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439</v>
      </c>
      <c r="B47" s="2"/>
      <c r="C47" s="2">
        <v>130.41999999999999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v>130.41999999999999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434</v>
      </c>
      <c r="B48" s="2"/>
      <c r="C48" s="2">
        <v>131.62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v>131.62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261</v>
      </c>
      <c r="B49" s="2"/>
      <c r="C49" s="2">
        <v>35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>
        <v>35</v>
      </c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256" t="s">
        <v>435</v>
      </c>
      <c r="B50" s="2">
        <v>2555.67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2505.67</v>
      </c>
      <c r="O50" s="2"/>
      <c r="P50" s="2"/>
      <c r="Q50" s="2"/>
      <c r="R50" s="2"/>
      <c r="S50" s="2"/>
      <c r="T50" s="2"/>
      <c r="U50" s="2"/>
      <c r="V50" s="2">
        <v>50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436</v>
      </c>
      <c r="B51" s="2">
        <v>60.16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60.16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256" t="s">
        <v>437</v>
      </c>
      <c r="B52" s="2">
        <v>9723.9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9723.9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441</v>
      </c>
      <c r="B53" s="2">
        <v>4669.25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4636</v>
      </c>
      <c r="O53" s="2">
        <v>33.25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90" t="s">
        <v>263</v>
      </c>
      <c r="B54" s="2"/>
      <c r="C54" s="2">
        <v>675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>
        <v>675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438</v>
      </c>
      <c r="B55" s="2"/>
      <c r="C55" s="2">
        <v>15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15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278</v>
      </c>
      <c r="B56" s="2"/>
      <c r="C56" s="2">
        <v>78.86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>
        <v>78.86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15" x14ac:dyDescent="0.4">
      <c r="A57" s="256" t="s">
        <v>442</v>
      </c>
      <c r="B57" s="2">
        <v>4124.8500000000004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4124.8500000000004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v>1278.73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 t="s">
        <v>443</v>
      </c>
      <c r="B58" s="2">
        <v>25.15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25.15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256" t="s">
        <v>448</v>
      </c>
      <c r="B59" s="2">
        <v>887.04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805.39</v>
      </c>
      <c r="O59" s="2">
        <v>6.65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>
        <v>75</v>
      </c>
      <c r="AU59" s="2"/>
    </row>
    <row r="60" spans="1:47" x14ac:dyDescent="0.35">
      <c r="A60" s="90" t="s">
        <v>444</v>
      </c>
      <c r="B60" s="2"/>
      <c r="C60" s="2">
        <v>75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>
        <v>75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445</v>
      </c>
      <c r="B61" s="2"/>
      <c r="C61" s="2">
        <v>277.24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>
        <v>277.24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290</v>
      </c>
      <c r="B62" s="2"/>
      <c r="C62" s="2">
        <v>561.16999999999996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43"/>
      <c r="Y62" s="2"/>
      <c r="Z62" s="2">
        <v>561.16999999999996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447</v>
      </c>
      <c r="B63" s="2"/>
      <c r="C63" s="2">
        <v>1248.07</v>
      </c>
      <c r="D63" s="2">
        <v>22.71</v>
      </c>
      <c r="E63" s="2">
        <v>97.12</v>
      </c>
      <c r="F63" s="2">
        <v>110</v>
      </c>
      <c r="G63" s="2">
        <v>72.900000000000006</v>
      </c>
      <c r="H63" s="2">
        <v>15.66</v>
      </c>
      <c r="I63" s="2"/>
      <c r="J63" s="2"/>
      <c r="K63" s="2"/>
      <c r="L63" s="2">
        <v>1566.46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233</v>
      </c>
      <c r="B64" s="2"/>
      <c r="C64" s="2">
        <v>1197.26</v>
      </c>
      <c r="D64" s="2">
        <v>21.78</v>
      </c>
      <c r="E64" s="2">
        <v>93.13</v>
      </c>
      <c r="F64" s="2">
        <v>105</v>
      </c>
      <c r="G64" s="2">
        <v>69.900000000000006</v>
      </c>
      <c r="H64" s="2">
        <v>15.02</v>
      </c>
      <c r="I64" s="2"/>
      <c r="J64" s="2"/>
      <c r="K64" s="2"/>
      <c r="L64" s="2">
        <v>1502.09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3.15" x14ac:dyDescent="0.4">
      <c r="A65" s="256" t="s">
        <v>451</v>
      </c>
      <c r="B65" s="2">
        <v>1188.49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v>1179.74</v>
      </c>
      <c r="O65" s="2">
        <v>8.75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256" t="s">
        <v>452</v>
      </c>
      <c r="B66" s="2">
        <v>189.78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188.38</v>
      </c>
      <c r="O66" s="2">
        <v>1.4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453</v>
      </c>
      <c r="B67" s="2">
        <v>70.41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69.709999999999994</v>
      </c>
      <c r="O67" s="143">
        <v>0.7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454</v>
      </c>
      <c r="B68" s="2">
        <v>6406.59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2940.47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>
        <v>3466.12</v>
      </c>
      <c r="AU68" s="2"/>
    </row>
    <row r="69" spans="1:47" ht="13.15" x14ac:dyDescent="0.4">
      <c r="A69" s="256" t="s">
        <v>455</v>
      </c>
      <c r="B69" s="2">
        <v>25.8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25.8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456</v>
      </c>
      <c r="B70" s="2"/>
      <c r="C70" s="2">
        <v>26.25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>
        <v>26.25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457</v>
      </c>
      <c r="B71" s="2"/>
      <c r="C71" s="2">
        <v>75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>
        <v>75</v>
      </c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458</v>
      </c>
      <c r="B72" s="2"/>
      <c r="C72" s="2">
        <v>75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>
        <v>75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459</v>
      </c>
      <c r="B73" s="2"/>
      <c r="C73" s="2">
        <v>175.8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>
        <v>175.8</v>
      </c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261</v>
      </c>
      <c r="B74" s="2"/>
      <c r="C74" s="2">
        <v>62.01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>
        <v>62.01</v>
      </c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261</v>
      </c>
      <c r="B75" s="2"/>
      <c r="C75" s="2">
        <v>50.01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>
        <v>50.01</v>
      </c>
      <c r="AN75" s="2"/>
      <c r="AO75" s="2"/>
      <c r="AP75" s="2"/>
      <c r="AQ75" s="2"/>
      <c r="AR75" s="2"/>
      <c r="AS75" s="2"/>
      <c r="AT75" s="2"/>
      <c r="AU75" s="2"/>
    </row>
    <row r="76" spans="1:47" ht="13.15" x14ac:dyDescent="0.4">
      <c r="A76" s="256" t="s">
        <v>460</v>
      </c>
      <c r="B76" s="2">
        <v>1338.47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1179.72</v>
      </c>
      <c r="O76" s="2">
        <v>8.75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>
        <v>150</v>
      </c>
      <c r="AU76" s="2"/>
    </row>
    <row r="77" spans="1:47" x14ac:dyDescent="0.35">
      <c r="A77" s="90" t="s">
        <v>280</v>
      </c>
      <c r="B77" s="2"/>
      <c r="C77" s="2">
        <v>200.27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>
        <v>200.27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289</v>
      </c>
      <c r="B78" s="2"/>
      <c r="C78" s="2">
        <v>181.06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>
        <v>181.06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465</v>
      </c>
      <c r="B79" s="2"/>
      <c r="C79" s="2">
        <v>109.31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>
        <v>109.31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419</v>
      </c>
      <c r="B80" s="2"/>
      <c r="C80" s="2">
        <v>51.95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v>51.95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466</v>
      </c>
      <c r="B81" s="2"/>
      <c r="C81" s="2">
        <v>83.85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>
        <v>83.85</v>
      </c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90" t="s">
        <v>467</v>
      </c>
      <c r="B82" s="2"/>
      <c r="C82" s="2">
        <v>105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>
        <v>105</v>
      </c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468</v>
      </c>
      <c r="B83" s="2">
        <v>332.73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329.93</v>
      </c>
      <c r="O83" s="2">
        <v>2.8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471</v>
      </c>
      <c r="B84" s="2">
        <v>1175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1097.6500000000001</v>
      </c>
      <c r="O84" s="2">
        <v>7.35</v>
      </c>
      <c r="P84" s="2"/>
      <c r="Q84" s="2">
        <v>40</v>
      </c>
      <c r="R84" s="2"/>
      <c r="S84" s="2"/>
      <c r="T84" s="2"/>
      <c r="U84" s="2">
        <v>30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472</v>
      </c>
      <c r="B85" s="2">
        <v>1086.1199999999999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1081.22</v>
      </c>
      <c r="O85" s="2">
        <v>4.9000000000000004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285</v>
      </c>
      <c r="B86" s="2"/>
      <c r="C86" s="2">
        <v>61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>
        <v>61</v>
      </c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90" t="s">
        <v>427</v>
      </c>
      <c r="B87" s="2"/>
      <c r="C87" s="2">
        <v>142.54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>
        <v>142.54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473</v>
      </c>
      <c r="B88" s="2"/>
      <c r="C88" s="2">
        <v>240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>
        <v>240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256" t="s">
        <v>474</v>
      </c>
      <c r="B89" s="2">
        <v>2927.9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2082.9</v>
      </c>
      <c r="O89" s="2"/>
      <c r="P89" s="2"/>
      <c r="Q89" s="2">
        <v>20</v>
      </c>
      <c r="R89" s="2"/>
      <c r="S89" s="2">
        <v>750</v>
      </c>
      <c r="T89" s="2">
        <v>75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3.15" x14ac:dyDescent="0.4">
      <c r="A90" s="256" t="s">
        <v>477</v>
      </c>
      <c r="B90" s="2">
        <v>689.87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685.67</v>
      </c>
      <c r="O90" s="2">
        <v>4.2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90" t="s">
        <v>261</v>
      </c>
      <c r="B91" s="2"/>
      <c r="C91" s="2">
        <v>49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>
        <v>49</v>
      </c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256" t="s">
        <v>478</v>
      </c>
      <c r="B92" s="2">
        <v>113.03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112.33</v>
      </c>
      <c r="O92" s="2">
        <v>0.7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3.15" x14ac:dyDescent="0.4">
      <c r="A93" s="256" t="s">
        <v>479</v>
      </c>
      <c r="B93" s="2">
        <v>177.84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177.14</v>
      </c>
      <c r="O93" s="2">
        <v>0.7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3.15" x14ac:dyDescent="0.4">
      <c r="A94" s="256" t="s">
        <v>480</v>
      </c>
      <c r="B94" s="2">
        <v>3435.3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3235.3</v>
      </c>
      <c r="O94" s="2"/>
      <c r="P94" s="2"/>
      <c r="Q94" s="2"/>
      <c r="R94" s="2"/>
      <c r="S94" s="2"/>
      <c r="T94" s="2"/>
      <c r="U94" s="2"/>
      <c r="V94" s="2">
        <v>150</v>
      </c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>
        <v>50</v>
      </c>
      <c r="AU94" s="2"/>
    </row>
    <row r="95" spans="1:47" ht="13.15" x14ac:dyDescent="0.4">
      <c r="A95" s="256" t="s">
        <v>481</v>
      </c>
      <c r="B95" s="2">
        <v>1152.3499999999999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948.5</v>
      </c>
      <c r="O95" s="2">
        <v>3.85</v>
      </c>
      <c r="P95" s="2"/>
      <c r="Q95" s="2"/>
      <c r="R95" s="2"/>
      <c r="S95" s="2"/>
      <c r="T95" s="2"/>
      <c r="U95" s="2"/>
      <c r="V95" s="2">
        <v>200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256" t="s">
        <v>482</v>
      </c>
      <c r="B96" s="2">
        <v>372.39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321.33999999999997</v>
      </c>
      <c r="O96" s="2">
        <v>1.05</v>
      </c>
      <c r="P96" s="2"/>
      <c r="Q96" s="2"/>
      <c r="R96" s="2"/>
      <c r="S96" s="2"/>
      <c r="T96" s="2"/>
      <c r="U96" s="2"/>
      <c r="V96" s="2">
        <v>50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90" t="s">
        <v>261</v>
      </c>
      <c r="B97" s="2"/>
      <c r="C97" s="2">
        <v>56.6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>
        <v>56.6</v>
      </c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90" t="s">
        <v>483</v>
      </c>
      <c r="B98" s="2"/>
      <c r="C98" s="2">
        <v>509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>
        <v>509</v>
      </c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3.15" x14ac:dyDescent="0.4">
      <c r="A99" s="256" t="s">
        <v>484</v>
      </c>
      <c r="B99" s="2">
        <v>609.13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557.03</v>
      </c>
      <c r="O99" s="2">
        <v>2.1</v>
      </c>
      <c r="P99" s="2"/>
      <c r="Q99" s="2"/>
      <c r="R99" s="2"/>
      <c r="S99" s="2"/>
      <c r="T99" s="2"/>
      <c r="U99" s="2"/>
      <c r="V99" s="2">
        <v>50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90" t="s">
        <v>485</v>
      </c>
      <c r="B100" s="2"/>
      <c r="C100" s="2">
        <v>1200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>
        <v>1200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90" t="s">
        <v>486</v>
      </c>
      <c r="B101" s="2"/>
      <c r="C101" s="2">
        <v>2000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>
        <v>2000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90" t="s">
        <v>487</v>
      </c>
      <c r="B102" s="2"/>
      <c r="C102" s="2">
        <v>1783.44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>
        <v>1783.44</v>
      </c>
      <c r="AO102" s="2"/>
      <c r="AP102" s="2"/>
      <c r="AQ102" s="2"/>
      <c r="AR102" s="2"/>
      <c r="AS102" s="2"/>
      <c r="AT102" s="2"/>
      <c r="AU102" s="2"/>
    </row>
    <row r="103" spans="1:47" x14ac:dyDescent="0.35">
      <c r="A103" s="90" t="s">
        <v>488</v>
      </c>
      <c r="B103" s="2"/>
      <c r="C103" s="2">
        <v>1500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v>1500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90" t="s">
        <v>274</v>
      </c>
      <c r="B104" s="2"/>
      <c r="C104" s="2">
        <v>593.75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>
        <v>593.75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90" t="s">
        <v>489</v>
      </c>
      <c r="B105" s="2"/>
      <c r="C105" s="2">
        <v>1000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>
        <v>1000</v>
      </c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35">
      <c r="A106" s="90" t="s">
        <v>490</v>
      </c>
      <c r="B106" s="2"/>
      <c r="C106" s="2">
        <v>20.67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>
        <v>20.67</v>
      </c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35">
      <c r="A107" s="90" t="s">
        <v>491</v>
      </c>
      <c r="B107" s="2"/>
      <c r="C107" s="2">
        <v>4.37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>
        <v>4.37</v>
      </c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90" t="s">
        <v>500</v>
      </c>
      <c r="B108" s="2"/>
      <c r="C108" s="2">
        <v>77.13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>
        <v>77.13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90" t="s">
        <v>496</v>
      </c>
      <c r="B109" s="2"/>
      <c r="C109" s="2">
        <v>75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>
        <v>75</v>
      </c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256" t="s">
        <v>497</v>
      </c>
      <c r="B110" s="2">
        <v>262.08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185.33</v>
      </c>
      <c r="O110" s="2">
        <v>1.75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>
        <v>75</v>
      </c>
      <c r="AU110" s="2"/>
    </row>
    <row r="111" spans="1:47" ht="13.15" x14ac:dyDescent="0.4">
      <c r="A111" s="256" t="s">
        <v>498</v>
      </c>
      <c r="B111" s="2">
        <v>227.5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>
        <v>227.5</v>
      </c>
      <c r="AU111" s="2"/>
    </row>
    <row r="112" spans="1:47" x14ac:dyDescent="0.35">
      <c r="A112" s="90" t="s">
        <v>492</v>
      </c>
      <c r="B112" s="2"/>
      <c r="C112" s="2">
        <v>75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>
        <v>75</v>
      </c>
      <c r="AT112" s="2"/>
      <c r="AU112" s="2"/>
    </row>
    <row r="113" spans="1:47" x14ac:dyDescent="0.35">
      <c r="A113" s="90" t="s">
        <v>493</v>
      </c>
      <c r="B113" s="2"/>
      <c r="C113" s="2">
        <v>53.23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21.77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>
        <v>75</v>
      </c>
      <c r="AT113" s="2"/>
      <c r="AU113" s="2"/>
    </row>
    <row r="114" spans="1:47" x14ac:dyDescent="0.35">
      <c r="A114" s="90" t="s">
        <v>494</v>
      </c>
      <c r="B114" s="2"/>
      <c r="C114" s="2">
        <v>53.23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21.77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>
        <v>75</v>
      </c>
      <c r="AT114" s="2"/>
      <c r="AU114" s="2"/>
    </row>
    <row r="115" spans="1:47" x14ac:dyDescent="0.35">
      <c r="A115" s="90" t="s">
        <v>495</v>
      </c>
      <c r="B115" s="2"/>
      <c r="C115" s="2">
        <v>13.59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61.41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>
        <v>75</v>
      </c>
      <c r="AT115" s="2"/>
      <c r="AU115" s="2"/>
    </row>
    <row r="116" spans="1:47" ht="13.15" x14ac:dyDescent="0.4">
      <c r="A116" s="256" t="s">
        <v>498</v>
      </c>
      <c r="B116" s="2">
        <v>1043.6199999999999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923.62</v>
      </c>
      <c r="O116" s="2"/>
      <c r="P116" s="2"/>
      <c r="Q116" s="2">
        <v>20</v>
      </c>
      <c r="R116" s="2"/>
      <c r="S116" s="2"/>
      <c r="T116" s="2"/>
      <c r="U116" s="2"/>
      <c r="V116" s="2">
        <v>100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x14ac:dyDescent="0.35">
      <c r="A117" s="90" t="s">
        <v>499</v>
      </c>
      <c r="B117" s="2"/>
      <c r="C117" s="2">
        <v>491.31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>
        <v>491.31</v>
      </c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x14ac:dyDescent="0.35">
      <c r="A118" s="90" t="s">
        <v>501</v>
      </c>
      <c r="B118" s="2"/>
      <c r="C118" s="2">
        <v>3181.5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>
        <v>3181.5</v>
      </c>
      <c r="AP118" s="2"/>
      <c r="AQ118" s="2"/>
      <c r="AR118" s="2"/>
      <c r="AS118" s="2"/>
      <c r="AT118" s="2"/>
      <c r="AU118" s="2"/>
    </row>
    <row r="119" spans="1:47" x14ac:dyDescent="0.35">
      <c r="A119" s="90" t="s">
        <v>502</v>
      </c>
      <c r="B119" s="2"/>
      <c r="C119" s="2">
        <v>25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>
        <v>25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ht="13.15" x14ac:dyDescent="0.4">
      <c r="A120" s="256" t="s">
        <v>498</v>
      </c>
      <c r="B120" s="2">
        <v>450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75</v>
      </c>
      <c r="O120" s="2"/>
      <c r="P120" s="2"/>
      <c r="Q120" s="2"/>
      <c r="R120" s="2"/>
      <c r="S120" s="2"/>
      <c r="T120" s="2">
        <v>75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>
        <v>300</v>
      </c>
      <c r="AU120" s="2"/>
    </row>
    <row r="121" spans="1:47" ht="13.15" x14ac:dyDescent="0.4">
      <c r="A121" s="256" t="s">
        <v>504</v>
      </c>
      <c r="B121" s="2">
        <v>727.17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>
        <v>673.67</v>
      </c>
      <c r="O121" s="2">
        <v>3.5</v>
      </c>
      <c r="P121" s="2"/>
      <c r="Q121" s="2"/>
      <c r="R121" s="2"/>
      <c r="S121" s="2"/>
      <c r="T121" s="2"/>
      <c r="U121" s="2"/>
      <c r="V121" s="2">
        <v>50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ht="13.15" x14ac:dyDescent="0.4">
      <c r="A122" s="256" t="s">
        <v>505</v>
      </c>
      <c r="B122" s="2">
        <v>75.63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>
        <v>74.930000000000007</v>
      </c>
      <c r="O122" s="2">
        <v>0.7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68676.3</v>
      </c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ht="13.15" x14ac:dyDescent="0.4">
      <c r="A123" s="256" t="s">
        <v>506</v>
      </c>
      <c r="B123" s="2">
        <v>119.3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>
        <v>118.6</v>
      </c>
      <c r="O123" s="2">
        <v>0.7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x14ac:dyDescent="0.35">
      <c r="A124" s="90" t="s">
        <v>261</v>
      </c>
      <c r="B124" s="2"/>
      <c r="C124" s="2">
        <v>62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>
        <v>62</v>
      </c>
      <c r="AN124" s="2"/>
      <c r="AO124" s="2"/>
      <c r="AP124" s="2"/>
      <c r="AQ124" s="2"/>
      <c r="AR124" s="2"/>
      <c r="AS124" s="2"/>
      <c r="AT124" s="2"/>
      <c r="AU124" s="2"/>
    </row>
    <row r="125" spans="1:47" ht="13.15" x14ac:dyDescent="0.4">
      <c r="A125" s="256" t="s">
        <v>507</v>
      </c>
      <c r="B125" s="2">
        <v>760.4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685.5</v>
      </c>
      <c r="O125" s="2">
        <v>4.9000000000000004</v>
      </c>
      <c r="P125" s="2"/>
      <c r="Q125" s="2">
        <v>40</v>
      </c>
      <c r="R125" s="2"/>
      <c r="S125" s="2"/>
      <c r="T125" s="2"/>
      <c r="U125" s="2">
        <v>30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3.15" x14ac:dyDescent="0.4">
      <c r="A126" s="256" t="s">
        <v>508</v>
      </c>
      <c r="B126" s="2">
        <v>3517.05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2697.05</v>
      </c>
      <c r="O126" s="2"/>
      <c r="P126" s="2"/>
      <c r="Q126" s="2">
        <v>40</v>
      </c>
      <c r="R126" s="2"/>
      <c r="S126" s="2">
        <v>750</v>
      </c>
      <c r="T126" s="2"/>
      <c r="U126" s="2">
        <v>30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3.15" x14ac:dyDescent="0.4">
      <c r="A127" s="256" t="s">
        <v>512</v>
      </c>
      <c r="B127" s="2">
        <v>933.3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>
        <v>926.3</v>
      </c>
      <c r="O127" s="2">
        <v>7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x14ac:dyDescent="0.35">
      <c r="A128" s="90" t="s">
        <v>337</v>
      </c>
      <c r="B128" s="2"/>
      <c r="C128" s="2">
        <v>3490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>
        <v>3490</v>
      </c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9" x14ac:dyDescent="0.35">
      <c r="A129" s="90" t="s">
        <v>261</v>
      </c>
      <c r="B129" s="2"/>
      <c r="C129" s="2">
        <v>23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>
        <v>23</v>
      </c>
      <c r="AN129" s="2"/>
      <c r="AO129" s="2"/>
      <c r="AP129" s="2"/>
      <c r="AQ129" s="2"/>
      <c r="AR129" s="2"/>
      <c r="AS129" s="2"/>
      <c r="AT129" s="2"/>
      <c r="AU129" s="2"/>
    </row>
    <row r="130" spans="1:49" x14ac:dyDescent="0.35">
      <c r="A130" s="90" t="s">
        <v>261</v>
      </c>
      <c r="B130" s="2"/>
      <c r="C130" s="2">
        <v>44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>
        <v>44</v>
      </c>
      <c r="AN130" s="2"/>
      <c r="AO130" s="2"/>
      <c r="AP130" s="2"/>
      <c r="AQ130" s="2"/>
      <c r="AR130" s="2"/>
      <c r="AS130" s="2"/>
      <c r="AT130" s="2"/>
      <c r="AU130" s="2"/>
    </row>
    <row r="131" spans="1:49" ht="13.15" x14ac:dyDescent="0.4">
      <c r="A131" s="256" t="s">
        <v>514</v>
      </c>
      <c r="B131" s="2">
        <v>521.15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516.25</v>
      </c>
      <c r="O131" s="2">
        <v>4.9000000000000004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9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f>AD134+AF134+AH134+AI134</f>
        <v>72192.12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W132" s="262" t="s">
        <v>19</v>
      </c>
    </row>
    <row r="134" spans="1:49" ht="43.5" customHeight="1" x14ac:dyDescent="0.35">
      <c r="A134" t="s">
        <v>18</v>
      </c>
      <c r="B134" s="4">
        <f>SUM(B4:B132)</f>
        <v>86541.499999999985</v>
      </c>
      <c r="C134" s="4">
        <f t="shared" ref="C134:AU134" si="0">SUM(C4:C132)</f>
        <v>76266.789999999979</v>
      </c>
      <c r="D134" s="4">
        <f t="shared" si="0"/>
        <v>142.30000000000001</v>
      </c>
      <c r="E134" s="4">
        <f t="shared" si="0"/>
        <v>608.46</v>
      </c>
      <c r="F134" s="4">
        <f t="shared" si="0"/>
        <v>729</v>
      </c>
      <c r="G134" s="4">
        <f t="shared" si="0"/>
        <v>489.45000000000005</v>
      </c>
      <c r="H134" s="4">
        <f t="shared" si="0"/>
        <v>98.13</v>
      </c>
      <c r="I134" s="4">
        <f t="shared" si="0"/>
        <v>0</v>
      </c>
      <c r="J134" s="4">
        <f t="shared" si="0"/>
        <v>127.66</v>
      </c>
      <c r="K134" s="4">
        <f t="shared" si="0"/>
        <v>0</v>
      </c>
      <c r="L134" s="219">
        <f t="shared" si="0"/>
        <v>9813.9000000000015</v>
      </c>
      <c r="M134" s="4">
        <f t="shared" si="0"/>
        <v>72192.12</v>
      </c>
      <c r="N134" s="4">
        <f t="shared" si="0"/>
        <v>78505.680000000022</v>
      </c>
      <c r="O134" s="4">
        <f t="shared" si="0"/>
        <v>192.14999999999995</v>
      </c>
      <c r="P134" s="4">
        <f t="shared" si="0"/>
        <v>26.25</v>
      </c>
      <c r="Q134" s="4">
        <f t="shared" si="0"/>
        <v>300</v>
      </c>
      <c r="R134" s="4">
        <f t="shared" si="0"/>
        <v>0</v>
      </c>
      <c r="S134" s="4">
        <f t="shared" si="0"/>
        <v>2250</v>
      </c>
      <c r="T134" s="4">
        <f t="shared" si="0"/>
        <v>225</v>
      </c>
      <c r="U134" s="4">
        <f t="shared" si="0"/>
        <v>180</v>
      </c>
      <c r="V134" s="4">
        <f t="shared" si="0"/>
        <v>650</v>
      </c>
      <c r="W134" s="4">
        <f t="shared" si="0"/>
        <v>354.71999999999997</v>
      </c>
      <c r="X134" s="4">
        <f t="shared" si="0"/>
        <v>10691.94</v>
      </c>
      <c r="Y134" s="4">
        <f t="shared" si="0"/>
        <v>381.33000000000004</v>
      </c>
      <c r="Z134" s="4">
        <f t="shared" si="0"/>
        <v>561.16999999999996</v>
      </c>
      <c r="AA134" s="4">
        <f t="shared" si="0"/>
        <v>15775</v>
      </c>
      <c r="AB134" s="4">
        <f t="shared" si="0"/>
        <v>705.63</v>
      </c>
      <c r="AC134" s="4">
        <f t="shared" si="0"/>
        <v>23152.39</v>
      </c>
      <c r="AD134" s="4">
        <f t="shared" si="0"/>
        <v>68676.3</v>
      </c>
      <c r="AE134" s="4">
        <f t="shared" si="0"/>
        <v>1972.43</v>
      </c>
      <c r="AF134" s="4">
        <f t="shared" si="0"/>
        <v>1972.43</v>
      </c>
      <c r="AG134" s="4">
        <f t="shared" si="0"/>
        <v>277.24</v>
      </c>
      <c r="AH134" s="4">
        <f t="shared" si="0"/>
        <v>264.66000000000003</v>
      </c>
      <c r="AI134" s="4">
        <f t="shared" si="0"/>
        <v>1278.73</v>
      </c>
      <c r="AJ134" s="4">
        <f t="shared" si="0"/>
        <v>798.31</v>
      </c>
      <c r="AK134" s="258">
        <f t="shared" si="0"/>
        <v>1118.54</v>
      </c>
      <c r="AL134" s="4">
        <f t="shared" si="0"/>
        <v>6460</v>
      </c>
      <c r="AM134" s="4">
        <f t="shared" si="0"/>
        <v>717.82</v>
      </c>
      <c r="AN134" s="4">
        <f t="shared" si="0"/>
        <v>1783.44</v>
      </c>
      <c r="AO134" s="4">
        <f t="shared" si="0"/>
        <v>3181.5</v>
      </c>
      <c r="AP134" s="4">
        <f t="shared" si="0"/>
        <v>495.13</v>
      </c>
      <c r="AQ134" s="4">
        <f t="shared" si="0"/>
        <v>0</v>
      </c>
      <c r="AR134" s="4">
        <f t="shared" si="0"/>
        <v>0</v>
      </c>
      <c r="AS134" s="4">
        <f t="shared" si="0"/>
        <v>300</v>
      </c>
      <c r="AT134" s="4">
        <f t="shared" si="0"/>
        <v>4343.62</v>
      </c>
      <c r="AU134" s="4">
        <f t="shared" si="0"/>
        <v>0</v>
      </c>
      <c r="AW134" s="4">
        <f>B134-C134-D134-E134-F134-G134-H134-I134-J134-K134+L134+M134-N134-O134+P134-Q134-R134-S134-T134-U134-V134+W134+X134+Y134+Z134+AA134+AB134+AC134-AD134+AE134-AF134+AG134-AH134-AI134+AJ134+AK134+AL134+AM134+AN134+AO134+AP134+AQ134+AR134+AS134-AT134+AU134</f>
        <v>-1.4551915228366852E-11</v>
      </c>
    </row>
    <row r="136" spans="1:49" ht="15.4" thickBot="1" x14ac:dyDescent="0.45">
      <c r="A136" s="10" t="s">
        <v>22</v>
      </c>
      <c r="C136" s="15">
        <f>C2+B134-C134</f>
        <v>162597.83000000007</v>
      </c>
      <c r="D136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BB109"/>
  <sheetViews>
    <sheetView workbookViewId="0">
      <pane xSplit="1" ySplit="3" topLeftCell="Y26" activePane="bottomRight" state="frozen"/>
      <selection pane="topRight" activeCell="B1" sqref="B1"/>
      <selection pane="bottomLeft" activeCell="A5" sqref="A5"/>
      <selection pane="bottomRight" activeCell="AI3" sqref="AI3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8.86328125" bestFit="1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8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44228</v>
      </c>
    </row>
    <row r="2" spans="1:47" ht="15.4" thickBot="1" x14ac:dyDescent="0.45">
      <c r="A2" s="10" t="s">
        <v>21</v>
      </c>
      <c r="B2" s="13"/>
      <c r="C2" s="15">
        <f>'January 2021'!C114</f>
        <v>162953.32000000007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59" t="s">
        <v>127</v>
      </c>
      <c r="AN3" s="259" t="s">
        <v>53</v>
      </c>
      <c r="AO3" s="259" t="s">
        <v>113</v>
      </c>
      <c r="AP3" s="259" t="s">
        <v>61</v>
      </c>
      <c r="AQ3" s="167" t="s">
        <v>13</v>
      </c>
      <c r="AR3" s="259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232</v>
      </c>
      <c r="B4" s="2"/>
      <c r="C4" s="2">
        <v>1212.19</v>
      </c>
      <c r="D4" s="2">
        <v>22.05</v>
      </c>
      <c r="E4" s="2">
        <v>94.29</v>
      </c>
      <c r="F4" s="2">
        <v>106</v>
      </c>
      <c r="G4" s="2">
        <v>71.099999999999994</v>
      </c>
      <c r="H4" s="2">
        <v>15.21</v>
      </c>
      <c r="I4" s="2"/>
      <c r="J4" s="2"/>
      <c r="K4" s="2"/>
      <c r="L4" s="2">
        <v>1520.84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271.64999999999998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1140.48</v>
      </c>
      <c r="D5" s="2">
        <v>21.15</v>
      </c>
      <c r="E5" s="2">
        <v>90.42</v>
      </c>
      <c r="F5" s="2">
        <v>99</v>
      </c>
      <c r="G5" s="2">
        <v>67.099999999999994</v>
      </c>
      <c r="H5" s="2">
        <v>14.58</v>
      </c>
      <c r="I5" s="2"/>
      <c r="J5" s="2">
        <v>25.61</v>
      </c>
      <c r="K5" s="2"/>
      <c r="L5" s="2">
        <v>1458.34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234</v>
      </c>
      <c r="B6" s="2"/>
      <c r="C6" s="2">
        <v>2194.86</v>
      </c>
      <c r="D6" s="2">
        <v>44.1</v>
      </c>
      <c r="E6" s="2">
        <v>188.58</v>
      </c>
      <c r="F6" s="2">
        <v>299</v>
      </c>
      <c r="G6" s="2">
        <v>182.66</v>
      </c>
      <c r="H6" s="2">
        <v>30.42</v>
      </c>
      <c r="I6" s="2"/>
      <c r="J6" s="2">
        <v>102.05</v>
      </c>
      <c r="K6" s="2"/>
      <c r="L6" s="2">
        <v>3041.67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90" t="s">
        <v>235</v>
      </c>
      <c r="B7" s="2"/>
      <c r="C7" s="2">
        <v>419.43</v>
      </c>
      <c r="D7" s="2">
        <v>7</v>
      </c>
      <c r="E7" s="2">
        <v>29.95</v>
      </c>
      <c r="F7" s="2">
        <v>10</v>
      </c>
      <c r="G7" s="2">
        <v>11.79</v>
      </c>
      <c r="H7" s="2">
        <v>4.83</v>
      </c>
      <c r="I7" s="2"/>
      <c r="J7" s="2"/>
      <c r="K7" s="2"/>
      <c r="L7" s="2">
        <v>483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327</v>
      </c>
      <c r="B8" s="2">
        <v>4598.9799999999996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4548.9799999999996</v>
      </c>
      <c r="O8" s="2"/>
      <c r="P8" s="2"/>
      <c r="Q8" s="2"/>
      <c r="R8" s="2"/>
      <c r="S8" s="2"/>
      <c r="T8" s="2"/>
      <c r="U8" s="2"/>
      <c r="V8" s="2">
        <v>50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388</v>
      </c>
      <c r="B9" s="2">
        <v>1519.67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1483.92</v>
      </c>
      <c r="O9" s="2">
        <v>15.75</v>
      </c>
      <c r="P9" s="2"/>
      <c r="Q9" s="2">
        <v>20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330</v>
      </c>
      <c r="B10" s="2"/>
      <c r="C10" s="2">
        <v>368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>
        <v>368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331</v>
      </c>
      <c r="B11" s="2"/>
      <c r="C11" s="2">
        <v>14685.91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14685.91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238</v>
      </c>
      <c r="B12" s="2"/>
      <c r="C12" s="2">
        <v>2000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2000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1" t="s">
        <v>261</v>
      </c>
      <c r="B13" s="2"/>
      <c r="C13" s="2">
        <v>37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>
        <v>37</v>
      </c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261</v>
      </c>
      <c r="B14" s="2"/>
      <c r="C14" s="2">
        <v>51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>
        <v>51</v>
      </c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256" t="s">
        <v>335</v>
      </c>
      <c r="B15" s="2">
        <v>2578.5300000000002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2578.5300000000002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3.15" x14ac:dyDescent="0.4">
      <c r="A16" s="256" t="s">
        <v>338</v>
      </c>
      <c r="B16" s="2">
        <v>951.55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942.1</v>
      </c>
      <c r="O16" s="2">
        <v>9.4499999999999993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252</v>
      </c>
      <c r="B17" s="2"/>
      <c r="C17" s="2">
        <v>3700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3700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260</v>
      </c>
      <c r="B18" s="2"/>
      <c r="C18" s="2">
        <v>132.91999999999999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132.91999999999999</v>
      </c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336</v>
      </c>
      <c r="B19" s="2">
        <v>5135.88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3595.88</v>
      </c>
      <c r="O19" s="2"/>
      <c r="P19" s="2"/>
      <c r="Q19" s="2">
        <v>40</v>
      </c>
      <c r="R19" s="2"/>
      <c r="S19" s="2">
        <v>1500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256" t="s">
        <v>341</v>
      </c>
      <c r="B20" s="2">
        <v>1640.48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1626.83</v>
      </c>
      <c r="O20" s="2">
        <v>13.65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251</v>
      </c>
      <c r="B21" s="2"/>
      <c r="C21" s="2">
        <v>2450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2450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337</v>
      </c>
      <c r="B22" s="2"/>
      <c r="C22" s="2">
        <v>2750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2750</v>
      </c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239</v>
      </c>
      <c r="B23" s="2"/>
      <c r="C23" s="2">
        <v>908.11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908.11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256" t="s">
        <v>339</v>
      </c>
      <c r="B24" s="2">
        <v>4762.28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4762.28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347</v>
      </c>
      <c r="B25" s="2">
        <v>986.81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827.01</v>
      </c>
      <c r="O25" s="2">
        <v>9.8000000000000007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>
        <v>150</v>
      </c>
      <c r="AU25" s="2"/>
    </row>
    <row r="26" spans="1:47" x14ac:dyDescent="0.35">
      <c r="A26" s="90" t="s">
        <v>255</v>
      </c>
      <c r="B26" s="2"/>
      <c r="C26" s="2">
        <v>4300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4300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340</v>
      </c>
      <c r="B27" s="2"/>
      <c r="C27" s="2">
        <v>75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>
        <v>75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342</v>
      </c>
      <c r="B28" s="2"/>
      <c r="C28" s="2">
        <v>513.17999999999995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513.17999999999995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343</v>
      </c>
      <c r="B29" s="2"/>
      <c r="C29" s="2">
        <v>2021.36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>
        <v>2021.36</v>
      </c>
      <c r="AF29" s="2">
        <v>2021.36</v>
      </c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243</v>
      </c>
      <c r="B30" s="2"/>
      <c r="C30" s="2">
        <v>2258.41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v>2258.41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268</v>
      </c>
      <c r="B31" s="2"/>
      <c r="C31" s="2">
        <v>358.88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358.88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344</v>
      </c>
      <c r="B32" s="2"/>
      <c r="C32" s="2">
        <v>75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75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 t="s">
        <v>345</v>
      </c>
      <c r="B33" s="2">
        <v>2964.53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2964.53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 t="s">
        <v>357</v>
      </c>
      <c r="B34" s="2">
        <v>1153.6199999999999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1068.47</v>
      </c>
      <c r="O34" s="2">
        <v>10.15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>
        <v>75</v>
      </c>
      <c r="AU34" s="2"/>
    </row>
    <row r="35" spans="1:47" x14ac:dyDescent="0.35">
      <c r="A35" s="90" t="s">
        <v>346</v>
      </c>
      <c r="B35" s="2"/>
      <c r="C35" s="2">
        <v>1650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1650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90" t="s">
        <v>352</v>
      </c>
      <c r="B36" s="2"/>
      <c r="C36" s="2">
        <v>75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>
        <v>75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261</v>
      </c>
      <c r="B37" s="2"/>
      <c r="C37" s="2">
        <v>37.020000000000003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>
        <v>37.020000000000003</v>
      </c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261</v>
      </c>
      <c r="B38" s="2"/>
      <c r="C38" s="2">
        <v>45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>
        <v>45</v>
      </c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356</v>
      </c>
      <c r="B39" s="2"/>
      <c r="C39" s="2">
        <v>1805.35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>
        <v>1805.35</v>
      </c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358</v>
      </c>
      <c r="B40" s="2">
        <v>162.66999999999999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161.27000000000001</v>
      </c>
      <c r="O40" s="2">
        <v>1.4</v>
      </c>
      <c r="P40" s="2"/>
      <c r="Q40" s="2"/>
      <c r="R40" s="2"/>
      <c r="S40" s="2"/>
      <c r="T40" s="2"/>
      <c r="U40" s="2"/>
      <c r="V40" s="2"/>
      <c r="W40" s="14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359</v>
      </c>
      <c r="B41" s="2">
        <v>37.33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36.979999999999997</v>
      </c>
      <c r="O41" s="2">
        <v>0.35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353</v>
      </c>
      <c r="B42" s="2">
        <v>5465.71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5465.71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364</v>
      </c>
      <c r="B43" s="2">
        <v>872.76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843.31</v>
      </c>
      <c r="O43" s="2">
        <v>9.4499999999999993</v>
      </c>
      <c r="P43" s="2"/>
      <c r="Q43" s="2">
        <v>20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90" t="s">
        <v>263</v>
      </c>
      <c r="B44" s="2"/>
      <c r="C44" s="2">
        <v>675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v>675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 t="s">
        <v>360</v>
      </c>
      <c r="B45" s="2"/>
      <c r="C45" s="2">
        <v>24343.06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>
        <v>24343.06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265</v>
      </c>
      <c r="B46" s="2"/>
      <c r="C46" s="2">
        <v>622.79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>
        <v>127.66</v>
      </c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>
        <v>495.13</v>
      </c>
      <c r="AQ46" s="2"/>
      <c r="AR46" s="2"/>
      <c r="AS46" s="2"/>
      <c r="AT46" s="2"/>
      <c r="AU46" s="2"/>
    </row>
    <row r="47" spans="1:47" ht="13.15" x14ac:dyDescent="0.4">
      <c r="A47" s="256" t="s">
        <v>361</v>
      </c>
      <c r="B47" s="2">
        <v>4229.9799999999996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2514.46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>
        <v>1715.52</v>
      </c>
      <c r="AU47" s="2"/>
    </row>
    <row r="48" spans="1:47" ht="13.15" x14ac:dyDescent="0.4">
      <c r="A48" s="256" t="s">
        <v>362</v>
      </c>
      <c r="B48" s="2">
        <v>72.16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72.16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256" t="s">
        <v>366</v>
      </c>
      <c r="B49" s="2">
        <v>996.45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987</v>
      </c>
      <c r="O49" s="2">
        <v>9.4499999999999993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 t="s">
        <v>363</v>
      </c>
      <c r="B50" s="2"/>
      <c r="C50" s="2">
        <v>151.96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>
        <v>151.96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365</v>
      </c>
      <c r="B51" s="2">
        <v>3038.75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3038.75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3.15" x14ac:dyDescent="0.4">
      <c r="A52" s="256" t="s">
        <v>370</v>
      </c>
      <c r="B52" s="2">
        <v>9876.81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9876.81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371</v>
      </c>
      <c r="B53" s="2">
        <v>4367.71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4262.6099999999997</v>
      </c>
      <c r="O53" s="2">
        <v>30.1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>
        <v>75</v>
      </c>
      <c r="AU53" s="2"/>
    </row>
    <row r="54" spans="1:47" x14ac:dyDescent="0.35">
      <c r="A54" s="90" t="s">
        <v>369</v>
      </c>
      <c r="B54" s="2"/>
      <c r="C54" s="2">
        <v>94.72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>
        <v>94.72</v>
      </c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261</v>
      </c>
      <c r="B55" s="2"/>
      <c r="C55" s="2">
        <v>44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>
        <v>44</v>
      </c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261</v>
      </c>
      <c r="B56" s="2"/>
      <c r="C56" s="2">
        <v>24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>
        <v>24</v>
      </c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261</v>
      </c>
      <c r="B57" s="2"/>
      <c r="C57" s="2">
        <v>47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v>47</v>
      </c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90" t="s">
        <v>374</v>
      </c>
      <c r="B58" s="2"/>
      <c r="C58" s="2">
        <v>75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>
        <v>75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256" t="s">
        <v>367</v>
      </c>
      <c r="B59" s="2">
        <v>1213.43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1213.43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378</v>
      </c>
      <c r="B60" s="2">
        <v>700.62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695.37</v>
      </c>
      <c r="O60" s="2">
        <v>5.25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368</v>
      </c>
      <c r="B61" s="2"/>
      <c r="C61" s="2">
        <v>79.8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>
        <v>79.8</v>
      </c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274</v>
      </c>
      <c r="B62" s="2"/>
      <c r="C62" s="2">
        <v>217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>
        <v>217</v>
      </c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375</v>
      </c>
      <c r="B63" s="2"/>
      <c r="C63" s="2">
        <v>1198.05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>
        <v>1198.05</v>
      </c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376</v>
      </c>
      <c r="B64" s="2"/>
      <c r="C64" s="2">
        <v>567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>
        <v>567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377</v>
      </c>
      <c r="B65" s="2"/>
      <c r="C65" s="2">
        <v>36.49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>
        <v>36.49</v>
      </c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256" t="s">
        <v>379</v>
      </c>
      <c r="B66" s="2">
        <v>1282.99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1274.5899999999999</v>
      </c>
      <c r="O66" s="2">
        <v>8.4</v>
      </c>
      <c r="P66" s="2"/>
      <c r="Q66" s="2"/>
      <c r="R66" s="2"/>
      <c r="S66" s="2"/>
      <c r="T66" s="2"/>
      <c r="U66" s="2"/>
      <c r="V66" s="2"/>
      <c r="W66" s="2"/>
      <c r="X66" s="143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380</v>
      </c>
      <c r="B67" s="2">
        <v>92.21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91.16</v>
      </c>
      <c r="O67" s="2">
        <v>1.05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381</v>
      </c>
      <c r="B68" s="2">
        <v>248.43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246.33</v>
      </c>
      <c r="O68" s="2">
        <v>2.1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382</v>
      </c>
      <c r="B69" s="2">
        <v>482.9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478.7</v>
      </c>
      <c r="O69" s="2">
        <v>4.2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232</v>
      </c>
      <c r="B70" s="2"/>
      <c r="C70" s="2">
        <v>1212.19</v>
      </c>
      <c r="D70" s="2">
        <v>22.05</v>
      </c>
      <c r="E70" s="2">
        <v>94.29</v>
      </c>
      <c r="F70" s="2">
        <v>106</v>
      </c>
      <c r="G70" s="2">
        <v>71.099999999999994</v>
      </c>
      <c r="H70" s="2">
        <v>15.21</v>
      </c>
      <c r="I70" s="2"/>
      <c r="J70" s="2"/>
      <c r="K70" s="2"/>
      <c r="L70" s="2">
        <v>1520.84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233</v>
      </c>
      <c r="B71" s="2"/>
      <c r="C71" s="2">
        <v>1166.0899999999999</v>
      </c>
      <c r="D71" s="2">
        <v>21.15</v>
      </c>
      <c r="E71" s="2">
        <v>90.42</v>
      </c>
      <c r="F71" s="2">
        <v>99</v>
      </c>
      <c r="G71" s="2">
        <v>67.099999999999994</v>
      </c>
      <c r="H71" s="2">
        <v>14.58</v>
      </c>
      <c r="I71" s="2"/>
      <c r="J71" s="2"/>
      <c r="K71" s="2"/>
      <c r="L71" s="2">
        <v>1458.34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446</v>
      </c>
      <c r="B72" s="2"/>
      <c r="C72" s="2">
        <v>52.11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>
        <v>52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383</v>
      </c>
      <c r="B73" s="2"/>
      <c r="C73" s="2">
        <v>21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>
        <v>21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384</v>
      </c>
      <c r="B74" s="2"/>
      <c r="C74" s="2">
        <v>592.16999999999996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>
        <v>592.16999999999996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385</v>
      </c>
      <c r="B75" s="2"/>
      <c r="C75" s="2">
        <v>181.04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>
        <v>181.04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280</v>
      </c>
      <c r="B76" s="2"/>
      <c r="C76" s="2">
        <v>230.03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>
        <v>230.03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386</v>
      </c>
      <c r="B77" s="2">
        <v>2803.64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2514.73</v>
      </c>
      <c r="O77" s="2"/>
      <c r="P77" s="2"/>
      <c r="Q77" s="2">
        <v>20</v>
      </c>
      <c r="R77" s="2"/>
      <c r="S77" s="2"/>
      <c r="T77" s="2">
        <v>75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>
        <v>193.91</v>
      </c>
      <c r="AU77" s="2"/>
    </row>
    <row r="78" spans="1:47" ht="13.15" x14ac:dyDescent="0.4">
      <c r="A78" s="256" t="s">
        <v>387</v>
      </c>
      <c r="B78" s="2">
        <v>766.04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761.84</v>
      </c>
      <c r="O78" s="2">
        <v>4.2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261</v>
      </c>
      <c r="B79" s="2"/>
      <c r="C79" s="2">
        <v>56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>
        <v>56</v>
      </c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261</v>
      </c>
      <c r="B80" s="2"/>
      <c r="C80" s="2">
        <v>32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>
        <v>32</v>
      </c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389</v>
      </c>
      <c r="B81" s="2">
        <v>369.08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366.28</v>
      </c>
      <c r="O81" s="2">
        <v>2.8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390</v>
      </c>
      <c r="B82" s="2">
        <v>665.48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659.88</v>
      </c>
      <c r="O82" s="2">
        <v>5.6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391</v>
      </c>
      <c r="B83" s="2">
        <v>189.54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188.49</v>
      </c>
      <c r="O83" s="2">
        <v>1.05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392</v>
      </c>
      <c r="B84" s="2">
        <v>81.180000000000007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80.48</v>
      </c>
      <c r="O84" s="2">
        <v>0.7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393</v>
      </c>
      <c r="B85" s="2">
        <v>1462.96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1281.0899999999999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>
        <v>181.87</v>
      </c>
      <c r="AU85" s="2"/>
    </row>
    <row r="86" spans="1:47" ht="13.15" x14ac:dyDescent="0.4">
      <c r="A86" s="256" t="s">
        <v>394</v>
      </c>
      <c r="B86" s="2">
        <v>23.04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23.04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395</v>
      </c>
      <c r="B87" s="2">
        <v>599.47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595.62</v>
      </c>
      <c r="O87" s="2">
        <v>3.85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261</v>
      </c>
      <c r="B88" s="2"/>
      <c r="C88" s="2">
        <v>56.6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56.6</v>
      </c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261</v>
      </c>
      <c r="B89" s="2"/>
      <c r="C89" s="2">
        <v>24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24</v>
      </c>
      <c r="AN89" s="2"/>
      <c r="AO89" s="2"/>
      <c r="AP89" s="2"/>
      <c r="AQ89" s="2"/>
      <c r="AR89" s="2"/>
      <c r="AS89" s="2"/>
      <c r="AT89" s="2"/>
      <c r="AU89" s="2"/>
    </row>
    <row r="90" spans="1:47" ht="13.15" x14ac:dyDescent="0.4">
      <c r="A90" s="256" t="s">
        <v>396</v>
      </c>
      <c r="B90" s="2">
        <v>275.64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253.54</v>
      </c>
      <c r="O90" s="2">
        <v>2.1</v>
      </c>
      <c r="P90" s="2"/>
      <c r="Q90" s="2">
        <v>20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256" t="s">
        <v>397</v>
      </c>
      <c r="B91" s="2">
        <v>978.95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207.55</v>
      </c>
      <c r="O91" s="2">
        <v>1.4</v>
      </c>
      <c r="P91" s="2"/>
      <c r="Q91" s="2">
        <v>20</v>
      </c>
      <c r="R91" s="2"/>
      <c r="S91" s="2">
        <v>750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398</v>
      </c>
      <c r="B92" s="2"/>
      <c r="C92" s="2">
        <v>192.47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>
        <v>192.47</v>
      </c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3.15" x14ac:dyDescent="0.4">
      <c r="A93" s="256" t="s">
        <v>402</v>
      </c>
      <c r="B93" s="2">
        <v>162.86000000000001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162.16</v>
      </c>
      <c r="O93" s="2">
        <v>0.7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 t="s">
        <v>314</v>
      </c>
      <c r="B94" s="2"/>
      <c r="C94" s="2">
        <v>3333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>
        <v>3333</v>
      </c>
      <c r="AP94" s="2"/>
      <c r="AQ94" s="2"/>
      <c r="AR94" s="2"/>
      <c r="AS94" s="2"/>
      <c r="AT94" s="2"/>
      <c r="AU94" s="2"/>
    </row>
    <row r="95" spans="1:47" x14ac:dyDescent="0.35">
      <c r="A95" s="90" t="s">
        <v>315</v>
      </c>
      <c r="B95" s="2"/>
      <c r="C95" s="2">
        <v>25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>
        <v>25</v>
      </c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399</v>
      </c>
      <c r="B96" s="2"/>
      <c r="C96" s="2">
        <v>53.23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21.77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>
        <v>75</v>
      </c>
      <c r="AT96" s="2"/>
      <c r="AU96" s="2"/>
    </row>
    <row r="97" spans="1:49" x14ac:dyDescent="0.35">
      <c r="A97" s="90" t="s">
        <v>400</v>
      </c>
      <c r="B97" s="2"/>
      <c r="C97" s="2">
        <v>31.46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43.54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>
        <v>75</v>
      </c>
      <c r="AT97" s="2"/>
      <c r="AU97" s="2"/>
    </row>
    <row r="98" spans="1:49" ht="13.15" x14ac:dyDescent="0.4">
      <c r="A98" s="256" t="s">
        <v>401</v>
      </c>
      <c r="B98" s="2">
        <v>300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150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>
        <v>150</v>
      </c>
      <c r="AU98" s="2"/>
    </row>
    <row r="99" spans="1:49" ht="13.15" x14ac:dyDescent="0.4">
      <c r="A99" s="256" t="s">
        <v>401</v>
      </c>
      <c r="B99" s="2">
        <v>227.5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>
        <v>227.5</v>
      </c>
      <c r="AU99" s="2"/>
    </row>
    <row r="100" spans="1:49" ht="13.15" x14ac:dyDescent="0.4">
      <c r="A100" s="256" t="s">
        <v>401</v>
      </c>
      <c r="B100" s="2">
        <v>1215.3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1215.3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9" ht="13.15" x14ac:dyDescent="0.4">
      <c r="A101" s="256" t="s">
        <v>404</v>
      </c>
      <c r="B101" s="2">
        <v>480.44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476.94</v>
      </c>
      <c r="O101" s="2">
        <v>3.5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x14ac:dyDescent="0.35">
      <c r="A102" s="90" t="s">
        <v>403</v>
      </c>
      <c r="B102" s="2"/>
      <c r="C102" s="2">
        <v>475.83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v>475.83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ht="13.15" x14ac:dyDescent="0.4">
      <c r="A103" s="256" t="s">
        <v>405</v>
      </c>
      <c r="B103" s="2">
        <v>287.13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285.02999999999997</v>
      </c>
      <c r="O103" s="2">
        <v>2.1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ht="13.15" x14ac:dyDescent="0.4">
      <c r="A104" s="256" t="s">
        <v>406</v>
      </c>
      <c r="B104" s="2">
        <v>222.5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220.4</v>
      </c>
      <c r="O104" s="2">
        <v>2.1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x14ac:dyDescent="0.3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>
        <f>AD107+AF107+AH107+AI107</f>
        <v>64758.340000000004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>
        <v>62465.33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W105" s="260" t="s">
        <v>19</v>
      </c>
    </row>
    <row r="107" spans="1:49" ht="43.5" customHeight="1" x14ac:dyDescent="0.35">
      <c r="A107" t="s">
        <v>18</v>
      </c>
      <c r="B107" s="4">
        <f>SUM(B4:B105)</f>
        <v>70543.990000000005</v>
      </c>
      <c r="C107" s="4">
        <f t="shared" ref="C107:AU107" si="0">SUM(C4:C105)</f>
        <v>81174.190000000017</v>
      </c>
      <c r="D107" s="4">
        <f t="shared" si="0"/>
        <v>137.5</v>
      </c>
      <c r="E107" s="4">
        <f t="shared" si="0"/>
        <v>587.95000000000005</v>
      </c>
      <c r="F107" s="4">
        <f t="shared" si="0"/>
        <v>719</v>
      </c>
      <c r="G107" s="4">
        <f t="shared" si="0"/>
        <v>470.85</v>
      </c>
      <c r="H107" s="4">
        <f t="shared" si="0"/>
        <v>94.83</v>
      </c>
      <c r="I107" s="4">
        <f t="shared" si="0"/>
        <v>0</v>
      </c>
      <c r="J107" s="4">
        <f t="shared" si="0"/>
        <v>127.66</v>
      </c>
      <c r="K107" s="4">
        <f t="shared" si="0"/>
        <v>0</v>
      </c>
      <c r="L107" s="219">
        <f t="shared" si="0"/>
        <v>9483.0300000000007</v>
      </c>
      <c r="M107" s="4">
        <f t="shared" si="0"/>
        <v>64758.340000000004</v>
      </c>
      <c r="N107" s="4">
        <f t="shared" si="0"/>
        <v>65164.850000000013</v>
      </c>
      <c r="O107" s="4">
        <f t="shared" si="0"/>
        <v>160.64999999999998</v>
      </c>
      <c r="P107" s="4">
        <f t="shared" si="0"/>
        <v>73</v>
      </c>
      <c r="Q107" s="4">
        <f t="shared" si="0"/>
        <v>140</v>
      </c>
      <c r="R107" s="4">
        <f t="shared" si="0"/>
        <v>0</v>
      </c>
      <c r="S107" s="4">
        <f t="shared" si="0"/>
        <v>2250</v>
      </c>
      <c r="T107" s="4">
        <f t="shared" si="0"/>
        <v>75</v>
      </c>
      <c r="U107" s="4">
        <f t="shared" si="0"/>
        <v>0</v>
      </c>
      <c r="V107" s="4">
        <f t="shared" si="0"/>
        <v>50</v>
      </c>
      <c r="W107" s="4">
        <f t="shared" si="0"/>
        <v>151.96</v>
      </c>
      <c r="X107" s="4">
        <f t="shared" si="0"/>
        <v>20055.63</v>
      </c>
      <c r="Y107" s="4">
        <f t="shared" si="0"/>
        <v>411.07</v>
      </c>
      <c r="Z107" s="4">
        <f t="shared" si="0"/>
        <v>592.16999999999996</v>
      </c>
      <c r="AA107" s="4">
        <f t="shared" si="0"/>
        <v>14775</v>
      </c>
      <c r="AB107" s="4">
        <f t="shared" si="0"/>
        <v>427.65999999999997</v>
      </c>
      <c r="AC107" s="4">
        <f t="shared" si="0"/>
        <v>24343.06</v>
      </c>
      <c r="AD107" s="4">
        <f t="shared" si="0"/>
        <v>62465.33</v>
      </c>
      <c r="AE107" s="4">
        <f t="shared" si="0"/>
        <v>2021.36</v>
      </c>
      <c r="AF107" s="4">
        <f t="shared" si="0"/>
        <v>2021.36</v>
      </c>
      <c r="AG107" s="4">
        <f t="shared" si="0"/>
        <v>358.88</v>
      </c>
      <c r="AH107" s="4">
        <f t="shared" si="0"/>
        <v>271.64999999999998</v>
      </c>
      <c r="AI107" s="4">
        <f t="shared" si="0"/>
        <v>0</v>
      </c>
      <c r="AJ107" s="4">
        <f t="shared" si="0"/>
        <v>462.72</v>
      </c>
      <c r="AK107" s="4">
        <f t="shared" si="0"/>
        <v>1805.35</v>
      </c>
      <c r="AL107" s="4">
        <f t="shared" si="0"/>
        <v>2750</v>
      </c>
      <c r="AM107" s="4">
        <f t="shared" si="0"/>
        <v>490.11</v>
      </c>
      <c r="AN107" s="4">
        <f t="shared" si="0"/>
        <v>1198.05</v>
      </c>
      <c r="AO107" s="4">
        <f t="shared" si="0"/>
        <v>3333</v>
      </c>
      <c r="AP107" s="4">
        <f t="shared" si="0"/>
        <v>495.13</v>
      </c>
      <c r="AQ107" s="4">
        <f t="shared" si="0"/>
        <v>0</v>
      </c>
      <c r="AR107" s="4">
        <f t="shared" si="0"/>
        <v>0</v>
      </c>
      <c r="AS107" s="4">
        <f t="shared" si="0"/>
        <v>150</v>
      </c>
      <c r="AT107" s="4">
        <f t="shared" si="0"/>
        <v>2768.7999999999997</v>
      </c>
      <c r="AU107" s="4">
        <f t="shared" si="0"/>
        <v>0</v>
      </c>
      <c r="AW107" s="4">
        <f>B107-C107-D107-E107-F107-G107-H107-I107-J107-K107+L107+M107-N107-O107+P107-Q107-R107-S107-T107-U107-V107+W107+X107+Y107+Z107+AA107+AB107+AC107-AD107+AE107-AF107+AG107-AH107-AI107+AJ107+AK107+AL107+AM107+AN107+AO107+AP107+AQ107+AR107+AS107-AT107+AU107</f>
        <v>-0.1100000000219552</v>
      </c>
    </row>
    <row r="109" spans="1:49" ht="15.4" thickBot="1" x14ac:dyDescent="0.45">
      <c r="A109" s="10" t="s">
        <v>22</v>
      </c>
      <c r="C109" s="15">
        <f>C2+B107-C107</f>
        <v>152323.12000000005</v>
      </c>
      <c r="D109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tabColor theme="4" tint="-0.249977111117893"/>
  </sheetPr>
  <dimension ref="A1:BB114"/>
  <sheetViews>
    <sheetView zoomScale="90" zoomScaleNormal="90" zoomScaleSheetLayoutView="100" workbookViewId="0">
      <pane xSplit="1" ySplit="3" topLeftCell="Y4" activePane="bottomRight" state="frozen"/>
      <selection pane="topRight" activeCell="B1" sqref="B1"/>
      <selection pane="bottomLeft" activeCell="A5" sqref="A5"/>
      <selection pane="bottomRight" activeCell="AI3" sqref="AI3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9.46484375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7.53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44197</v>
      </c>
    </row>
    <row r="2" spans="1:47" ht="15.4" thickBot="1" x14ac:dyDescent="0.45">
      <c r="A2" s="10" t="s">
        <v>21</v>
      </c>
      <c r="B2" s="13"/>
      <c r="C2" s="15">
        <v>157335.5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166" t="s">
        <v>127</v>
      </c>
      <c r="AN3" s="166" t="s">
        <v>53</v>
      </c>
      <c r="AO3" s="166" t="s">
        <v>113</v>
      </c>
      <c r="AP3" s="166" t="s">
        <v>61</v>
      </c>
      <c r="AQ3" s="167" t="s">
        <v>13</v>
      </c>
      <c r="AR3" s="166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232</v>
      </c>
      <c r="B4" s="2"/>
      <c r="C4" s="2">
        <v>1212.19</v>
      </c>
      <c r="D4" s="2">
        <v>22.05</v>
      </c>
      <c r="E4" s="2">
        <v>94.29</v>
      </c>
      <c r="F4" s="2">
        <v>106</v>
      </c>
      <c r="G4" s="2">
        <v>71.099999999999994</v>
      </c>
      <c r="H4" s="2">
        <v>15.21</v>
      </c>
      <c r="I4" s="2"/>
      <c r="J4" s="2"/>
      <c r="K4" s="2"/>
      <c r="L4" s="2">
        <v>1520.84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258.93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1140.48</v>
      </c>
      <c r="D5" s="2">
        <v>21.15</v>
      </c>
      <c r="E5" s="2">
        <v>90.42</v>
      </c>
      <c r="F5" s="2">
        <v>99</v>
      </c>
      <c r="G5" s="2">
        <v>67.099999999999994</v>
      </c>
      <c r="H5" s="2">
        <v>14.58</v>
      </c>
      <c r="I5" s="2"/>
      <c r="J5" s="2">
        <v>25.61</v>
      </c>
      <c r="K5" s="2"/>
      <c r="L5" s="2">
        <v>1458.34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234</v>
      </c>
      <c r="B6" s="2"/>
      <c r="C6" s="2">
        <v>2194.86</v>
      </c>
      <c r="D6" s="2">
        <v>44.1</v>
      </c>
      <c r="E6" s="2">
        <v>188.58</v>
      </c>
      <c r="F6" s="2">
        <v>299</v>
      </c>
      <c r="G6" s="2">
        <v>182.66</v>
      </c>
      <c r="H6" s="2">
        <v>30.42</v>
      </c>
      <c r="I6" s="2"/>
      <c r="J6" s="2">
        <v>102.05</v>
      </c>
      <c r="K6" s="2"/>
      <c r="L6" s="2">
        <v>3041.67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90" t="s">
        <v>235</v>
      </c>
      <c r="B7" s="2"/>
      <c r="C7" s="2">
        <v>871.88</v>
      </c>
      <c r="D7" s="2">
        <v>14.63</v>
      </c>
      <c r="E7" s="2">
        <v>62.57</v>
      </c>
      <c r="F7" s="2">
        <v>10</v>
      </c>
      <c r="G7" s="2">
        <v>39.96</v>
      </c>
      <c r="H7" s="2">
        <v>10.09</v>
      </c>
      <c r="I7" s="2"/>
      <c r="J7" s="2"/>
      <c r="K7" s="2"/>
      <c r="L7" s="2">
        <v>1009.13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240</v>
      </c>
      <c r="B8" s="2">
        <v>347.97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345.87</v>
      </c>
      <c r="O8" s="2">
        <v>2.1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241</v>
      </c>
      <c r="B9" s="2">
        <v>177.49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176.44</v>
      </c>
      <c r="O9" s="2">
        <v>1.05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256" t="s">
        <v>242</v>
      </c>
      <c r="B10" s="2">
        <v>373.69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370.19</v>
      </c>
      <c r="O10" s="2">
        <v>3.5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3.15" x14ac:dyDescent="0.4">
      <c r="A11" s="256" t="s">
        <v>237</v>
      </c>
      <c r="B11" s="2">
        <v>6914.2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6884.2</v>
      </c>
      <c r="O11" s="2"/>
      <c r="P11" s="2"/>
      <c r="Q11" s="2"/>
      <c r="R11" s="2"/>
      <c r="S11" s="2"/>
      <c r="T11" s="2"/>
      <c r="U11" s="2">
        <v>30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256" t="s">
        <v>246</v>
      </c>
      <c r="B12" s="2">
        <v>2054.5300000000002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2036.68</v>
      </c>
      <c r="O12" s="2">
        <v>17.850000000000001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238</v>
      </c>
      <c r="B13" s="2"/>
      <c r="C13" s="2">
        <v>2000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2000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239</v>
      </c>
      <c r="B14" s="2"/>
      <c r="C14" s="2">
        <v>979.9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979.9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243</v>
      </c>
      <c r="B15" s="2"/>
      <c r="C15" s="2">
        <v>2224.89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2224.89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1" t="s">
        <v>244</v>
      </c>
      <c r="B16" s="2"/>
      <c r="C16" s="2">
        <v>491.02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491.02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245</v>
      </c>
      <c r="B17" s="2"/>
      <c r="C17" s="2">
        <v>1995.97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>
        <v>1995.97</v>
      </c>
      <c r="AF17" s="2">
        <v>1995.97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247</v>
      </c>
      <c r="B18" s="2"/>
      <c r="C18" s="2">
        <v>46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>
        <v>46</v>
      </c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90" t="s">
        <v>248</v>
      </c>
      <c r="B19" s="2"/>
      <c r="C19" s="2">
        <v>1760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>
        <v>1760</v>
      </c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256" t="s">
        <v>249</v>
      </c>
      <c r="B20" s="2">
        <v>4072.78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4012.78</v>
      </c>
      <c r="O20" s="2"/>
      <c r="P20" s="2"/>
      <c r="Q20" s="2">
        <v>60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256" t="s">
        <v>250</v>
      </c>
      <c r="B21" s="2">
        <v>28.39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28.39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256" t="s">
        <v>253</v>
      </c>
      <c r="B22" s="2">
        <v>1248.3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1237.45</v>
      </c>
      <c r="O22" s="2">
        <v>10.85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252</v>
      </c>
      <c r="B23" s="2"/>
      <c r="C23" s="2">
        <v>3700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3700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251</v>
      </c>
      <c r="B24" s="2"/>
      <c r="C24" s="2">
        <v>2450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2450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254</v>
      </c>
      <c r="B25" s="2">
        <v>4066.88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4046.88</v>
      </c>
      <c r="O25" s="2"/>
      <c r="P25" s="2"/>
      <c r="Q25" s="2">
        <v>20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257</v>
      </c>
      <c r="B26" s="2">
        <v>657.98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652.03</v>
      </c>
      <c r="O26" s="2">
        <v>5.95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255</v>
      </c>
      <c r="B27" s="2"/>
      <c r="C27" s="2">
        <v>4300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4300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256</v>
      </c>
      <c r="B28" s="2"/>
      <c r="C28" s="2">
        <v>92.8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92.8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258</v>
      </c>
      <c r="B29" s="2">
        <v>3442.34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3442.34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256" t="s">
        <v>262</v>
      </c>
      <c r="B30" s="2">
        <v>869.7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862.35</v>
      </c>
      <c r="O30" s="2">
        <v>7.35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259</v>
      </c>
      <c r="B31" s="2"/>
      <c r="C31" s="2">
        <v>1650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1650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260</v>
      </c>
      <c r="B32" s="2"/>
      <c r="C32" s="2">
        <v>166.15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166.15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261</v>
      </c>
      <c r="B33" s="2"/>
      <c r="C33" s="2">
        <v>31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>
        <v>31</v>
      </c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261</v>
      </c>
      <c r="B34" s="2"/>
      <c r="C34" s="2">
        <v>30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>
        <v>30</v>
      </c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263</v>
      </c>
      <c r="B35" s="2"/>
      <c r="C35" s="2">
        <v>1155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1155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264</v>
      </c>
      <c r="B36" s="2">
        <v>4826.8100000000004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4826.8100000000004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256" t="s">
        <v>271</v>
      </c>
      <c r="B37" s="2">
        <v>1523.75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1511.5</v>
      </c>
      <c r="O37" s="2">
        <v>12.25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265</v>
      </c>
      <c r="B38" s="2"/>
      <c r="C38" s="2">
        <v>622.79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>
        <v>127.66</v>
      </c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>
        <v>495.13</v>
      </c>
      <c r="AQ38" s="2"/>
      <c r="AR38" s="2"/>
      <c r="AS38" s="2"/>
      <c r="AT38" s="2"/>
      <c r="AU38" s="2"/>
    </row>
    <row r="39" spans="1:47" x14ac:dyDescent="0.35">
      <c r="A39" s="90" t="s">
        <v>266</v>
      </c>
      <c r="B39" s="2"/>
      <c r="C39" s="2">
        <v>2537.0300000000002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4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57">
        <v>2537.0300000000002</v>
      </c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90" t="s">
        <v>267</v>
      </c>
      <c r="B40" s="2"/>
      <c r="C40" s="2">
        <v>19755.900000000001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>
        <v>19755.900000000001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 t="s">
        <v>268</v>
      </c>
      <c r="B41" s="2"/>
      <c r="C41" s="2">
        <v>329.71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>
        <v>329.71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272</v>
      </c>
      <c r="B42" s="2">
        <v>610.64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606.44000000000005</v>
      </c>
      <c r="O42" s="2">
        <v>4.2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273</v>
      </c>
      <c r="B43" s="2">
        <v>234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234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269</v>
      </c>
      <c r="B44" s="2">
        <v>6094.19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6094.19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256" t="s">
        <v>270</v>
      </c>
      <c r="B45" s="2">
        <v>9808.31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9808.31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256" t="s">
        <v>279</v>
      </c>
      <c r="B46" s="2">
        <v>3824.95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3797.65</v>
      </c>
      <c r="O46" s="2">
        <v>27.3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181</v>
      </c>
      <c r="B47" s="2"/>
      <c r="C47" s="2">
        <v>1000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>
        <v>1000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274</v>
      </c>
      <c r="B48" s="2"/>
      <c r="C48" s="2">
        <v>179.5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v>179.5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275</v>
      </c>
      <c r="B49" s="2"/>
      <c r="C49" s="2">
        <v>39.99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>
        <v>39.99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 t="s">
        <v>261</v>
      </c>
      <c r="B50" s="2"/>
      <c r="C50" s="2">
        <v>43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>
        <v>43</v>
      </c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90" t="s">
        <v>261</v>
      </c>
      <c r="B51" s="2"/>
      <c r="C51" s="2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>
        <v>16</v>
      </c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1" t="s">
        <v>276</v>
      </c>
      <c r="B52" s="2"/>
      <c r="C52" s="2">
        <v>65.569999999999993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>
        <v>65.569999999999993</v>
      </c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277</v>
      </c>
      <c r="B53" s="2">
        <v>1837.88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1837.88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 t="s">
        <v>282</v>
      </c>
      <c r="B54" s="2">
        <v>991.32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908.62</v>
      </c>
      <c r="O54" s="2">
        <v>7.7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>
        <v>75</v>
      </c>
      <c r="AU54" s="2"/>
    </row>
    <row r="55" spans="1:47" x14ac:dyDescent="0.35">
      <c r="A55" s="90" t="s">
        <v>278</v>
      </c>
      <c r="B55" s="2"/>
      <c r="C55" s="2">
        <v>79.099999999999994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79.099999999999994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280</v>
      </c>
      <c r="B56" s="2"/>
      <c r="C56" s="2">
        <v>199.81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>
        <v>199.81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281</v>
      </c>
      <c r="B57" s="2"/>
      <c r="C57" s="2">
        <v>75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75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90" t="s">
        <v>283</v>
      </c>
      <c r="B58" s="2"/>
      <c r="C58" s="2">
        <v>148.44999999999999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>
        <v>148.44999999999999</v>
      </c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 t="s">
        <v>285</v>
      </c>
      <c r="B59" s="2"/>
      <c r="C59" s="2">
        <v>24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>
        <v>24</v>
      </c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284</v>
      </c>
      <c r="B60" s="2">
        <v>947.16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939.11</v>
      </c>
      <c r="O60" s="2">
        <v>8.0500000000000007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3.15" x14ac:dyDescent="0.4">
      <c r="A61" s="256" t="s">
        <v>288</v>
      </c>
      <c r="B61" s="2">
        <v>546.23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v>542.73</v>
      </c>
      <c r="O61" s="2">
        <v>3.5</v>
      </c>
      <c r="P61" s="2"/>
      <c r="Q61" s="2"/>
      <c r="R61" s="2"/>
      <c r="S61" s="2"/>
      <c r="T61" s="2"/>
      <c r="U61" s="2"/>
      <c r="V61" s="2"/>
      <c r="W61" s="2"/>
      <c r="X61" s="143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232</v>
      </c>
      <c r="B62" s="2"/>
      <c r="C62" s="2">
        <v>1212.19</v>
      </c>
      <c r="D62" s="2">
        <v>22.05</v>
      </c>
      <c r="E62" s="2">
        <v>94.29</v>
      </c>
      <c r="F62" s="2">
        <v>106</v>
      </c>
      <c r="G62" s="2">
        <v>71.099999999999994</v>
      </c>
      <c r="H62" s="2">
        <v>15.21</v>
      </c>
      <c r="I62" s="2"/>
      <c r="J62" s="2"/>
      <c r="K62" s="2"/>
      <c r="L62" s="2">
        <v>1520.84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233</v>
      </c>
      <c r="B63" s="2"/>
      <c r="C63" s="2">
        <v>1166.0899999999999</v>
      </c>
      <c r="D63" s="2">
        <v>21.15</v>
      </c>
      <c r="E63" s="2">
        <v>90.42</v>
      </c>
      <c r="F63" s="2">
        <v>99</v>
      </c>
      <c r="G63" s="2">
        <v>67.099999999999994</v>
      </c>
      <c r="H63" s="2">
        <v>14.58</v>
      </c>
      <c r="I63" s="2"/>
      <c r="J63" s="2"/>
      <c r="K63" s="2"/>
      <c r="L63" s="2">
        <v>1458.34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286</v>
      </c>
      <c r="B64" s="2"/>
      <c r="C64" s="2">
        <v>19.95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>
        <v>19.95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287</v>
      </c>
      <c r="B65" s="2"/>
      <c r="C65" s="2">
        <v>298.49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>
        <v>298.49</v>
      </c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289</v>
      </c>
      <c r="B66" s="2"/>
      <c r="C66" s="2">
        <v>170.63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>
        <v>170.63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 t="s">
        <v>290</v>
      </c>
      <c r="B67" s="2"/>
      <c r="C67" s="2">
        <v>557.97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>
        <v>557.97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291</v>
      </c>
      <c r="B68" s="2">
        <v>2514.84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2514.84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292</v>
      </c>
      <c r="B69" s="2">
        <v>45.73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45.73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256" t="s">
        <v>293</v>
      </c>
      <c r="B70" s="2">
        <v>1198.6600000000001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1150.26</v>
      </c>
      <c r="O70" s="2">
        <v>8.4</v>
      </c>
      <c r="P70" s="2"/>
      <c r="Q70" s="2">
        <v>40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256" t="s">
        <v>294</v>
      </c>
      <c r="B71" s="2">
        <v>123.23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122.18</v>
      </c>
      <c r="O71" s="2">
        <v>1.05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 t="s">
        <v>295</v>
      </c>
      <c r="B72" s="2">
        <v>132.02000000000001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130.62</v>
      </c>
      <c r="O72" s="2">
        <v>1.4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256" t="s">
        <v>296</v>
      </c>
      <c r="B73" s="2">
        <v>45.16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44.81</v>
      </c>
      <c r="O73" s="2">
        <v>0.35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297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44.12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>
        <v>44.12</v>
      </c>
    </row>
    <row r="75" spans="1:47" x14ac:dyDescent="0.35">
      <c r="A75" s="90" t="s">
        <v>261</v>
      </c>
      <c r="B75" s="2"/>
      <c r="C75" s="2">
        <v>22.01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>
        <v>22.01</v>
      </c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298</v>
      </c>
      <c r="B76" s="2"/>
      <c r="C76" s="2">
        <v>55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55</v>
      </c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299</v>
      </c>
      <c r="B77" s="2">
        <v>359.54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357.09</v>
      </c>
      <c r="O77" s="2">
        <v>2.4500000000000002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300</v>
      </c>
      <c r="B78" s="2"/>
      <c r="C78" s="2">
        <v>1125.74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>
        <v>24</v>
      </c>
      <c r="AL78" s="2"/>
      <c r="AM78" s="2"/>
      <c r="AN78" s="2">
        <v>1101.74</v>
      </c>
      <c r="AO78" s="2"/>
      <c r="AP78" s="2"/>
      <c r="AQ78" s="2"/>
      <c r="AR78" s="2"/>
      <c r="AS78" s="2"/>
      <c r="AT78" s="2"/>
      <c r="AU78" s="2"/>
    </row>
    <row r="79" spans="1:47" ht="13.15" x14ac:dyDescent="0.4">
      <c r="A79" s="256" t="s">
        <v>301</v>
      </c>
      <c r="B79" s="2">
        <v>1367.13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1361.53</v>
      </c>
      <c r="O79" s="2">
        <v>5.6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256" t="s">
        <v>302</v>
      </c>
      <c r="B80" s="2">
        <v>2113.1799999999998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2093.1799999999998</v>
      </c>
      <c r="O80" s="2"/>
      <c r="P80" s="2"/>
      <c r="Q80" s="2">
        <v>20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303</v>
      </c>
      <c r="B81" s="2">
        <v>512.71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458.86</v>
      </c>
      <c r="O81" s="2">
        <v>3.85</v>
      </c>
      <c r="P81" s="2"/>
      <c r="Q81" s="2"/>
      <c r="R81" s="2"/>
      <c r="S81" s="2"/>
      <c r="T81" s="2"/>
      <c r="U81" s="2"/>
      <c r="V81" s="2">
        <v>50</v>
      </c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304</v>
      </c>
      <c r="B82" s="2">
        <v>595.73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542.58000000000004</v>
      </c>
      <c r="O82" s="2">
        <v>3.15</v>
      </c>
      <c r="P82" s="2"/>
      <c r="Q82" s="2"/>
      <c r="R82" s="2"/>
      <c r="S82" s="2"/>
      <c r="T82" s="2"/>
      <c r="U82" s="2"/>
      <c r="V82" s="2">
        <v>50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305</v>
      </c>
      <c r="B83" s="2">
        <v>44.77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44.42</v>
      </c>
      <c r="O83" s="2">
        <v>0.35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308</v>
      </c>
      <c r="B84" s="2">
        <v>2032.08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1872.08</v>
      </c>
      <c r="O84" s="2"/>
      <c r="P84" s="2"/>
      <c r="Q84" s="2"/>
      <c r="R84" s="2"/>
      <c r="S84" s="2"/>
      <c r="T84" s="2"/>
      <c r="U84" s="2">
        <v>60</v>
      </c>
      <c r="V84" s="2">
        <v>100</v>
      </c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313</v>
      </c>
      <c r="B85" s="2">
        <v>160.71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159.66</v>
      </c>
      <c r="O85" s="2">
        <v>1.05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311</v>
      </c>
      <c r="B86" s="2"/>
      <c r="C86" s="2">
        <v>22.24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>
        <v>22.24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90" t="s">
        <v>261</v>
      </c>
      <c r="B87" s="2"/>
      <c r="C87" s="2">
        <v>52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>
        <v>52</v>
      </c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261</v>
      </c>
      <c r="B88" s="2"/>
      <c r="C88" s="2">
        <v>34.01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34.01</v>
      </c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312</v>
      </c>
      <c r="B89" s="2"/>
      <c r="C89" s="2">
        <v>42.49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42.49</v>
      </c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314</v>
      </c>
      <c r="B90" s="2"/>
      <c r="C90" s="2">
        <v>3181.5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>
        <v>3181.5</v>
      </c>
      <c r="AP90" s="2"/>
      <c r="AQ90" s="2"/>
      <c r="AR90" s="2"/>
      <c r="AS90" s="2"/>
      <c r="AT90" s="2"/>
      <c r="AU90" s="2"/>
    </row>
    <row r="91" spans="1:47" x14ac:dyDescent="0.35">
      <c r="A91" s="90" t="s">
        <v>315</v>
      </c>
      <c r="B91" s="2"/>
      <c r="C91" s="2">
        <v>25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>
        <v>25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316</v>
      </c>
      <c r="B92" s="2"/>
      <c r="C92" s="2">
        <v>40.450000000000003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34.549999999999997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>
        <v>75</v>
      </c>
      <c r="AT92" s="2"/>
      <c r="AU92" s="2"/>
    </row>
    <row r="93" spans="1:47" x14ac:dyDescent="0.35">
      <c r="A93" s="90" t="s">
        <v>317</v>
      </c>
      <c r="B93" s="2"/>
      <c r="C93" s="2">
        <v>261.55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44.46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>
        <v>231.01</v>
      </c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>
        <v>75</v>
      </c>
      <c r="AT93" s="2"/>
      <c r="AU93" s="2"/>
    </row>
    <row r="94" spans="1:47" x14ac:dyDescent="0.35">
      <c r="A94" s="90" t="s">
        <v>321</v>
      </c>
      <c r="B94" s="2"/>
      <c r="C94" s="2">
        <v>31.79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43.21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>
        <v>75</v>
      </c>
      <c r="AT94" s="2"/>
      <c r="AU94" s="2"/>
    </row>
    <row r="95" spans="1:47" x14ac:dyDescent="0.35">
      <c r="A95" s="90" t="s">
        <v>318</v>
      </c>
      <c r="B95" s="2"/>
      <c r="C95" s="2">
        <v>31.46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43.54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>
        <v>75</v>
      </c>
      <c r="AT95" s="2"/>
      <c r="AU95" s="2"/>
    </row>
    <row r="96" spans="1:47" ht="13.15" x14ac:dyDescent="0.4">
      <c r="A96" s="256" t="s">
        <v>320</v>
      </c>
      <c r="B96" s="2">
        <v>131.5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130.80000000000001</v>
      </c>
      <c r="O96" s="2">
        <v>0.7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9" ht="13.15" x14ac:dyDescent="0.4">
      <c r="A97" s="256" t="s">
        <v>319</v>
      </c>
      <c r="B97" s="2">
        <v>272.20999999999998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222.21</v>
      </c>
      <c r="O97" s="2"/>
      <c r="P97" s="2"/>
      <c r="Q97" s="2">
        <v>20</v>
      </c>
      <c r="R97" s="2"/>
      <c r="S97" s="2"/>
      <c r="T97" s="2"/>
      <c r="U97" s="2">
        <v>30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9" ht="13.15" x14ac:dyDescent="0.4">
      <c r="A98" s="256" t="s">
        <v>319</v>
      </c>
      <c r="B98" s="2">
        <v>525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225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>
        <v>300</v>
      </c>
      <c r="AU98" s="2"/>
    </row>
    <row r="99" spans="1:49" x14ac:dyDescent="0.35">
      <c r="A99" s="90" t="s">
        <v>322</v>
      </c>
      <c r="B99" s="2"/>
      <c r="C99" s="2">
        <v>475.82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>
        <v>475.82</v>
      </c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9" ht="13.15" x14ac:dyDescent="0.4">
      <c r="A100" s="256" t="s">
        <v>319</v>
      </c>
      <c r="B100" s="2">
        <v>227.5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>
        <v>227.5</v>
      </c>
      <c r="AU100" s="2"/>
    </row>
    <row r="101" spans="1:49" ht="13.15" x14ac:dyDescent="0.4">
      <c r="A101" s="256" t="s">
        <v>323</v>
      </c>
      <c r="B101" s="2">
        <v>383.75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381.3</v>
      </c>
      <c r="O101" s="2">
        <v>2.4500000000000002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ht="13.15" x14ac:dyDescent="0.4">
      <c r="A102" s="256" t="s">
        <v>325</v>
      </c>
      <c r="B102" s="2">
        <v>521.69000000000005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518.19000000000005</v>
      </c>
      <c r="O102" s="2">
        <v>3.5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9" x14ac:dyDescent="0.35">
      <c r="A103" s="1" t="s">
        <v>326</v>
      </c>
      <c r="B103" s="2"/>
      <c r="C103" s="2">
        <v>2399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v>2399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ht="13.15" x14ac:dyDescent="0.4">
      <c r="A104" s="256" t="s">
        <v>332</v>
      </c>
      <c r="B104" s="2">
        <v>1248.3499999999999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1241</v>
      </c>
      <c r="O104" s="2">
        <v>7.35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ht="13.15" x14ac:dyDescent="0.4">
      <c r="A105" s="256" t="s">
        <v>333</v>
      </c>
      <c r="B105" s="2">
        <v>351.97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348.82</v>
      </c>
      <c r="O105" s="2">
        <v>3.15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9" ht="13.15" x14ac:dyDescent="0.4">
      <c r="A106" s="256" t="s">
        <v>334</v>
      </c>
      <c r="B106" s="2">
        <v>44.24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43.54</v>
      </c>
      <c r="O106" s="2">
        <v>0.7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x14ac:dyDescent="0.3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9" x14ac:dyDescent="0.3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9" x14ac:dyDescent="0.3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9" x14ac:dyDescent="0.3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>
        <f>AD112+AF112+AH112+AI112</f>
        <v>66351.009999999995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64096.11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W110" s="3" t="s">
        <v>19</v>
      </c>
    </row>
    <row r="112" spans="1:49" ht="43.5" customHeight="1" x14ac:dyDescent="0.35">
      <c r="A112" t="s">
        <v>18</v>
      </c>
      <c r="B112" s="4">
        <f>SUM(B4:B110)</f>
        <v>70451.190000000031</v>
      </c>
      <c r="C112" s="4">
        <f t="shared" ref="C112:AU112" si="0">SUM(C4:C110)</f>
        <v>64833.369999999981</v>
      </c>
      <c r="D112" s="4">
        <f t="shared" si="0"/>
        <v>145.13</v>
      </c>
      <c r="E112" s="4">
        <f t="shared" si="0"/>
        <v>620.56999999999994</v>
      </c>
      <c r="F112" s="4">
        <f t="shared" si="0"/>
        <v>719</v>
      </c>
      <c r="G112" s="4">
        <f t="shared" si="0"/>
        <v>499.02</v>
      </c>
      <c r="H112" s="4">
        <f t="shared" si="0"/>
        <v>100.08999999999999</v>
      </c>
      <c r="I112" s="4">
        <f t="shared" si="0"/>
        <v>0</v>
      </c>
      <c r="J112" s="4">
        <f t="shared" si="0"/>
        <v>127.66</v>
      </c>
      <c r="K112" s="4">
        <f t="shared" si="0"/>
        <v>0</v>
      </c>
      <c r="L112" s="219">
        <f t="shared" si="0"/>
        <v>10009.16</v>
      </c>
      <c r="M112" s="4">
        <f t="shared" si="0"/>
        <v>66351.009999999995</v>
      </c>
      <c r="N112" s="4">
        <f t="shared" si="0"/>
        <v>69421.420000000042</v>
      </c>
      <c r="O112" s="4">
        <f t="shared" si="0"/>
        <v>157.14999999999998</v>
      </c>
      <c r="P112" s="4">
        <f t="shared" si="0"/>
        <v>0</v>
      </c>
      <c r="Q112" s="4">
        <f t="shared" si="0"/>
        <v>160</v>
      </c>
      <c r="R112" s="4">
        <f t="shared" si="0"/>
        <v>0</v>
      </c>
      <c r="S112" s="4">
        <f t="shared" si="0"/>
        <v>0</v>
      </c>
      <c r="T112" s="4">
        <f t="shared" si="0"/>
        <v>0</v>
      </c>
      <c r="U112" s="4">
        <f t="shared" si="0"/>
        <v>120</v>
      </c>
      <c r="V112" s="4">
        <f t="shared" si="0"/>
        <v>200</v>
      </c>
      <c r="W112" s="4">
        <f t="shared" si="0"/>
        <v>105.56</v>
      </c>
      <c r="X112" s="4">
        <f t="shared" si="0"/>
        <v>7431.62</v>
      </c>
      <c r="Y112" s="4">
        <f t="shared" si="0"/>
        <v>370.44</v>
      </c>
      <c r="Z112" s="4">
        <f t="shared" si="0"/>
        <v>557.97</v>
      </c>
      <c r="AA112" s="4">
        <f t="shared" si="0"/>
        <v>16255</v>
      </c>
      <c r="AB112" s="4">
        <f t="shared" si="0"/>
        <v>433.66999999999996</v>
      </c>
      <c r="AC112" s="4">
        <f t="shared" si="0"/>
        <v>19755.900000000001</v>
      </c>
      <c r="AD112" s="4">
        <f t="shared" si="0"/>
        <v>64096.11</v>
      </c>
      <c r="AE112" s="4">
        <f t="shared" si="0"/>
        <v>1995.97</v>
      </c>
      <c r="AF112" s="4">
        <f t="shared" si="0"/>
        <v>1995.97</v>
      </c>
      <c r="AG112" s="4">
        <f t="shared" si="0"/>
        <v>329.71</v>
      </c>
      <c r="AH112" s="4">
        <f t="shared" si="0"/>
        <v>258.93</v>
      </c>
      <c r="AI112" s="4">
        <f t="shared" si="0"/>
        <v>0</v>
      </c>
      <c r="AJ112" s="4">
        <f t="shared" si="0"/>
        <v>22.24</v>
      </c>
      <c r="AK112" s="258">
        <f t="shared" si="0"/>
        <v>2561.0300000000002</v>
      </c>
      <c r="AL112" s="4">
        <f t="shared" si="0"/>
        <v>1760</v>
      </c>
      <c r="AM112" s="4">
        <f t="shared" si="0"/>
        <v>543.95999999999992</v>
      </c>
      <c r="AN112" s="4">
        <f t="shared" si="0"/>
        <v>1101.74</v>
      </c>
      <c r="AO112" s="4">
        <f t="shared" si="0"/>
        <v>3181.5</v>
      </c>
      <c r="AP112" s="4">
        <f t="shared" si="0"/>
        <v>495.13</v>
      </c>
      <c r="AQ112" s="4">
        <f t="shared" si="0"/>
        <v>0</v>
      </c>
      <c r="AR112" s="4">
        <f t="shared" si="0"/>
        <v>0</v>
      </c>
      <c r="AS112" s="4">
        <f t="shared" si="0"/>
        <v>300</v>
      </c>
      <c r="AT112" s="4">
        <f t="shared" si="0"/>
        <v>602.5</v>
      </c>
      <c r="AU112" s="4">
        <f t="shared" si="0"/>
        <v>44.12</v>
      </c>
      <c r="AW112" s="4">
        <f>B112-C112-D112-E112-F112-G112-H112-I112-J112-K112+L112+M112-N112-O112+P112-Q112-R112-S112-T112-U112-V112+W112+X112+Y112+Z112+AA112+AB112+AC112-AD112+AE112-AF112+AG112-AH112-AI112+AJ112+AK112+AL112+AM112+AN112+AO112+AP112+AQ112+AR112+AS112-AT112+AU112</f>
        <v>6.3593574850528967E-12</v>
      </c>
    </row>
    <row r="114" spans="1:4" ht="15.4" thickBot="1" x14ac:dyDescent="0.45">
      <c r="A114" s="10" t="s">
        <v>22</v>
      </c>
      <c r="C114" s="15">
        <f>C2+B112-C112</f>
        <v>162953.32000000007</v>
      </c>
      <c r="D114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BB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H16" sqref="AH16"/>
    </sheetView>
  </sheetViews>
  <sheetFormatPr defaultRowHeight="12.75" x14ac:dyDescent="0.35"/>
  <cols>
    <col min="1" max="1" width="29.53125" customWidth="1"/>
    <col min="2" max="2" width="12" bestFit="1" customWidth="1"/>
    <col min="3" max="3" width="11.6640625" bestFit="1" customWidth="1"/>
    <col min="4" max="4" width="9.46484375" customWidth="1"/>
    <col min="5" max="5" width="9.6640625" bestFit="1" customWidth="1"/>
    <col min="6" max="6" width="9.53125" customWidth="1"/>
    <col min="7" max="7" width="9.6640625" bestFit="1" customWidth="1"/>
    <col min="8" max="8" width="9.33203125" customWidth="1"/>
    <col min="9" max="9" width="0.1328125" customWidth="1"/>
    <col min="10" max="10" width="10.46484375" customWidth="1"/>
    <col min="11" max="11" width="0.19921875" customWidth="1"/>
    <col min="12" max="12" width="10.6640625" bestFit="1" customWidth="1"/>
    <col min="13" max="14" width="11.6640625" bestFit="1" customWidth="1"/>
    <col min="15" max="15" width="10.33203125" customWidth="1"/>
    <col min="16" max="16" width="9.6640625" bestFit="1" customWidth="1"/>
    <col min="17" max="17" width="10" customWidth="1"/>
    <col min="18" max="18" width="0.1328125" customWidth="1"/>
    <col min="19" max="19" width="10.33203125" customWidth="1"/>
    <col min="20" max="20" width="9.6640625" bestFit="1" customWidth="1"/>
    <col min="21" max="21" width="9.6640625" customWidth="1"/>
    <col min="22" max="23" width="10.53125" customWidth="1"/>
    <col min="24" max="24" width="11.53125" customWidth="1"/>
    <col min="25" max="26" width="10.53125" customWidth="1"/>
    <col min="27" max="27" width="11.86328125" customWidth="1"/>
    <col min="28" max="28" width="11.53125" customWidth="1"/>
    <col min="29" max="29" width="12.46484375" bestFit="1" customWidth="1"/>
    <col min="30" max="30" width="11.6640625" bestFit="1" customWidth="1"/>
    <col min="31" max="31" width="10.6640625" bestFit="1" customWidth="1"/>
    <col min="32" max="32" width="10.6640625" customWidth="1"/>
    <col min="33" max="34" width="9.6640625" bestFit="1" customWidth="1"/>
    <col min="35" max="35" width="10.86328125" customWidth="1"/>
    <col min="36" max="38" width="10.46484375" customWidth="1"/>
    <col min="39" max="39" width="10.86328125" customWidth="1"/>
    <col min="40" max="40" width="9.6640625" customWidth="1"/>
    <col min="41" max="42" width="10.86328125" customWidth="1"/>
    <col min="43" max="43" width="0.1328125" customWidth="1"/>
    <col min="44" max="44" width="10.86328125" hidden="1" customWidth="1"/>
    <col min="45" max="45" width="9.6640625" bestFit="1" customWidth="1"/>
    <col min="46" max="46" width="10.66406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8" ht="15.4" thickBot="1" x14ac:dyDescent="0.45">
      <c r="A1" s="10" t="s">
        <v>0</v>
      </c>
      <c r="B1" s="215" t="s">
        <v>231</v>
      </c>
    </row>
    <row r="2" spans="1:48" ht="15.4" thickBot="1" x14ac:dyDescent="0.45">
      <c r="A2" s="10" t="s">
        <v>21</v>
      </c>
      <c r="B2" s="13"/>
      <c r="C2" s="15">
        <v>157335.5</v>
      </c>
      <c r="D2" s="14"/>
    </row>
    <row r="3" spans="1:48" ht="13.5" thickBo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7"/>
      <c r="AD3" s="17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310" t="s">
        <v>14</v>
      </c>
      <c r="AR3" s="312"/>
      <c r="AS3" s="17"/>
      <c r="AT3" s="6"/>
      <c r="AU3" s="6"/>
    </row>
    <row r="4" spans="1:48" ht="60" customHeight="1" thickBot="1" x14ac:dyDescent="0.45">
      <c r="A4" s="11" t="s">
        <v>1</v>
      </c>
      <c r="B4" s="9" t="s">
        <v>2</v>
      </c>
      <c r="C4" s="9" t="s">
        <v>3</v>
      </c>
      <c r="D4" s="7" t="s">
        <v>4</v>
      </c>
      <c r="E4" s="9" t="s">
        <v>5</v>
      </c>
      <c r="F4" s="16" t="s">
        <v>6</v>
      </c>
      <c r="G4" s="9" t="s">
        <v>7</v>
      </c>
      <c r="H4" s="16" t="s">
        <v>58</v>
      </c>
      <c r="I4" s="16" t="s">
        <v>60</v>
      </c>
      <c r="J4" s="16" t="s">
        <v>65</v>
      </c>
      <c r="K4" s="16" t="s">
        <v>59</v>
      </c>
      <c r="L4" s="7" t="s">
        <v>8</v>
      </c>
      <c r="M4" s="7" t="s">
        <v>9</v>
      </c>
      <c r="N4" s="7" t="s">
        <v>9</v>
      </c>
      <c r="O4" s="7" t="s">
        <v>31</v>
      </c>
      <c r="P4" s="7" t="s">
        <v>24</v>
      </c>
      <c r="Q4" s="7" t="s">
        <v>236</v>
      </c>
      <c r="R4" s="7" t="s">
        <v>33</v>
      </c>
      <c r="S4" s="7" t="s">
        <v>35</v>
      </c>
      <c r="T4" s="7" t="s">
        <v>25</v>
      </c>
      <c r="U4" s="7" t="s">
        <v>26</v>
      </c>
      <c r="V4" s="16" t="s">
        <v>34</v>
      </c>
      <c r="W4" s="7" t="s">
        <v>11</v>
      </c>
      <c r="X4" s="7" t="s">
        <v>12</v>
      </c>
      <c r="Y4" s="7" t="s">
        <v>89</v>
      </c>
      <c r="Z4" s="7" t="s">
        <v>36</v>
      </c>
      <c r="AA4" s="7" t="s">
        <v>37</v>
      </c>
      <c r="AB4" s="7" t="s">
        <v>16</v>
      </c>
      <c r="AC4" s="7" t="s">
        <v>28</v>
      </c>
      <c r="AD4" s="7" t="s">
        <v>29</v>
      </c>
      <c r="AE4" s="310" t="s">
        <v>20</v>
      </c>
      <c r="AF4" s="311"/>
      <c r="AG4" s="7" t="s">
        <v>32</v>
      </c>
      <c r="AH4" s="7" t="s">
        <v>66</v>
      </c>
      <c r="AI4" s="7" t="s">
        <v>10</v>
      </c>
      <c r="AJ4" s="16" t="s">
        <v>23</v>
      </c>
      <c r="AK4" s="221" t="s">
        <v>194</v>
      </c>
      <c r="AL4" s="221" t="s">
        <v>199</v>
      </c>
      <c r="AM4" s="8" t="s">
        <v>30</v>
      </c>
      <c r="AN4" s="8" t="s">
        <v>53</v>
      </c>
      <c r="AO4" s="8" t="s">
        <v>113</v>
      </c>
      <c r="AP4" s="29" t="s">
        <v>61</v>
      </c>
      <c r="AQ4" s="7" t="s">
        <v>13</v>
      </c>
      <c r="AR4" s="8" t="s">
        <v>15</v>
      </c>
      <c r="AS4" s="7" t="s">
        <v>38</v>
      </c>
      <c r="AT4" s="7" t="s">
        <v>17</v>
      </c>
      <c r="AU4" s="18" t="s">
        <v>39</v>
      </c>
    </row>
    <row r="5" spans="1:48" x14ac:dyDescent="0.35">
      <c r="A5" s="13">
        <v>44197</v>
      </c>
      <c r="B5" s="40">
        <f>'January 2021'!B112</f>
        <v>70451.190000000031</v>
      </c>
      <c r="C5" s="40">
        <f>'January 2021'!C112</f>
        <v>64833.369999999981</v>
      </c>
      <c r="D5" s="40">
        <f>'January 2021'!D112</f>
        <v>145.13</v>
      </c>
      <c r="E5" s="40">
        <f>'January 2021'!E112</f>
        <v>620.56999999999994</v>
      </c>
      <c r="F5" s="40">
        <f>'January 2021'!F112</f>
        <v>719</v>
      </c>
      <c r="G5" s="40">
        <f>'January 2021'!G112</f>
        <v>499.02</v>
      </c>
      <c r="H5" s="40">
        <f>'January 2021'!H112</f>
        <v>100.08999999999999</v>
      </c>
      <c r="I5" s="40">
        <f>'January 2021'!I112</f>
        <v>0</v>
      </c>
      <c r="J5" s="40">
        <f>'January 2021'!J112</f>
        <v>127.66</v>
      </c>
      <c r="K5" s="40">
        <f>'January 2021'!K112</f>
        <v>0</v>
      </c>
      <c r="L5" s="40">
        <f>'January 2021'!L112</f>
        <v>10009.16</v>
      </c>
      <c r="M5" s="40">
        <f>'January 2021'!M112</f>
        <v>66351.009999999995</v>
      </c>
      <c r="N5" s="40">
        <f>'January 2021'!N112</f>
        <v>69421.420000000042</v>
      </c>
      <c r="O5" s="40">
        <f>'January 2021'!O112</f>
        <v>157.14999999999998</v>
      </c>
      <c r="P5" s="40">
        <f>'January 2021'!P112</f>
        <v>0</v>
      </c>
      <c r="Q5" s="40">
        <f>'January 2021'!Q112</f>
        <v>160</v>
      </c>
      <c r="R5" s="40">
        <f>'January 2021'!R112</f>
        <v>0</v>
      </c>
      <c r="S5" s="40">
        <f>'January 2021'!S112</f>
        <v>0</v>
      </c>
      <c r="T5" s="40">
        <f>'January 2021'!T112</f>
        <v>0</v>
      </c>
      <c r="U5" s="40">
        <f>'January 2021'!U112</f>
        <v>120</v>
      </c>
      <c r="V5" s="40">
        <f>'January 2021'!V112</f>
        <v>200</v>
      </c>
      <c r="W5" s="40">
        <f>'January 2021'!W112</f>
        <v>105.56</v>
      </c>
      <c r="X5" s="40">
        <f>'January 2021'!X112</f>
        <v>7431.62</v>
      </c>
      <c r="Y5" s="40">
        <f>'January 2021'!Y112</f>
        <v>370.44</v>
      </c>
      <c r="Z5" s="40">
        <f>'January 2021'!Z112</f>
        <v>557.97</v>
      </c>
      <c r="AA5" s="40">
        <f>'January 2021'!AA112</f>
        <v>16255</v>
      </c>
      <c r="AB5" s="40">
        <f>'January 2021'!AB112</f>
        <v>433.66999999999996</v>
      </c>
      <c r="AC5" s="40">
        <f>'January 2021'!AC112</f>
        <v>19755.900000000001</v>
      </c>
      <c r="AD5" s="40">
        <f>'January 2021'!AD112</f>
        <v>64096.11</v>
      </c>
      <c r="AE5" s="40">
        <f>'January 2021'!AE112</f>
        <v>1995.97</v>
      </c>
      <c r="AF5" s="40">
        <f>'January 2021'!AF112</f>
        <v>1995.97</v>
      </c>
      <c r="AG5" s="40">
        <f>'January 2021'!AG112</f>
        <v>329.71</v>
      </c>
      <c r="AH5" s="40">
        <f>'January 2021'!AH112</f>
        <v>258.93</v>
      </c>
      <c r="AI5" s="40">
        <f>'January 2021'!AI112</f>
        <v>0</v>
      </c>
      <c r="AJ5" s="40">
        <f>'January 2021'!AJ112</f>
        <v>22.24</v>
      </c>
      <c r="AK5" s="40">
        <f>'January 2021'!AK112</f>
        <v>2561.0300000000002</v>
      </c>
      <c r="AL5" s="40">
        <f>'January 2021'!AL112</f>
        <v>1760</v>
      </c>
      <c r="AM5" s="40">
        <f>'January 2021'!AM112</f>
        <v>543.95999999999992</v>
      </c>
      <c r="AN5" s="40">
        <f>'January 2021'!AN112</f>
        <v>1101.74</v>
      </c>
      <c r="AO5" s="40">
        <f>'January 2021'!AO112</f>
        <v>3181.5</v>
      </c>
      <c r="AP5" s="40">
        <f>'January 2021'!AP112</f>
        <v>495.13</v>
      </c>
      <c r="AQ5" s="40">
        <f>'January 2021'!AQ112</f>
        <v>0</v>
      </c>
      <c r="AR5" s="40">
        <f>'January 2021'!AR112</f>
        <v>0</v>
      </c>
      <c r="AS5" s="40">
        <f>'January 2021'!AS112</f>
        <v>300</v>
      </c>
      <c r="AT5" s="40">
        <f>'January 2021'!AT112</f>
        <v>602.5</v>
      </c>
      <c r="AU5" s="40">
        <f>'January 2021'!AU112</f>
        <v>44.12</v>
      </c>
    </row>
    <row r="6" spans="1:48" x14ac:dyDescent="0.35">
      <c r="A6" s="13">
        <v>44228</v>
      </c>
      <c r="B6" s="40">
        <f>'February 2021'!B107</f>
        <v>70543.990000000005</v>
      </c>
      <c r="C6" s="40">
        <f>'February 2021'!C107</f>
        <v>81174.190000000017</v>
      </c>
      <c r="D6" s="40">
        <f>'February 2021'!D107</f>
        <v>137.5</v>
      </c>
      <c r="E6" s="40">
        <f>'February 2021'!E107</f>
        <v>587.95000000000005</v>
      </c>
      <c r="F6" s="40">
        <f>'February 2021'!F107</f>
        <v>719</v>
      </c>
      <c r="G6" s="40">
        <f>'February 2021'!G107</f>
        <v>470.85</v>
      </c>
      <c r="H6" s="40">
        <f>'February 2021'!H107</f>
        <v>94.83</v>
      </c>
      <c r="I6" s="40">
        <f>'February 2021'!I107</f>
        <v>0</v>
      </c>
      <c r="J6" s="40">
        <f>'February 2021'!J107</f>
        <v>127.66</v>
      </c>
      <c r="K6" s="40">
        <f>'February 2021'!K107</f>
        <v>0</v>
      </c>
      <c r="L6" s="40">
        <f>'February 2021'!L107</f>
        <v>9483.0300000000007</v>
      </c>
      <c r="M6" s="40">
        <f>'February 2021'!M107</f>
        <v>64758.340000000004</v>
      </c>
      <c r="N6" s="40">
        <f>'February 2021'!N107</f>
        <v>65164.850000000013</v>
      </c>
      <c r="O6" s="40">
        <f>'February 2021'!O107</f>
        <v>160.64999999999998</v>
      </c>
      <c r="P6" s="40">
        <f>'February 2021'!P107</f>
        <v>73</v>
      </c>
      <c r="Q6" s="40">
        <f>'February 2021'!Q107</f>
        <v>140</v>
      </c>
      <c r="R6" s="40">
        <f>'February 2021'!R107</f>
        <v>0</v>
      </c>
      <c r="S6" s="40">
        <f>'February 2021'!S107</f>
        <v>2250</v>
      </c>
      <c r="T6" s="40">
        <f>'February 2021'!T107</f>
        <v>75</v>
      </c>
      <c r="U6" s="40">
        <f>'February 2021'!U107</f>
        <v>0</v>
      </c>
      <c r="V6" s="40">
        <f>'February 2021'!V107</f>
        <v>50</v>
      </c>
      <c r="W6" s="40">
        <f>'February 2021'!W107</f>
        <v>151.96</v>
      </c>
      <c r="X6" s="40">
        <f>'February 2021'!X107</f>
        <v>20055.63</v>
      </c>
      <c r="Y6" s="40">
        <f>'February 2021'!Y107</f>
        <v>411.07</v>
      </c>
      <c r="Z6" s="40">
        <f>'February 2021'!Z107</f>
        <v>592.16999999999996</v>
      </c>
      <c r="AA6" s="40">
        <f>'February 2021'!AA107</f>
        <v>14775</v>
      </c>
      <c r="AB6" s="40">
        <f>'February 2021'!AB107</f>
        <v>427.65999999999997</v>
      </c>
      <c r="AC6" s="40">
        <f>'February 2021'!AC107</f>
        <v>24343.06</v>
      </c>
      <c r="AD6" s="40">
        <f>'February 2021'!AD107</f>
        <v>62465.33</v>
      </c>
      <c r="AE6" s="40">
        <f>'February 2021'!AE107</f>
        <v>2021.36</v>
      </c>
      <c r="AF6" s="40">
        <f>'February 2021'!AF107</f>
        <v>2021.36</v>
      </c>
      <c r="AG6" s="40">
        <f>'February 2021'!AG107</f>
        <v>358.88</v>
      </c>
      <c r="AH6" s="40">
        <f>'February 2021'!AH107</f>
        <v>271.64999999999998</v>
      </c>
      <c r="AI6" s="40">
        <f>'February 2021'!AI107</f>
        <v>0</v>
      </c>
      <c r="AJ6" s="40">
        <f>'February 2021'!AJ107</f>
        <v>462.72</v>
      </c>
      <c r="AK6" s="40">
        <f>'February 2021'!AK107</f>
        <v>1805.35</v>
      </c>
      <c r="AL6" s="40">
        <f>'February 2021'!AL107</f>
        <v>2750</v>
      </c>
      <c r="AM6" s="40">
        <f>'February 2021'!AM107</f>
        <v>490.11</v>
      </c>
      <c r="AN6" s="40">
        <f>'February 2021'!AN107</f>
        <v>1198.05</v>
      </c>
      <c r="AO6" s="40">
        <f>'February 2021'!AO107</f>
        <v>3333</v>
      </c>
      <c r="AP6" s="40">
        <f>'February 2021'!AP107</f>
        <v>495.13</v>
      </c>
      <c r="AQ6" s="40">
        <f>'February 2021'!AQ107</f>
        <v>0</v>
      </c>
      <c r="AR6" s="40">
        <f>'February 2021'!AR107</f>
        <v>0</v>
      </c>
      <c r="AS6" s="40">
        <f>'February 2021'!AS107</f>
        <v>150</v>
      </c>
      <c r="AT6" s="40">
        <f>'February 2021'!AT107</f>
        <v>2768.7999999999997</v>
      </c>
      <c r="AU6" s="40">
        <f>'February 2021'!AU107</f>
        <v>0</v>
      </c>
      <c r="AV6" s="40" t="e">
        <f>#REF!</f>
        <v>#REF!</v>
      </c>
    </row>
    <row r="7" spans="1:48" x14ac:dyDescent="0.35">
      <c r="A7" s="13">
        <v>44256</v>
      </c>
      <c r="B7" s="4">
        <f>'March 2021'!B134</f>
        <v>86541.499999999985</v>
      </c>
      <c r="C7" s="4">
        <f>'March 2021'!C134</f>
        <v>76266.789999999979</v>
      </c>
      <c r="D7" s="4">
        <f>'March 2021'!D134</f>
        <v>142.30000000000001</v>
      </c>
      <c r="E7" s="4">
        <f>'March 2021'!E134</f>
        <v>608.46</v>
      </c>
      <c r="F7" s="4">
        <f>'March 2021'!F134</f>
        <v>729</v>
      </c>
      <c r="G7" s="4">
        <f>'March 2021'!G134</f>
        <v>489.45000000000005</v>
      </c>
      <c r="H7" s="4">
        <f>'March 2021'!H134</f>
        <v>98.13</v>
      </c>
      <c r="I7" s="4">
        <f>'March 2021'!I134</f>
        <v>0</v>
      </c>
      <c r="J7" s="4">
        <f>'March 2021'!J134</f>
        <v>127.66</v>
      </c>
      <c r="K7" s="4">
        <f>'March 2021'!K134</f>
        <v>0</v>
      </c>
      <c r="L7" s="4">
        <f>'March 2021'!L134</f>
        <v>9813.9000000000015</v>
      </c>
      <c r="M7" s="4">
        <f>'March 2021'!M134</f>
        <v>72192.12</v>
      </c>
      <c r="N7" s="4">
        <f>'March 2021'!N134</f>
        <v>78505.680000000022</v>
      </c>
      <c r="O7" s="4">
        <f>'March 2021'!O134</f>
        <v>192.14999999999995</v>
      </c>
      <c r="P7" s="4">
        <f>'March 2021'!P134</f>
        <v>26.25</v>
      </c>
      <c r="Q7" s="4">
        <f>'March 2021'!Q134</f>
        <v>300</v>
      </c>
      <c r="R7" s="4">
        <f>'March 2021'!R134</f>
        <v>0</v>
      </c>
      <c r="S7" s="4">
        <f>'March 2021'!S134</f>
        <v>2250</v>
      </c>
      <c r="T7" s="4">
        <f>'March 2021'!T134</f>
        <v>225</v>
      </c>
      <c r="U7" s="4">
        <f>'March 2021'!U134</f>
        <v>180</v>
      </c>
      <c r="V7" s="4">
        <f>'March 2021'!V134</f>
        <v>650</v>
      </c>
      <c r="W7" s="4">
        <f>'March 2021'!W134</f>
        <v>354.71999999999997</v>
      </c>
      <c r="X7" s="4">
        <f>'March 2021'!X134</f>
        <v>10691.94</v>
      </c>
      <c r="Y7" s="4">
        <f>'March 2021'!Y134</f>
        <v>381.33000000000004</v>
      </c>
      <c r="Z7" s="4">
        <f>'March 2021'!Z134</f>
        <v>561.16999999999996</v>
      </c>
      <c r="AA7" s="4">
        <f>'March 2021'!AA134</f>
        <v>15775</v>
      </c>
      <c r="AB7" s="4">
        <f>'March 2021'!AB134</f>
        <v>705.63</v>
      </c>
      <c r="AC7" s="4">
        <f>'March 2021'!AC134</f>
        <v>23152.39</v>
      </c>
      <c r="AD7" s="4">
        <f>'March 2021'!AD134</f>
        <v>68676.3</v>
      </c>
      <c r="AE7" s="4">
        <f>'March 2021'!AE134</f>
        <v>1972.43</v>
      </c>
      <c r="AF7" s="4">
        <f>'March 2021'!AF134</f>
        <v>1972.43</v>
      </c>
      <c r="AG7" s="4">
        <f>'March 2021'!AG134</f>
        <v>277.24</v>
      </c>
      <c r="AH7" s="4">
        <f>'March 2021'!AH134</f>
        <v>264.66000000000003</v>
      </c>
      <c r="AI7" s="4">
        <f>'March 2021'!AI134</f>
        <v>1278.73</v>
      </c>
      <c r="AJ7" s="4">
        <f>'March 2021'!AJ134</f>
        <v>798.31</v>
      </c>
      <c r="AK7" s="4">
        <f>'March 2021'!AK134</f>
        <v>1118.54</v>
      </c>
      <c r="AL7" s="4">
        <f>'March 2021'!AL134</f>
        <v>6460</v>
      </c>
      <c r="AM7" s="4">
        <f>'March 2021'!AM134</f>
        <v>717.82</v>
      </c>
      <c r="AN7" s="4">
        <f>'March 2021'!AN134</f>
        <v>1783.44</v>
      </c>
      <c r="AO7" s="4">
        <f>'March 2021'!AO134</f>
        <v>3181.5</v>
      </c>
      <c r="AP7" s="4">
        <f>'March 2021'!AP134</f>
        <v>495.13</v>
      </c>
      <c r="AQ7" s="4">
        <f>'March 2021'!AQ134</f>
        <v>0</v>
      </c>
      <c r="AR7" s="4">
        <f>'March 2021'!AR134</f>
        <v>0</v>
      </c>
      <c r="AS7" s="4">
        <f>'March 2021'!AS134</f>
        <v>300</v>
      </c>
      <c r="AT7" s="4">
        <f>'March 2021'!AT134</f>
        <v>4343.62</v>
      </c>
      <c r="AU7" s="4">
        <f>'March 2021'!AU134</f>
        <v>0</v>
      </c>
    </row>
    <row r="8" spans="1:48" x14ac:dyDescent="0.35">
      <c r="A8" s="13">
        <v>44306</v>
      </c>
      <c r="B8" s="4">
        <f>'April 2021'!B122</f>
        <v>79449.220000000016</v>
      </c>
      <c r="C8" s="4">
        <f>'April 2021'!C122</f>
        <v>77242.69</v>
      </c>
      <c r="D8" s="4">
        <f>'April 2021'!D122</f>
        <v>149.70000000000002</v>
      </c>
      <c r="E8" s="4">
        <f>'April 2021'!E122</f>
        <v>640.13</v>
      </c>
      <c r="F8" s="4">
        <f>'April 2021'!F122</f>
        <v>739</v>
      </c>
      <c r="G8" s="4">
        <f>'April 2021'!G122</f>
        <v>510.05000000000007</v>
      </c>
      <c r="H8" s="4">
        <f>'April 2021'!H122</f>
        <v>103.24</v>
      </c>
      <c r="I8" s="4">
        <f>'April 2021'!I122</f>
        <v>0</v>
      </c>
      <c r="J8" s="4">
        <f>'April 2021'!J122</f>
        <v>127.66</v>
      </c>
      <c r="K8" s="4">
        <f>'April 2021'!K122</f>
        <v>0</v>
      </c>
      <c r="L8" s="4">
        <f>'April 2021'!L122</f>
        <v>10324.670000000002</v>
      </c>
      <c r="M8" s="4">
        <f>'April 2021'!M122</f>
        <v>70934.34</v>
      </c>
      <c r="N8" s="4">
        <f>'April 2021'!N122</f>
        <v>68658.859999999986</v>
      </c>
      <c r="O8" s="4">
        <f>'April 2021'!O122</f>
        <v>173.24999999999994</v>
      </c>
      <c r="P8" s="4">
        <f>'April 2021'!P122</f>
        <v>22.87</v>
      </c>
      <c r="Q8" s="4">
        <f>'April 2021'!Q122</f>
        <v>220</v>
      </c>
      <c r="R8" s="4">
        <f>'April 2021'!R122</f>
        <v>0</v>
      </c>
      <c r="S8" s="4">
        <f>'April 2021'!S122</f>
        <v>3000</v>
      </c>
      <c r="T8" s="4">
        <f>'April 2021'!T122</f>
        <v>150</v>
      </c>
      <c r="U8" s="4">
        <f>'April 2021'!U122</f>
        <v>90</v>
      </c>
      <c r="V8" s="4">
        <f>'April 2021'!V122</f>
        <v>0</v>
      </c>
      <c r="W8" s="4">
        <f>'April 2021'!W122</f>
        <v>285.7</v>
      </c>
      <c r="X8" s="4">
        <f>'April 2021'!X122</f>
        <v>6132.3899999999994</v>
      </c>
      <c r="Y8" s="4">
        <f>'April 2021'!Y122</f>
        <v>381.33000000000004</v>
      </c>
      <c r="Z8" s="4">
        <f>'April 2021'!Z122</f>
        <v>389.6</v>
      </c>
      <c r="AA8" s="4">
        <f>'April 2021'!AA122</f>
        <v>29312.52</v>
      </c>
      <c r="AB8" s="4">
        <f>'April 2021'!AB122</f>
        <v>427.65999999999997</v>
      </c>
      <c r="AC8" s="4">
        <f>'April 2021'!AC122</f>
        <v>14220.41</v>
      </c>
      <c r="AD8" s="4">
        <f>'April 2021'!AD122</f>
        <v>68482.7</v>
      </c>
      <c r="AE8" s="4">
        <f>'April 2021'!AE122</f>
        <v>2158.77</v>
      </c>
      <c r="AF8" s="4">
        <f>'April 2021'!AF122</f>
        <v>2158.77</v>
      </c>
      <c r="AG8" s="4">
        <f>'April 2021'!AG122</f>
        <v>349.83</v>
      </c>
      <c r="AH8" s="4">
        <f>'April 2021'!AH122</f>
        <v>292.87</v>
      </c>
      <c r="AI8" s="4">
        <f>'April 2021'!AI122</f>
        <v>0</v>
      </c>
      <c r="AJ8" s="4">
        <f>'April 2021'!AJ122</f>
        <v>640.07999999999993</v>
      </c>
      <c r="AK8" s="4">
        <f>'April 2021'!AK122</f>
        <v>1853.62</v>
      </c>
      <c r="AL8" s="4">
        <f>'April 2021'!AL122</f>
        <v>2760</v>
      </c>
      <c r="AM8" s="4">
        <f>'April 2021'!AM122</f>
        <v>412.55</v>
      </c>
      <c r="AN8" s="4">
        <f>'April 2021'!AN122</f>
        <v>5781.8099999999995</v>
      </c>
      <c r="AO8" s="4">
        <f>'April 2021'!AO122</f>
        <v>3282</v>
      </c>
      <c r="AP8" s="4">
        <f>'April 2021'!AP122</f>
        <v>495.13</v>
      </c>
      <c r="AQ8" s="4">
        <f>'April 2021'!AQ122</f>
        <v>0</v>
      </c>
      <c r="AR8" s="4">
        <f>'April 2021'!AR122</f>
        <v>0</v>
      </c>
      <c r="AS8" s="4">
        <f>'April 2021'!AS122</f>
        <v>600</v>
      </c>
      <c r="AT8" s="4">
        <f>'April 2021'!AT122</f>
        <v>7475.58</v>
      </c>
      <c r="AU8" s="4">
        <f>'April 2021'!AU122</f>
        <v>0</v>
      </c>
    </row>
    <row r="9" spans="1:48" x14ac:dyDescent="0.35">
      <c r="A9" s="13">
        <v>44336</v>
      </c>
      <c r="B9" s="4">
        <f>'May 2021'!B106</f>
        <v>77919.799999999988</v>
      </c>
      <c r="C9" s="4">
        <f>'May 2021'!C106</f>
        <v>72099.799999999988</v>
      </c>
      <c r="D9" s="4">
        <f>'May 2021'!D106</f>
        <v>155.54</v>
      </c>
      <c r="E9" s="4">
        <f>'May 2021'!E106</f>
        <v>665.11</v>
      </c>
      <c r="F9" s="4">
        <f>'May 2021'!F106</f>
        <v>771</v>
      </c>
      <c r="G9" s="4">
        <f>'May 2021'!G106</f>
        <v>535.16</v>
      </c>
      <c r="H9" s="4">
        <f>'May 2021'!H106</f>
        <v>107.27</v>
      </c>
      <c r="I9" s="4">
        <f>'May 2021'!I106</f>
        <v>0</v>
      </c>
      <c r="J9" s="4">
        <f>'May 2021'!J106</f>
        <v>127.66</v>
      </c>
      <c r="K9" s="4">
        <f>'May 2021'!K106</f>
        <v>0</v>
      </c>
      <c r="L9" s="4">
        <f>'May 2021'!L106</f>
        <v>10727.57</v>
      </c>
      <c r="M9" s="4">
        <f>'May 2021'!M106</f>
        <v>69973.239999999991</v>
      </c>
      <c r="N9" s="4">
        <f>'May 2021'!N106</f>
        <v>67765.919999999998</v>
      </c>
      <c r="O9" s="4">
        <f>'May 2021'!O106</f>
        <v>154.35</v>
      </c>
      <c r="P9" s="4">
        <f>'May 2021'!P106</f>
        <v>71.710000000000008</v>
      </c>
      <c r="Q9" s="4">
        <f>'May 2021'!Q106</f>
        <v>180</v>
      </c>
      <c r="R9" s="4">
        <f>'May 2021'!R106</f>
        <v>0</v>
      </c>
      <c r="S9" s="4">
        <f>'May 2021'!S106</f>
        <v>1101.74</v>
      </c>
      <c r="T9" s="4">
        <f>'May 2021'!T106</f>
        <v>75</v>
      </c>
      <c r="U9" s="4">
        <f>'May 2021'!U106</f>
        <v>90</v>
      </c>
      <c r="V9" s="4">
        <f>'May 2021'!V106</f>
        <v>200</v>
      </c>
      <c r="W9" s="4">
        <f>'May 2021'!W106</f>
        <v>185.97</v>
      </c>
      <c r="X9" s="4">
        <f>'May 2021'!X106</f>
        <v>5544.47</v>
      </c>
      <c r="Y9" s="4">
        <f>'May 2021'!Y106</f>
        <v>384.72</v>
      </c>
      <c r="Z9" s="4">
        <f>'May 2021'!Z106</f>
        <v>359.72</v>
      </c>
      <c r="AA9" s="4">
        <f>'May 2021'!AA106</f>
        <v>16275</v>
      </c>
      <c r="AB9" s="4">
        <f>'May 2021'!AB106</f>
        <v>127.66</v>
      </c>
      <c r="AC9" s="4">
        <f>'May 2021'!AC106</f>
        <v>23877.4</v>
      </c>
      <c r="AD9" s="4">
        <f>'May 2021'!AD106</f>
        <v>67542.75</v>
      </c>
      <c r="AE9" s="4">
        <f>'May 2021'!AE106</f>
        <v>2152.9499999999998</v>
      </c>
      <c r="AF9" s="4">
        <f>'May 2021'!AF106</f>
        <v>2152.9499999999998</v>
      </c>
      <c r="AG9" s="4">
        <f>'May 2021'!AG106</f>
        <v>317.86</v>
      </c>
      <c r="AH9" s="4">
        <f>'May 2021'!AH106</f>
        <v>277.54000000000002</v>
      </c>
      <c r="AI9" s="4">
        <f>'May 2021'!AI106</f>
        <v>0</v>
      </c>
      <c r="AJ9" s="4">
        <f>'May 2021'!AJ106</f>
        <v>496.87</v>
      </c>
      <c r="AK9" s="4">
        <f>'May 2021'!AK106</f>
        <v>5214.09</v>
      </c>
      <c r="AL9" s="4">
        <f>'May 2021'!AL106</f>
        <v>4425</v>
      </c>
      <c r="AM9" s="4">
        <f>'May 2021'!AM106</f>
        <v>494.94</v>
      </c>
      <c r="AN9" s="4">
        <f>'May 2021'!AN106</f>
        <v>0</v>
      </c>
      <c r="AO9" s="4">
        <f>'May 2021'!AO106</f>
        <v>3282.5</v>
      </c>
      <c r="AP9" s="4">
        <f>'May 2021'!AP106</f>
        <v>495.13</v>
      </c>
      <c r="AQ9" s="4">
        <f>'May 2021'!AQ106</f>
        <v>0</v>
      </c>
      <c r="AR9" s="4">
        <f>'May 2021'!AR106</f>
        <v>0</v>
      </c>
      <c r="AS9" s="4">
        <f>'May 2021'!AS106</f>
        <v>75</v>
      </c>
      <c r="AT9" s="4">
        <f>'May 2021'!AT106</f>
        <v>8399.81</v>
      </c>
      <c r="AU9" s="4">
        <f>'May 2021'!AU106</f>
        <v>0</v>
      </c>
      <c r="AV9" s="4" t="e">
        <f>#REF!</f>
        <v>#REF!</v>
      </c>
    </row>
    <row r="10" spans="1:48" x14ac:dyDescent="0.35">
      <c r="A10" s="13">
        <v>44348</v>
      </c>
      <c r="B10" s="4">
        <f>'June 2021'!B115</f>
        <v>85611.77</v>
      </c>
      <c r="C10" s="4">
        <f>'June 2021'!C115</f>
        <v>65965.339999999982</v>
      </c>
      <c r="D10" s="4">
        <f>'June 2021'!D115</f>
        <v>156.91</v>
      </c>
      <c r="E10" s="4">
        <f>'June 2021'!E115</f>
        <v>670.99</v>
      </c>
      <c r="F10" s="4">
        <f>'June 2021'!F115</f>
        <v>779</v>
      </c>
      <c r="G10" s="4">
        <f>'June 2021'!G115</f>
        <v>534.05000000000007</v>
      </c>
      <c r="H10" s="4">
        <f>'June 2021'!H115</f>
        <v>108.21</v>
      </c>
      <c r="I10" s="4">
        <f>'June 2021'!I115</f>
        <v>0</v>
      </c>
      <c r="J10" s="4">
        <f>'June 2021'!J115</f>
        <v>127.66</v>
      </c>
      <c r="K10" s="4">
        <f>'June 2021'!K115</f>
        <v>0</v>
      </c>
      <c r="L10" s="4">
        <f>'June 2021'!L115</f>
        <v>10822.369999999999</v>
      </c>
      <c r="M10" s="4">
        <f>'June 2021'!M115</f>
        <v>79820</v>
      </c>
      <c r="N10" s="4">
        <f>'June 2021'!N115</f>
        <v>76405.709999999977</v>
      </c>
      <c r="O10" s="4">
        <f>'June 2021'!O115</f>
        <v>177.8</v>
      </c>
      <c r="P10" s="4">
        <f>'June 2021'!P115</f>
        <v>44</v>
      </c>
      <c r="Q10" s="4">
        <f>'June 2021'!Q115</f>
        <v>240</v>
      </c>
      <c r="R10" s="4">
        <f>'June 2021'!R115</f>
        <v>0</v>
      </c>
      <c r="S10" s="4">
        <f>'June 2021'!S115</f>
        <v>6340</v>
      </c>
      <c r="T10" s="4">
        <f>'June 2021'!T115</f>
        <v>225</v>
      </c>
      <c r="U10" s="4">
        <f>'June 2021'!U115</f>
        <v>160</v>
      </c>
      <c r="V10" s="4">
        <f>'June 2021'!V115</f>
        <v>300</v>
      </c>
      <c r="W10" s="4">
        <f>'June 2021'!W115</f>
        <v>535.64</v>
      </c>
      <c r="X10" s="4">
        <f>'June 2021'!X115</f>
        <v>7435.72</v>
      </c>
      <c r="Y10" s="4">
        <f>'June 2021'!Y115</f>
        <v>374.17</v>
      </c>
      <c r="Z10" s="4">
        <f>'June 2021'!Z115</f>
        <v>324.42</v>
      </c>
      <c r="AA10" s="4">
        <f>'June 2021'!AA115</f>
        <v>19525</v>
      </c>
      <c r="AB10" s="4">
        <f>'June 2021'!AB115</f>
        <v>352.65999999999997</v>
      </c>
      <c r="AC10" s="4">
        <f>'June 2021'!AC115</f>
        <v>15821.38</v>
      </c>
      <c r="AD10" s="4">
        <f>'June 2021'!AD115</f>
        <v>76199.12</v>
      </c>
      <c r="AE10" s="4">
        <f>'June 2021'!AE115</f>
        <v>2124.75</v>
      </c>
      <c r="AF10" s="4">
        <f>'June 2021'!AF115</f>
        <v>2124.75</v>
      </c>
      <c r="AG10" s="4">
        <f>'June 2021'!AG115</f>
        <v>338.99</v>
      </c>
      <c r="AH10" s="4">
        <f>'June 2021'!AH115</f>
        <v>319.27</v>
      </c>
      <c r="AI10" s="4">
        <f>'June 2021'!AI115</f>
        <v>1176.8599999999999</v>
      </c>
      <c r="AJ10" s="4">
        <f>'June 2021'!AJ115</f>
        <v>1725.91</v>
      </c>
      <c r="AK10" s="4">
        <f>'June 2021'!AK115</f>
        <v>2553.7199999999998</v>
      </c>
      <c r="AL10" s="4">
        <f>'June 2021'!AL115</f>
        <v>0</v>
      </c>
      <c r="AM10" s="4">
        <f>'June 2021'!AM115</f>
        <v>508.27</v>
      </c>
      <c r="AN10" s="4">
        <f>'June 2021'!AN115</f>
        <v>2088.2800000000002</v>
      </c>
      <c r="AO10" s="4">
        <f>'June 2021'!AO115</f>
        <v>3232</v>
      </c>
      <c r="AP10" s="4">
        <f>'June 2021'!AP115</f>
        <v>495.13</v>
      </c>
      <c r="AQ10" s="4">
        <f>'June 2021'!AQ115</f>
        <v>0</v>
      </c>
      <c r="AR10" s="4">
        <f>'June 2021'!AR115</f>
        <v>0</v>
      </c>
      <c r="AS10" s="4">
        <f>'June 2021'!AS115</f>
        <v>150</v>
      </c>
      <c r="AT10" s="4">
        <f>'June 2021'!AT115</f>
        <v>1873.51</v>
      </c>
      <c r="AU10" s="4">
        <f>'June 2021'!AU115</f>
        <v>0</v>
      </c>
    </row>
    <row r="11" spans="1:48" x14ac:dyDescent="0.35">
      <c r="A11" s="13">
        <v>44378</v>
      </c>
      <c r="B11" s="4">
        <f>'July 2021'!B113</f>
        <v>84272.700000000026</v>
      </c>
      <c r="C11" s="4">
        <f>'July 2021'!C113</f>
        <v>77198.090000000011</v>
      </c>
      <c r="D11" s="4">
        <f>'July 2021'!D113</f>
        <v>156.32</v>
      </c>
      <c r="E11" s="4">
        <f>'July 2021'!E113</f>
        <v>668.41</v>
      </c>
      <c r="F11" s="4">
        <f>'July 2021'!F113</f>
        <v>779</v>
      </c>
      <c r="G11" s="4">
        <f>'July 2021'!G113</f>
        <v>532.05000000000007</v>
      </c>
      <c r="H11" s="4">
        <f>'July 2021'!H113</f>
        <v>107.8</v>
      </c>
      <c r="I11" s="4">
        <f>'July 2021'!I113</f>
        <v>0</v>
      </c>
      <c r="J11" s="4">
        <f>'July 2021'!J113</f>
        <v>127.66</v>
      </c>
      <c r="K11" s="4">
        <f>'July 2021'!K113</f>
        <v>0</v>
      </c>
      <c r="L11" s="4">
        <f>'July 2021'!L113</f>
        <v>10780.900000000001</v>
      </c>
      <c r="M11" s="4">
        <f>'July 2021'!M113</f>
        <v>82089.539999999994</v>
      </c>
      <c r="N11" s="4">
        <f>'July 2021'!N113</f>
        <v>82080.89999999998</v>
      </c>
      <c r="O11" s="4">
        <f>'July 2021'!O113</f>
        <v>183.39999999999998</v>
      </c>
      <c r="P11" s="4">
        <f>'July 2021'!P113</f>
        <v>100</v>
      </c>
      <c r="Q11" s="4">
        <f>'July 2021'!Q113</f>
        <v>100</v>
      </c>
      <c r="R11" s="4">
        <f>'July 2021'!R113</f>
        <v>0</v>
      </c>
      <c r="S11" s="4">
        <f>'July 2021'!S113</f>
        <v>750</v>
      </c>
      <c r="T11" s="4">
        <f>'July 2021'!T113</f>
        <v>150</v>
      </c>
      <c r="U11" s="4">
        <f>'July 2021'!U113</f>
        <v>30</v>
      </c>
      <c r="V11" s="4">
        <f>'July 2021'!V113</f>
        <v>50</v>
      </c>
      <c r="W11" s="4">
        <f>'July 2021'!W113</f>
        <v>79.98</v>
      </c>
      <c r="X11" s="4">
        <f>'July 2021'!X113</f>
        <v>5712.43</v>
      </c>
      <c r="Y11" s="4">
        <f>'July 2021'!Y113</f>
        <v>373.15</v>
      </c>
      <c r="Z11" s="4">
        <f>'July 2021'!Z113</f>
        <v>397.43</v>
      </c>
      <c r="AA11" s="4">
        <f>'July 2021'!AA113</f>
        <v>19525</v>
      </c>
      <c r="AB11" s="4">
        <f>'July 2021'!AB113</f>
        <v>277.65999999999997</v>
      </c>
      <c r="AC11" s="4">
        <f>'July 2021'!AC113</f>
        <v>25334.45</v>
      </c>
      <c r="AD11" s="4">
        <f>'July 2021'!AD113</f>
        <v>78055.14</v>
      </c>
      <c r="AE11" s="4">
        <f>'July 2021'!AE113</f>
        <v>2384.4499999999998</v>
      </c>
      <c r="AF11" s="4">
        <f>'July 2021'!AF113</f>
        <v>2384.4499999999998</v>
      </c>
      <c r="AG11" s="4">
        <f>'July 2021'!AG113</f>
        <v>410.83</v>
      </c>
      <c r="AH11" s="4">
        <f>'July 2021'!AH113</f>
        <v>397.42</v>
      </c>
      <c r="AI11" s="4">
        <f>'July 2021'!AI113</f>
        <v>1252.53</v>
      </c>
      <c r="AJ11" s="4">
        <f>'July 2021'!AJ113</f>
        <v>399.17</v>
      </c>
      <c r="AK11" s="4">
        <f>'July 2021'!AK113</f>
        <v>2954.61</v>
      </c>
      <c r="AL11" s="4">
        <f>'July 2021'!AL113</f>
        <v>6145</v>
      </c>
      <c r="AM11" s="4">
        <f>'July 2021'!AM113</f>
        <v>848.26</v>
      </c>
      <c r="AN11" s="4">
        <f>'July 2021'!AN113</f>
        <v>61.05</v>
      </c>
      <c r="AO11" s="4">
        <f>'July 2021'!AO113</f>
        <v>3181.5</v>
      </c>
      <c r="AP11" s="4">
        <f>'July 2021'!AP113</f>
        <v>495.13</v>
      </c>
      <c r="AQ11" s="4">
        <f>'July 2021'!AQ113</f>
        <v>0</v>
      </c>
      <c r="AR11" s="4">
        <f>'July 2021'!AR113</f>
        <v>0</v>
      </c>
      <c r="AS11" s="4">
        <f>'July 2021'!AS113</f>
        <v>225</v>
      </c>
      <c r="AT11" s="4">
        <f>'July 2021'!AT113</f>
        <v>1045.07</v>
      </c>
      <c r="AU11" s="4">
        <f>'July 2021'!AU113</f>
        <v>0</v>
      </c>
    </row>
    <row r="12" spans="1:48" x14ac:dyDescent="0.35">
      <c r="A12" s="13">
        <v>44409</v>
      </c>
      <c r="B12" s="4">
        <f>'August 2021'!B121</f>
        <v>92533.300000000047</v>
      </c>
      <c r="C12" s="4">
        <f>'August 2021'!C121</f>
        <v>77253.899999999951</v>
      </c>
      <c r="D12" s="4">
        <f>'August 2021'!D121</f>
        <v>160.66</v>
      </c>
      <c r="E12" s="4">
        <f>'August 2021'!E121</f>
        <v>686.97</v>
      </c>
      <c r="F12" s="4">
        <f>'August 2021'!F121</f>
        <v>807</v>
      </c>
      <c r="G12" s="4">
        <f>'August 2021'!G121</f>
        <v>548.05000000000007</v>
      </c>
      <c r="H12" s="4">
        <f>'August 2021'!H121</f>
        <v>110.78999999999999</v>
      </c>
      <c r="I12" s="4">
        <f>'August 2021'!I121</f>
        <v>0</v>
      </c>
      <c r="J12" s="4">
        <f>'August 2021'!J121</f>
        <v>127.66</v>
      </c>
      <c r="K12" s="4">
        <f>'August 2021'!K121</f>
        <v>0</v>
      </c>
      <c r="L12" s="4">
        <f>'August 2021'!L121</f>
        <v>11080.11</v>
      </c>
      <c r="M12" s="4">
        <f>'August 2021'!M121</f>
        <v>83263.820000000007</v>
      </c>
      <c r="N12" s="4">
        <f>'August 2021'!N121</f>
        <v>84307.790000000008</v>
      </c>
      <c r="O12" s="4">
        <f>'August 2021'!O121</f>
        <v>170.79999999999995</v>
      </c>
      <c r="P12" s="4">
        <f>'August 2021'!P121</f>
        <v>170.81</v>
      </c>
      <c r="Q12" s="4">
        <f>'August 2021'!Q121</f>
        <v>360</v>
      </c>
      <c r="R12" s="4">
        <f>'August 2021'!R121</f>
        <v>0</v>
      </c>
      <c r="S12" s="4">
        <f>'August 2021'!S121</f>
        <v>6000</v>
      </c>
      <c r="T12" s="4">
        <f>'August 2021'!T121</f>
        <v>150</v>
      </c>
      <c r="U12" s="4">
        <f>'August 2021'!U121</f>
        <v>90</v>
      </c>
      <c r="V12" s="4">
        <f>'August 2021'!V121</f>
        <v>600</v>
      </c>
      <c r="W12" s="4">
        <f>'August 2021'!W121</f>
        <v>123.36</v>
      </c>
      <c r="X12" s="4">
        <f>'August 2021'!X121</f>
        <v>9342.25</v>
      </c>
      <c r="Y12" s="4">
        <f>'August 2021'!Y121</f>
        <v>507.76</v>
      </c>
      <c r="Z12" s="4">
        <f>'August 2021'!Z121</f>
        <v>414.95</v>
      </c>
      <c r="AA12" s="4">
        <f>'August 2021'!AA121</f>
        <v>16275</v>
      </c>
      <c r="AB12" s="4">
        <f>'August 2021'!AB121</f>
        <v>427.65999999999997</v>
      </c>
      <c r="AC12" s="4">
        <f>'August 2021'!AC121</f>
        <v>27903.32</v>
      </c>
      <c r="AD12" s="4">
        <f>'August 2021'!AD121</f>
        <v>78780.28</v>
      </c>
      <c r="AE12" s="4">
        <f>'August 2021'!AE121</f>
        <v>2443.16</v>
      </c>
      <c r="AF12" s="4">
        <f>'August 2021'!AF121</f>
        <v>2443.16</v>
      </c>
      <c r="AG12" s="4">
        <f>'August 2021'!AG121</f>
        <v>524.71</v>
      </c>
      <c r="AH12" s="4">
        <f>'August 2021'!AH121</f>
        <v>540.64</v>
      </c>
      <c r="AI12" s="4">
        <f>'August 2021'!AI121</f>
        <v>1499.74</v>
      </c>
      <c r="AJ12" s="4">
        <f>'August 2021'!AJ121</f>
        <v>225.87999999999997</v>
      </c>
      <c r="AK12" s="4">
        <f>'August 2021'!AK121</f>
        <v>2252.65</v>
      </c>
      <c r="AL12" s="4">
        <f>'August 2021'!AL121</f>
        <v>3080</v>
      </c>
      <c r="AM12" s="4">
        <f>'August 2021'!AM121</f>
        <v>799.56999999999994</v>
      </c>
      <c r="AN12" s="4">
        <f>'August 2021'!AN121</f>
        <v>0</v>
      </c>
      <c r="AO12" s="4">
        <f>'August 2021'!AO121</f>
        <v>3383.5</v>
      </c>
      <c r="AP12" s="4">
        <f>'August 2021'!AP121</f>
        <v>495.13</v>
      </c>
      <c r="AQ12" s="4">
        <f>'August 2021'!AQ121</f>
        <v>0</v>
      </c>
      <c r="AR12" s="4">
        <f>'August 2021'!AR121</f>
        <v>0</v>
      </c>
      <c r="AS12" s="4">
        <f>'August 2021'!AS121</f>
        <v>450</v>
      </c>
      <c r="AT12" s="4">
        <f>'August 2021'!AT121</f>
        <v>1059.5</v>
      </c>
      <c r="AU12" s="4">
        <f>'August 2021'!AU121</f>
        <v>0</v>
      </c>
      <c r="AV12" s="4" t="e">
        <f>#REF!</f>
        <v>#REF!</v>
      </c>
    </row>
    <row r="13" spans="1:48" x14ac:dyDescent="0.35">
      <c r="A13" s="13">
        <v>44440</v>
      </c>
      <c r="B13" s="4">
        <f>'September 2021'!B121</f>
        <v>118213.70000000001</v>
      </c>
      <c r="C13" s="4">
        <f>'September 2021'!C121</f>
        <v>98744.99000000002</v>
      </c>
      <c r="D13" s="4">
        <f>'September 2021'!D121</f>
        <v>149.01000000000002</v>
      </c>
      <c r="E13" s="4">
        <f>'September 2021'!E121</f>
        <v>637.17999999999995</v>
      </c>
      <c r="F13" s="4">
        <f>'September 2021'!F121</f>
        <v>642</v>
      </c>
      <c r="G13" s="4">
        <f>'September 2021'!G121</f>
        <v>471.18000000000006</v>
      </c>
      <c r="H13" s="4">
        <f>'September 2021'!H121</f>
        <v>102.75999999999999</v>
      </c>
      <c r="I13" s="4">
        <f>'September 2021'!I121</f>
        <v>0</v>
      </c>
      <c r="J13" s="4">
        <f>'September 2021'!J121</f>
        <v>127.66</v>
      </c>
      <c r="K13" s="4">
        <f>'September 2021'!K121</f>
        <v>0</v>
      </c>
      <c r="L13" s="4">
        <f>'September 2021'!L121</f>
        <v>10277.1</v>
      </c>
      <c r="M13" s="4">
        <f>'September 2021'!M121</f>
        <v>76177.939999999988</v>
      </c>
      <c r="N13" s="4">
        <f>'September 2021'!N121</f>
        <v>84723.72000000003</v>
      </c>
      <c r="O13" s="4">
        <f>'September 2021'!O121</f>
        <v>175.34999999999997</v>
      </c>
      <c r="P13" s="4">
        <f>'September 2021'!P121</f>
        <v>113.03</v>
      </c>
      <c r="Q13" s="4">
        <f>'September 2021'!Q121</f>
        <v>140</v>
      </c>
      <c r="R13" s="4">
        <f>'September 2021'!R121</f>
        <v>0</v>
      </c>
      <c r="S13" s="4">
        <f>'September 2021'!S121</f>
        <v>2250</v>
      </c>
      <c r="T13" s="4">
        <f>'September 2021'!T121</f>
        <v>75</v>
      </c>
      <c r="U13" s="4">
        <f>'September 2021'!U121</f>
        <v>0</v>
      </c>
      <c r="V13" s="4">
        <f>'September 2021'!V121</f>
        <v>200</v>
      </c>
      <c r="W13" s="4">
        <f>'September 2021'!W121</f>
        <v>440.44</v>
      </c>
      <c r="X13" s="4">
        <f>'September 2021'!X121</f>
        <v>6349.09</v>
      </c>
      <c r="Y13" s="4">
        <f>'September 2021'!Y121</f>
        <v>313.99</v>
      </c>
      <c r="Z13" s="4">
        <f>'September 2021'!Z121</f>
        <v>421.76</v>
      </c>
      <c r="AA13" s="4">
        <f>'September 2021'!AA121</f>
        <v>19525</v>
      </c>
      <c r="AB13" s="4">
        <f>'September 2021'!AB121</f>
        <v>252.66</v>
      </c>
      <c r="AC13" s="4">
        <f>'September 2021'!AC121</f>
        <v>19434.759999999998</v>
      </c>
      <c r="AD13" s="4">
        <f>'September 2021'!AD121</f>
        <v>71982.42</v>
      </c>
      <c r="AE13" s="4">
        <f>'September 2021'!AE121</f>
        <v>2466.4299999999998</v>
      </c>
      <c r="AF13" s="4">
        <f>'September 2021'!AF121</f>
        <v>2466.4299999999998</v>
      </c>
      <c r="AG13" s="4">
        <f>'September 2021'!AG121</f>
        <v>402.92</v>
      </c>
      <c r="AH13" s="4">
        <f>'September 2021'!AH121</f>
        <v>392.23</v>
      </c>
      <c r="AI13" s="4">
        <f>'September 2021'!AI121</f>
        <v>1336.86</v>
      </c>
      <c r="AJ13" s="4">
        <f>'September 2021'!AJ121</f>
        <v>406.88</v>
      </c>
      <c r="AK13" s="4">
        <f>'September 2021'!AK121</f>
        <v>4205.32</v>
      </c>
      <c r="AL13" s="4">
        <f>'September 2021'!AL121</f>
        <v>2080</v>
      </c>
      <c r="AM13" s="4">
        <f>'September 2021'!AM121</f>
        <v>30254.639999999999</v>
      </c>
      <c r="AN13" s="4">
        <f>'September 2021'!AN121</f>
        <v>0</v>
      </c>
      <c r="AO13" s="4">
        <f>'September 2021'!AO121</f>
        <v>3383.5</v>
      </c>
      <c r="AP13" s="4">
        <f>'September 2021'!AP121</f>
        <v>495.13</v>
      </c>
      <c r="AQ13" s="4">
        <f>'September 2021'!AQ121</f>
        <v>0</v>
      </c>
      <c r="AR13" s="4">
        <f>'September 2021'!AR121</f>
        <v>0</v>
      </c>
      <c r="AS13" s="4">
        <f>'September 2021'!AS121</f>
        <v>75</v>
      </c>
      <c r="AT13" s="4">
        <f>'September 2021'!AT121</f>
        <v>30672.5</v>
      </c>
      <c r="AU13" s="4">
        <f>'September 2021'!AU121</f>
        <v>0</v>
      </c>
      <c r="AV13" s="4" t="e">
        <f>#REF!</f>
        <v>#REF!</v>
      </c>
    </row>
    <row r="14" spans="1:48" x14ac:dyDescent="0.35">
      <c r="A14" s="13">
        <v>44470</v>
      </c>
      <c r="B14" s="4">
        <f>'October 2021'!B125</f>
        <v>83053.339999999982</v>
      </c>
      <c r="C14" s="4">
        <f>'October 2021'!C125</f>
        <v>77708.159999999974</v>
      </c>
      <c r="D14" s="4">
        <f>'October 2021'!D125</f>
        <v>162.93</v>
      </c>
      <c r="E14" s="4">
        <f>'October 2021'!E125</f>
        <v>696.69999999999993</v>
      </c>
      <c r="F14" s="4">
        <f>'October 2021'!F125</f>
        <v>738</v>
      </c>
      <c r="G14" s="4">
        <f>'October 2021'!G125</f>
        <v>519.18000000000006</v>
      </c>
      <c r="H14" s="4">
        <f>'October 2021'!H125</f>
        <v>112.36</v>
      </c>
      <c r="I14" s="4">
        <f>'October 2021'!I125</f>
        <v>0</v>
      </c>
      <c r="J14" s="4">
        <f>'October 2021'!J125</f>
        <v>127.66</v>
      </c>
      <c r="K14" s="4">
        <f>'October 2021'!K125</f>
        <v>0</v>
      </c>
      <c r="L14" s="4">
        <f>'October 2021'!L125</f>
        <v>11237.1</v>
      </c>
      <c r="M14" s="4">
        <f>'October 2021'!M125</f>
        <v>74697.899999999994</v>
      </c>
      <c r="N14" s="4">
        <f>'October 2021'!N125</f>
        <v>79983.490000000005</v>
      </c>
      <c r="O14" s="4">
        <f>'October 2021'!O125</f>
        <v>204.10000000000002</v>
      </c>
      <c r="P14" s="4">
        <f>'October 2021'!P125</f>
        <v>73.88</v>
      </c>
      <c r="Q14" s="4">
        <f>'October 2021'!Q125</f>
        <v>200</v>
      </c>
      <c r="R14" s="4">
        <f>'October 2021'!R125</f>
        <v>0</v>
      </c>
      <c r="S14" s="4">
        <f>'October 2021'!S125</f>
        <v>1500</v>
      </c>
      <c r="T14" s="4">
        <f>'October 2021'!T125</f>
        <v>210</v>
      </c>
      <c r="U14" s="4">
        <f>'October 2021'!U125</f>
        <v>90</v>
      </c>
      <c r="V14" s="4">
        <f>'October 2021'!V125</f>
        <v>250</v>
      </c>
      <c r="W14" s="4">
        <f>'October 2021'!W125</f>
        <v>102.99</v>
      </c>
      <c r="X14" s="4">
        <f>'October 2021'!X125</f>
        <v>7988.43</v>
      </c>
      <c r="Y14" s="4">
        <f>'October 2021'!Y125</f>
        <v>341.26</v>
      </c>
      <c r="Z14" s="4">
        <f>'October 2021'!Z125</f>
        <v>357.52</v>
      </c>
      <c r="AA14" s="4">
        <f>'October 2021'!AA125</f>
        <v>19525</v>
      </c>
      <c r="AB14" s="4">
        <f>'October 2021'!AB125</f>
        <v>352.65999999999997</v>
      </c>
      <c r="AC14" s="4">
        <f>'October 2021'!AC125</f>
        <v>24475.26</v>
      </c>
      <c r="AD14" s="4">
        <f>'October 2021'!AD125</f>
        <v>70854.23</v>
      </c>
      <c r="AE14" s="4">
        <f>'October 2021'!AE125</f>
        <v>2264.0100000000002</v>
      </c>
      <c r="AF14" s="4">
        <f>'October 2021'!AF125</f>
        <v>2264.0100000000002</v>
      </c>
      <c r="AG14" s="4">
        <f>'October 2021'!AG125</f>
        <v>215.11</v>
      </c>
      <c r="AH14" s="4">
        <f>'October 2021'!AH125</f>
        <v>338.09</v>
      </c>
      <c r="AI14" s="4">
        <f>'October 2021'!AI125</f>
        <v>1241.57</v>
      </c>
      <c r="AJ14" s="4">
        <f>'October 2021'!AJ125</f>
        <v>877.68</v>
      </c>
      <c r="AK14" s="4">
        <f>'October 2021'!AK125</f>
        <v>4884.66</v>
      </c>
      <c r="AL14" s="4">
        <f>'October 2021'!AL125</f>
        <v>2580</v>
      </c>
      <c r="AM14" s="4">
        <f>'October 2021'!AM125</f>
        <v>736.05000000000007</v>
      </c>
      <c r="AN14" s="4">
        <f>'October 2021'!AN125</f>
        <v>0</v>
      </c>
      <c r="AO14" s="4">
        <f>'October 2021'!AO125</f>
        <v>3434</v>
      </c>
      <c r="AP14" s="4">
        <f>'October 2021'!AP125</f>
        <v>495.13</v>
      </c>
      <c r="AQ14" s="4">
        <f>'October 2021'!AQ125</f>
        <v>0</v>
      </c>
      <c r="AR14" s="4">
        <f>'October 2021'!AR125</f>
        <v>0</v>
      </c>
      <c r="AS14" s="4">
        <f>'October 2021'!AS125</f>
        <v>300</v>
      </c>
      <c r="AT14" s="4">
        <f>'October 2021'!AT125</f>
        <v>791.5</v>
      </c>
      <c r="AU14" s="4">
        <f>'October 2021'!AU125</f>
        <v>0</v>
      </c>
      <c r="AV14" s="4" t="e">
        <f>#REF!</f>
        <v>#REF!</v>
      </c>
    </row>
    <row r="15" spans="1:48" x14ac:dyDescent="0.35">
      <c r="A15" s="13">
        <v>44501</v>
      </c>
      <c r="B15" s="4">
        <f>SUM('November 2021'!B119)</f>
        <v>81329.650000000023</v>
      </c>
      <c r="C15" s="4">
        <f>SUM('November 2021'!C119)</f>
        <v>82747.079999999987</v>
      </c>
      <c r="D15" s="4">
        <f>SUM('November 2021'!D119)</f>
        <v>183.87</v>
      </c>
      <c r="E15" s="4">
        <f>SUM('November 2021'!E119)</f>
        <v>786.22</v>
      </c>
      <c r="F15" s="4">
        <f>SUM('November 2021'!F119)</f>
        <v>813</v>
      </c>
      <c r="G15" s="4">
        <f>SUM('November 2021'!G119)</f>
        <v>580.97</v>
      </c>
      <c r="H15" s="4">
        <f>SUM('November 2021'!H119)</f>
        <v>126.8</v>
      </c>
      <c r="I15" s="4">
        <f>SUM('November 2021'!I119)</f>
        <v>0</v>
      </c>
      <c r="J15" s="4">
        <f>SUM('November 2021'!J119)</f>
        <v>127.66</v>
      </c>
      <c r="K15" s="4">
        <f>SUM('November 2021'!K119)</f>
        <v>0</v>
      </c>
      <c r="L15" s="4">
        <f>SUM('November 2021'!L119)</f>
        <v>12680.849999999999</v>
      </c>
      <c r="M15" s="4">
        <f>SUM('November 2021'!M119)</f>
        <v>70947.88</v>
      </c>
      <c r="N15" s="4">
        <f>SUM('November 2021'!N119)</f>
        <v>77685.640000000014</v>
      </c>
      <c r="O15" s="4">
        <f>SUM('November 2021'!O119)</f>
        <v>214.00000000000003</v>
      </c>
      <c r="P15" s="4">
        <f>SUM('November 2021'!P119)</f>
        <v>0</v>
      </c>
      <c r="Q15" s="4">
        <f>SUM('November 2021'!Q119)</f>
        <v>220</v>
      </c>
      <c r="R15" s="4">
        <f>SUM('November 2021'!R119)</f>
        <v>0</v>
      </c>
      <c r="S15" s="4">
        <f>SUM('November 2021'!S119)</f>
        <v>750</v>
      </c>
      <c r="T15" s="4">
        <f>SUM('November 2021'!T119)</f>
        <v>75</v>
      </c>
      <c r="U15" s="4">
        <f>SUM('November 2021'!U119)</f>
        <v>0</v>
      </c>
      <c r="V15" s="4">
        <f>SUM('November 2021'!V119)</f>
        <v>50</v>
      </c>
      <c r="W15" s="4">
        <f>SUM('November 2021'!W119)</f>
        <v>359.9</v>
      </c>
      <c r="X15" s="4">
        <f>SUM('November 2021'!X119)</f>
        <v>16823.899999999998</v>
      </c>
      <c r="Y15" s="4">
        <f>SUM('November 2021'!Y119)</f>
        <v>341.1</v>
      </c>
      <c r="Z15" s="4">
        <f>SUM('November 2021'!Z119)</f>
        <v>336.59</v>
      </c>
      <c r="AA15" s="4">
        <f>SUM('November 2021'!AA119)</f>
        <v>16275</v>
      </c>
      <c r="AB15" s="4">
        <f>SUM('November 2021'!AB119)</f>
        <v>1754.17</v>
      </c>
      <c r="AC15" s="4">
        <f>SUM('November 2021'!AC119)</f>
        <v>24004.03</v>
      </c>
      <c r="AD15" s="4">
        <f>SUM('November 2021'!AD119)</f>
        <v>67133.94</v>
      </c>
      <c r="AE15" s="4">
        <f>SUM('November 2021'!AE119)</f>
        <v>2230.16</v>
      </c>
      <c r="AF15" s="4">
        <f>SUM('November 2021'!AF119)</f>
        <v>2230.16</v>
      </c>
      <c r="AG15" s="4">
        <f>SUM('November 2021'!AG119)</f>
        <v>387.66</v>
      </c>
      <c r="AH15" s="4">
        <f>SUM('November 2021'!AH119)</f>
        <v>363.6</v>
      </c>
      <c r="AI15" s="4">
        <f>SUM('November 2021'!AI119)</f>
        <v>1220.18</v>
      </c>
      <c r="AJ15" s="4">
        <f>SUM('November 2021'!AJ119)</f>
        <v>4450.1799999999994</v>
      </c>
      <c r="AK15" s="4">
        <f>SUM('November 2021'!AK119)</f>
        <v>2699.33</v>
      </c>
      <c r="AL15" s="4">
        <f>SUM('November 2021'!AL119)</f>
        <v>1750</v>
      </c>
      <c r="AM15" s="4">
        <f>SUM('November 2021'!AM119)</f>
        <v>592.59</v>
      </c>
      <c r="AN15" s="4">
        <f>SUM('November 2021'!AN119)</f>
        <v>0</v>
      </c>
      <c r="AO15" s="4">
        <f>SUM('November 2021'!AO119)</f>
        <v>0</v>
      </c>
      <c r="AP15" s="4">
        <f>SUM('November 2021'!AP119)</f>
        <v>495.13</v>
      </c>
      <c r="AQ15" s="4">
        <f>SUM('November 2021'!AQ119)</f>
        <v>0</v>
      </c>
      <c r="AR15" s="4">
        <f>SUM('November 2021'!AR119)</f>
        <v>0</v>
      </c>
      <c r="AS15" s="4">
        <f>SUM('November 2021'!AS119)</f>
        <v>450</v>
      </c>
      <c r="AT15" s="4">
        <f>SUM('November 2021'!AT119)</f>
        <v>2600</v>
      </c>
      <c r="AU15" s="4">
        <f>SUM('November 2021'!AU119)</f>
        <v>0</v>
      </c>
      <c r="AV15" s="4" t="e">
        <f>#REF!</f>
        <v>#REF!</v>
      </c>
    </row>
    <row r="16" spans="1:48" x14ac:dyDescent="0.35">
      <c r="A16" s="13">
        <v>44531</v>
      </c>
      <c r="B16" s="4">
        <f>'December 2021'!B135</f>
        <v>84252.76</v>
      </c>
      <c r="C16" s="4">
        <f>'December 2021'!C135</f>
        <v>68886.110000000015</v>
      </c>
      <c r="D16" s="4">
        <f>'December 2021'!D135</f>
        <v>208.53</v>
      </c>
      <c r="E16" s="4">
        <f>'December 2021'!E135</f>
        <v>891.69</v>
      </c>
      <c r="F16" s="4">
        <f>'December 2021'!F135</f>
        <v>912</v>
      </c>
      <c r="G16" s="4">
        <f>'December 2021'!G135</f>
        <v>652.76</v>
      </c>
      <c r="H16" s="4">
        <f>'December 2021'!H135</f>
        <v>143.81</v>
      </c>
      <c r="I16" s="4">
        <f>'December 2021'!I135</f>
        <v>0</v>
      </c>
      <c r="J16" s="4">
        <f>'December 2021'!J135</f>
        <v>127.66</v>
      </c>
      <c r="K16" s="4">
        <f>'December 2021'!K135</f>
        <v>0</v>
      </c>
      <c r="L16" s="4">
        <f>'December 2021'!L135</f>
        <v>14382.099999999999</v>
      </c>
      <c r="M16" s="4">
        <f>'December 2021'!M135</f>
        <v>66451.360000000001</v>
      </c>
      <c r="N16" s="4">
        <f>'December 2021'!N135</f>
        <v>73582.150000000009</v>
      </c>
      <c r="O16" s="4">
        <f>'December 2021'!O135</f>
        <v>206.8</v>
      </c>
      <c r="P16" s="4">
        <f>'December 2021'!P135</f>
        <v>0</v>
      </c>
      <c r="Q16" s="4">
        <f>'December 2021'!Q135</f>
        <v>160</v>
      </c>
      <c r="R16" s="4">
        <f>'December 2021'!R135</f>
        <v>0</v>
      </c>
      <c r="S16" s="4">
        <f>'December 2021'!S135</f>
        <v>750</v>
      </c>
      <c r="T16" s="4">
        <f>'December 2021'!T135</f>
        <v>150</v>
      </c>
      <c r="U16" s="4">
        <f>'December 2021'!U135</f>
        <v>30</v>
      </c>
      <c r="V16" s="4">
        <f>'December 2021'!V135</f>
        <v>0</v>
      </c>
      <c r="W16" s="4">
        <f>'December 2021'!W135</f>
        <v>842.93000000000006</v>
      </c>
      <c r="X16" s="4">
        <f>'December 2021'!X135</f>
        <v>12099.744000000001</v>
      </c>
      <c r="Y16" s="4">
        <f>'December 2021'!Y135</f>
        <v>341.1</v>
      </c>
      <c r="Z16" s="4">
        <f>'December 2021'!Z135</f>
        <v>462.57</v>
      </c>
      <c r="AA16" s="4">
        <f>'December 2021'!AA135</f>
        <v>16275</v>
      </c>
      <c r="AB16" s="4">
        <f>'December 2021'!AB135</f>
        <v>338.21999999999997</v>
      </c>
      <c r="AC16" s="4">
        <f>'December 2021'!AC135</f>
        <v>17759.150000000001</v>
      </c>
      <c r="AD16" s="4">
        <f>'December 2021'!AD135</f>
        <v>62686.46</v>
      </c>
      <c r="AE16" s="4">
        <f>'December 2021'!AE135</f>
        <v>2121.58</v>
      </c>
      <c r="AF16" s="4">
        <f>'December 2021'!AF135</f>
        <v>2121.58</v>
      </c>
      <c r="AG16" s="4">
        <f>'December 2021'!AG135</f>
        <v>375.33</v>
      </c>
      <c r="AH16" s="4">
        <f>'December 2021'!AH135</f>
        <v>349.54</v>
      </c>
      <c r="AI16" s="4">
        <f>'December 2021'!AI135</f>
        <v>1293.78</v>
      </c>
      <c r="AJ16" s="4">
        <f>'December 2021'!AJ135</f>
        <v>538.03</v>
      </c>
      <c r="AK16" s="4">
        <f>'December 2021'!AK135</f>
        <v>1510.27</v>
      </c>
      <c r="AL16" s="4">
        <f>'December 2021'!AL135</f>
        <v>0</v>
      </c>
      <c r="AM16" s="4">
        <f>'December 2021'!AM135</f>
        <v>668.6</v>
      </c>
      <c r="AN16" s="4">
        <f>'December 2021'!AN135</f>
        <v>0</v>
      </c>
      <c r="AO16" s="4">
        <f>'December 2021'!AO135</f>
        <v>3434</v>
      </c>
      <c r="AP16" s="4">
        <f>'December 2021'!AP135</f>
        <v>495.13</v>
      </c>
      <c r="AQ16" s="4">
        <f>'December 2021'!AQ135</f>
        <v>0</v>
      </c>
      <c r="AR16" s="4">
        <f>'December 2021'!AR135</f>
        <v>0</v>
      </c>
      <c r="AS16" s="4">
        <f>'December 2021'!AS135</f>
        <v>375</v>
      </c>
      <c r="AT16" s="4">
        <f>'December 2021'!AT135</f>
        <v>9570</v>
      </c>
      <c r="AU16" s="4">
        <f>'December 2021'!AU135</f>
        <v>0</v>
      </c>
    </row>
    <row r="17" spans="1:49" x14ac:dyDescent="0.35">
      <c r="A17" s="13"/>
    </row>
    <row r="18" spans="1:49" x14ac:dyDescent="0.35">
      <c r="A18" s="13"/>
      <c r="AW18" s="3" t="s">
        <v>19</v>
      </c>
    </row>
    <row r="19" spans="1:49" x14ac:dyDescent="0.35">
      <c r="A19" t="s">
        <v>18</v>
      </c>
      <c r="B19" s="87">
        <f t="shared" ref="B19:W19" si="0">SUM(B5:B16)</f>
        <v>1014172.9200000002</v>
      </c>
      <c r="C19" s="87">
        <f t="shared" si="0"/>
        <v>920120.50999999978</v>
      </c>
      <c r="D19" s="52">
        <f t="shared" si="0"/>
        <v>1908.3999999999999</v>
      </c>
      <c r="E19" s="40">
        <f t="shared" si="0"/>
        <v>8160.380000000001</v>
      </c>
      <c r="F19" s="52">
        <f t="shared" si="0"/>
        <v>9147</v>
      </c>
      <c r="G19" s="40">
        <f t="shared" si="0"/>
        <v>6342.7700000000013</v>
      </c>
      <c r="H19" s="52">
        <f t="shared" si="0"/>
        <v>1316.0899999999997</v>
      </c>
      <c r="I19" s="40">
        <f t="shared" si="0"/>
        <v>0</v>
      </c>
      <c r="J19" s="40">
        <f t="shared" si="0"/>
        <v>1531.92</v>
      </c>
      <c r="K19" s="40">
        <f t="shared" si="0"/>
        <v>0</v>
      </c>
      <c r="L19" s="52">
        <f t="shared" si="0"/>
        <v>131618.86000000002</v>
      </c>
      <c r="M19" s="40">
        <f t="shared" si="0"/>
        <v>877657.48999999987</v>
      </c>
      <c r="N19" s="40">
        <f t="shared" si="0"/>
        <v>908286.13000000012</v>
      </c>
      <c r="O19" s="40">
        <f t="shared" si="0"/>
        <v>2169.8000000000002</v>
      </c>
      <c r="P19" s="40">
        <f t="shared" si="0"/>
        <v>695.55000000000007</v>
      </c>
      <c r="Q19" s="40">
        <f t="shared" si="0"/>
        <v>2420</v>
      </c>
      <c r="R19" s="40">
        <f t="shared" si="0"/>
        <v>0</v>
      </c>
      <c r="S19" s="87">
        <f t="shared" si="0"/>
        <v>26941.739999999998</v>
      </c>
      <c r="T19" s="40">
        <f t="shared" si="0"/>
        <v>1560</v>
      </c>
      <c r="U19" s="40">
        <f t="shared" si="0"/>
        <v>880</v>
      </c>
      <c r="V19" s="40">
        <f t="shared" si="0"/>
        <v>2550</v>
      </c>
      <c r="W19" s="40">
        <f t="shared" si="0"/>
        <v>3569.1499999999996</v>
      </c>
      <c r="X19" s="40">
        <f t="shared" ref="X19:AU19" si="1">SUM(X5:X16)</f>
        <v>115607.614</v>
      </c>
      <c r="Y19" s="40">
        <f t="shared" si="1"/>
        <v>4521.420000000001</v>
      </c>
      <c r="Z19" s="40">
        <f t="shared" si="1"/>
        <v>5175.869999999999</v>
      </c>
      <c r="AA19" s="40">
        <f t="shared" si="1"/>
        <v>219317.52000000002</v>
      </c>
      <c r="AB19" s="40">
        <f t="shared" si="1"/>
        <v>5877.9699999999993</v>
      </c>
      <c r="AC19" s="40">
        <f t="shared" si="1"/>
        <v>260081.51000000004</v>
      </c>
      <c r="AD19" s="40">
        <f t="shared" si="1"/>
        <v>836954.78</v>
      </c>
      <c r="AE19" s="40">
        <f t="shared" si="1"/>
        <v>26336.019999999997</v>
      </c>
      <c r="AF19" s="40">
        <f t="shared" si="1"/>
        <v>26336.019999999997</v>
      </c>
      <c r="AG19" s="40">
        <f t="shared" si="1"/>
        <v>4289.0700000000006</v>
      </c>
      <c r="AH19" s="40">
        <f t="shared" si="1"/>
        <v>4066.44</v>
      </c>
      <c r="AI19" s="40">
        <f t="shared" si="1"/>
        <v>10300.25</v>
      </c>
      <c r="AJ19" s="52">
        <f t="shared" si="1"/>
        <v>11043.95</v>
      </c>
      <c r="AK19" s="52">
        <f t="shared" si="1"/>
        <v>33613.189999999995</v>
      </c>
      <c r="AL19" s="52">
        <f t="shared" si="1"/>
        <v>33790</v>
      </c>
      <c r="AM19" s="40">
        <f t="shared" si="1"/>
        <v>37067.359999999993</v>
      </c>
      <c r="AN19" s="52">
        <f t="shared" si="1"/>
        <v>12014.369999999999</v>
      </c>
      <c r="AO19" s="40">
        <f t="shared" si="1"/>
        <v>36309</v>
      </c>
      <c r="AP19" s="40">
        <f t="shared" si="1"/>
        <v>5941.56</v>
      </c>
      <c r="AQ19" s="40">
        <f t="shared" si="1"/>
        <v>0</v>
      </c>
      <c r="AR19" s="40">
        <f t="shared" si="1"/>
        <v>0</v>
      </c>
      <c r="AS19" s="40">
        <f t="shared" si="1"/>
        <v>3450</v>
      </c>
      <c r="AT19" s="87">
        <f t="shared" si="1"/>
        <v>71202.39</v>
      </c>
      <c r="AU19" s="40">
        <f t="shared" si="1"/>
        <v>44.12</v>
      </c>
    </row>
    <row r="20" spans="1:49" ht="43.5" customHeight="1" x14ac:dyDescent="0.35">
      <c r="AW20" s="4">
        <f>B20-C20-D20-E20-F20-G20-H20-I20-J20-K20+L20+M20-N20-O20+P20-Q20-R20-S20-T20-U20-V20+W20+X20+Y20+Z20+AA20+AB20+AC20-AD20+AE20-AF20+AG20-AH20-AI20+AJ20+AM20+AK20+AL20+AP20+AQ20+AR20+AS20-AT20+AU20</f>
        <v>0</v>
      </c>
    </row>
    <row r="22" spans="1:49" ht="15.4" thickBot="1" x14ac:dyDescent="0.45">
      <c r="A22" s="10" t="s">
        <v>22</v>
      </c>
      <c r="C22" s="15">
        <f>C2+B19-C19</f>
        <v>251387.91000000038</v>
      </c>
      <c r="D22" s="14"/>
    </row>
  </sheetData>
  <mergeCells count="2">
    <mergeCell ref="AE4:AF4"/>
    <mergeCell ref="AQ3:AR3"/>
  </mergeCells>
  <phoneticPr fontId="1" type="noConversion"/>
  <pageMargins left="0.2" right="0.39" top="1" bottom="1" header="0.5" footer="0.5"/>
  <pageSetup paperSize="5" scale="75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indexed="52"/>
  </sheetPr>
  <dimension ref="A1:E40"/>
  <sheetViews>
    <sheetView topLeftCell="A13" workbookViewId="0">
      <selection activeCell="A23" sqref="A23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313" t="s">
        <v>44</v>
      </c>
      <c r="D1" s="314"/>
      <c r="E1" s="314"/>
    </row>
    <row r="2" spans="1:5" ht="77.25" customHeight="1" thickBot="1" x14ac:dyDescent="0.4">
      <c r="A2" s="315" t="s">
        <v>200</v>
      </c>
      <c r="B2" s="311"/>
      <c r="C2" s="316" t="s">
        <v>207</v>
      </c>
      <c r="D2" s="317"/>
      <c r="E2" s="312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/>
    </row>
    <row r="5" spans="1:5" ht="24.75" customHeight="1" thickBot="1" x14ac:dyDescent="0.4">
      <c r="A5" s="23"/>
      <c r="B5" s="22"/>
      <c r="C5" s="24"/>
      <c r="D5" s="24"/>
      <c r="E5" s="24">
        <v>12472.79</v>
      </c>
    </row>
    <row r="6" spans="1:5" ht="24.75" customHeight="1" thickBot="1" x14ac:dyDescent="0.4">
      <c r="A6" s="23">
        <v>44200</v>
      </c>
      <c r="B6" s="22"/>
      <c r="C6" s="24">
        <v>2000</v>
      </c>
      <c r="D6" s="24"/>
      <c r="E6" s="24">
        <f t="shared" ref="E6:E26" si="0">E5+C6-D6</f>
        <v>14472.79</v>
      </c>
    </row>
    <row r="7" spans="1:5" ht="24.75" customHeight="1" thickBot="1" x14ac:dyDescent="0.4">
      <c r="A7" s="23">
        <v>44228</v>
      </c>
      <c r="B7" s="22"/>
      <c r="C7" s="24">
        <v>2000</v>
      </c>
      <c r="D7" s="24"/>
      <c r="E7" s="24">
        <f t="shared" si="0"/>
        <v>16472.79</v>
      </c>
    </row>
    <row r="8" spans="1:5" ht="24.75" customHeight="1" thickBot="1" x14ac:dyDescent="0.4">
      <c r="A8" s="23">
        <v>44257</v>
      </c>
      <c r="B8" s="22"/>
      <c r="C8" s="24">
        <v>2000</v>
      </c>
      <c r="D8" s="24"/>
      <c r="E8" s="24">
        <f t="shared" si="0"/>
        <v>18472.79</v>
      </c>
    </row>
    <row r="9" spans="1:5" ht="24.75" customHeight="1" thickBot="1" x14ac:dyDescent="0.4">
      <c r="A9" s="23">
        <v>44286</v>
      </c>
      <c r="B9" s="22"/>
      <c r="C9" s="24">
        <v>2.67</v>
      </c>
      <c r="D9" s="24"/>
      <c r="E9" s="24">
        <f t="shared" si="0"/>
        <v>18475.46</v>
      </c>
    </row>
    <row r="10" spans="1:5" ht="24.75" customHeight="1" thickBot="1" x14ac:dyDescent="0.4">
      <c r="A10" s="23">
        <v>44287</v>
      </c>
      <c r="B10" s="22"/>
      <c r="C10" s="24">
        <v>2000</v>
      </c>
      <c r="D10" s="24"/>
      <c r="E10" s="24">
        <f t="shared" si="0"/>
        <v>20475.46</v>
      </c>
    </row>
    <row r="11" spans="1:5" ht="24.75" customHeight="1" thickBot="1" x14ac:dyDescent="0.4">
      <c r="A11" s="23">
        <v>44320</v>
      </c>
      <c r="B11" s="22"/>
      <c r="C11" s="24">
        <v>2000</v>
      </c>
      <c r="D11" s="24"/>
      <c r="E11" s="24">
        <f t="shared" si="0"/>
        <v>22475.46</v>
      </c>
    </row>
    <row r="12" spans="1:5" ht="24.75" customHeight="1" thickBot="1" x14ac:dyDescent="0.4">
      <c r="A12" s="23">
        <v>44365</v>
      </c>
      <c r="B12" s="22"/>
      <c r="C12" s="24">
        <v>2000</v>
      </c>
      <c r="D12" s="24"/>
      <c r="E12" s="24">
        <f t="shared" si="0"/>
        <v>24475.46</v>
      </c>
    </row>
    <row r="13" spans="1:5" ht="24.75" customHeight="1" thickBot="1" x14ac:dyDescent="0.4">
      <c r="A13" s="23">
        <v>44377</v>
      </c>
      <c r="B13" s="22"/>
      <c r="C13" s="24">
        <v>2.75</v>
      </c>
      <c r="D13" s="24"/>
      <c r="E13" s="24">
        <f t="shared" si="0"/>
        <v>24478.21</v>
      </c>
    </row>
    <row r="14" spans="1:5" ht="24.75" customHeight="1" thickBot="1" x14ac:dyDescent="0.4">
      <c r="A14" s="23">
        <v>44378</v>
      </c>
      <c r="B14" s="22"/>
      <c r="C14" s="24">
        <v>2000</v>
      </c>
      <c r="D14" s="24"/>
      <c r="E14" s="24">
        <f t="shared" si="0"/>
        <v>26478.21</v>
      </c>
    </row>
    <row r="15" spans="1:5" ht="24.75" customHeight="1" thickBot="1" x14ac:dyDescent="0.4">
      <c r="A15" s="23">
        <v>44405</v>
      </c>
      <c r="B15" s="22"/>
      <c r="C15" s="24"/>
      <c r="D15" s="24">
        <v>22368</v>
      </c>
      <c r="E15" s="24">
        <f t="shared" si="0"/>
        <v>4110.2099999999991</v>
      </c>
    </row>
    <row r="16" spans="1:5" ht="24.75" customHeight="1" thickBot="1" x14ac:dyDescent="0.4">
      <c r="A16" s="23">
        <v>44409</v>
      </c>
      <c r="B16" s="22"/>
      <c r="C16" s="24">
        <v>2000</v>
      </c>
      <c r="D16" s="24"/>
      <c r="E16" s="24">
        <f t="shared" si="0"/>
        <v>6110.2099999999991</v>
      </c>
    </row>
    <row r="17" spans="1:5" ht="24.75" customHeight="1" thickBot="1" x14ac:dyDescent="0.4">
      <c r="A17" s="23">
        <v>44441</v>
      </c>
      <c r="B17" s="22"/>
      <c r="C17" s="24">
        <v>2000</v>
      </c>
      <c r="D17" s="24"/>
      <c r="E17" s="24">
        <f t="shared" si="0"/>
        <v>8110.2099999999991</v>
      </c>
    </row>
    <row r="18" spans="1:5" ht="24.75" customHeight="1" thickBot="1" x14ac:dyDescent="0.4">
      <c r="A18" s="23">
        <v>44469</v>
      </c>
      <c r="B18" s="22"/>
      <c r="C18" s="24">
        <v>1.59</v>
      </c>
      <c r="D18" s="24"/>
      <c r="E18" s="24">
        <f t="shared" si="0"/>
        <v>8111.7999999999993</v>
      </c>
    </row>
    <row r="19" spans="1:5" ht="24.75" customHeight="1" thickBot="1" x14ac:dyDescent="0.4">
      <c r="A19" s="101">
        <v>44470</v>
      </c>
      <c r="B19" s="22"/>
      <c r="C19" s="24">
        <v>2000</v>
      </c>
      <c r="D19" s="24"/>
      <c r="E19" s="24">
        <f t="shared" si="0"/>
        <v>10111.799999999999</v>
      </c>
    </row>
    <row r="20" spans="1:5" ht="24.75" customHeight="1" thickBot="1" x14ac:dyDescent="0.4">
      <c r="A20" s="23">
        <v>44501</v>
      </c>
      <c r="B20" s="22"/>
      <c r="C20" s="24">
        <v>2000</v>
      </c>
      <c r="D20" s="24"/>
      <c r="E20" s="24">
        <f t="shared" si="0"/>
        <v>12111.8</v>
      </c>
    </row>
    <row r="21" spans="1:5" ht="24.75" customHeight="1" thickBot="1" x14ac:dyDescent="0.4">
      <c r="A21" s="23">
        <v>44531</v>
      </c>
      <c r="B21" s="22"/>
      <c r="C21" s="24">
        <v>2000</v>
      </c>
      <c r="D21" s="24"/>
      <c r="E21" s="24">
        <f t="shared" si="0"/>
        <v>14111.8</v>
      </c>
    </row>
    <row r="22" spans="1:5" ht="24.75" customHeight="1" thickBot="1" x14ac:dyDescent="0.4">
      <c r="A22" s="23">
        <v>44561</v>
      </c>
      <c r="B22" s="22"/>
      <c r="C22" s="24">
        <v>1.52</v>
      </c>
      <c r="D22" s="24"/>
      <c r="E22" s="24">
        <f t="shared" si="0"/>
        <v>14113.32</v>
      </c>
    </row>
    <row r="23" spans="1:5" ht="24.75" customHeight="1" thickBot="1" x14ac:dyDescent="0.4">
      <c r="A23" s="23"/>
      <c r="B23" s="22"/>
      <c r="C23" s="24"/>
      <c r="D23" s="24"/>
      <c r="E23" s="24">
        <f t="shared" si="0"/>
        <v>14113.32</v>
      </c>
    </row>
    <row r="24" spans="1:5" ht="24.75" customHeight="1" thickBot="1" x14ac:dyDescent="0.4">
      <c r="A24" s="23"/>
      <c r="B24" s="22"/>
      <c r="C24" s="24"/>
      <c r="D24" s="24"/>
      <c r="E24" s="24">
        <f t="shared" si="0"/>
        <v>14113.32</v>
      </c>
    </row>
    <row r="25" spans="1:5" ht="24.75" customHeight="1" thickBot="1" x14ac:dyDescent="0.4">
      <c r="A25" s="23"/>
      <c r="B25" s="22"/>
      <c r="C25" s="24"/>
      <c r="D25" s="24"/>
      <c r="E25" s="24">
        <f t="shared" si="0"/>
        <v>14113.32</v>
      </c>
    </row>
    <row r="26" spans="1:5" ht="24.75" customHeight="1" thickBot="1" x14ac:dyDescent="0.4">
      <c r="A26" s="22"/>
      <c r="B26" s="22"/>
      <c r="C26" s="24"/>
      <c r="D26" s="24"/>
      <c r="E26" s="24">
        <f t="shared" si="0"/>
        <v>14113.32</v>
      </c>
    </row>
    <row r="27" spans="1:5" ht="24.75" customHeight="1" thickBot="1" x14ac:dyDescent="0.4">
      <c r="A27" s="22"/>
      <c r="B27" s="22"/>
      <c r="C27" s="24"/>
      <c r="D27" s="24"/>
      <c r="E27" s="24"/>
    </row>
    <row r="28" spans="1:5" ht="24.75" customHeight="1" thickBot="1" x14ac:dyDescent="0.4">
      <c r="A28" s="22"/>
      <c r="B28" s="22"/>
      <c r="C28" s="24"/>
      <c r="D28" s="24"/>
      <c r="E28" s="24"/>
    </row>
    <row r="29" spans="1:5" ht="24.75" customHeight="1" thickBot="1" x14ac:dyDescent="0.4">
      <c r="A29" s="22"/>
      <c r="B29" s="22"/>
      <c r="C29" s="24"/>
      <c r="D29" s="24"/>
      <c r="E29" s="24"/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C36" s="4"/>
      <c r="D36" s="4"/>
      <c r="E36" s="4"/>
    </row>
    <row r="37" spans="3:5" x14ac:dyDescent="0.35">
      <c r="C37" s="4"/>
      <c r="D37" s="4"/>
      <c r="E37" s="4"/>
    </row>
    <row r="38" spans="3:5" x14ac:dyDescent="0.35">
      <c r="C38" s="4"/>
      <c r="D38" s="4"/>
      <c r="E38" s="4"/>
    </row>
    <row r="39" spans="3:5" x14ac:dyDescent="0.35">
      <c r="C39" s="4"/>
      <c r="D39" s="4"/>
      <c r="E39" s="4"/>
    </row>
    <row r="40" spans="3:5" x14ac:dyDescent="0.35">
      <c r="C40" s="4"/>
      <c r="D40" s="4"/>
      <c r="E40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indexed="39"/>
  </sheetPr>
  <dimension ref="A1:D40"/>
  <sheetViews>
    <sheetView topLeftCell="A10" workbookViewId="0">
      <selection activeCell="D16" sqref="D16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44.25" customHeight="1" thickBot="1" x14ac:dyDescent="0.4">
      <c r="A2" s="188" t="s">
        <v>202</v>
      </c>
      <c r="B2" s="316" t="s">
        <v>201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3"/>
      <c r="B4" s="24"/>
      <c r="C4" s="24"/>
      <c r="D4" s="24"/>
    </row>
    <row r="5" spans="1:4" ht="15.75" customHeight="1" thickBot="1" x14ac:dyDescent="0.4">
      <c r="A5" s="23"/>
      <c r="B5" s="24"/>
      <c r="C5" s="24"/>
      <c r="D5" s="24">
        <v>40157.82</v>
      </c>
    </row>
    <row r="6" spans="1:4" ht="15.75" customHeight="1" thickBot="1" x14ac:dyDescent="0.4">
      <c r="A6" s="23">
        <v>44201</v>
      </c>
      <c r="B6" s="24">
        <v>3700</v>
      </c>
      <c r="C6" s="24"/>
      <c r="D6" s="24">
        <f t="shared" ref="D6:D26" si="0">D5+B6-C6</f>
        <v>43857.82</v>
      </c>
    </row>
    <row r="7" spans="1:4" ht="15.75" customHeight="1" thickBot="1" x14ac:dyDescent="0.4">
      <c r="A7" s="23">
        <v>44229</v>
      </c>
      <c r="B7" s="24">
        <v>3700</v>
      </c>
      <c r="C7" s="24"/>
      <c r="D7" s="24">
        <f t="shared" si="0"/>
        <v>47557.82</v>
      </c>
    </row>
    <row r="8" spans="1:4" ht="15.75" customHeight="1" thickBot="1" x14ac:dyDescent="0.4">
      <c r="A8" s="101">
        <v>44247</v>
      </c>
      <c r="B8" s="24"/>
      <c r="C8" s="24">
        <v>44685</v>
      </c>
      <c r="D8" s="24">
        <f t="shared" si="0"/>
        <v>2872.8199999999997</v>
      </c>
    </row>
    <row r="9" spans="1:4" ht="15.75" customHeight="1" thickBot="1" x14ac:dyDescent="0.4">
      <c r="A9" s="23">
        <v>44258</v>
      </c>
      <c r="B9" s="24">
        <v>3700</v>
      </c>
      <c r="C9" s="24"/>
      <c r="D9" s="24">
        <f t="shared" si="0"/>
        <v>6572.82</v>
      </c>
    </row>
    <row r="10" spans="1:4" ht="15.75" customHeight="1" thickBot="1" x14ac:dyDescent="0.4">
      <c r="A10" s="23">
        <v>44286</v>
      </c>
      <c r="B10" s="24">
        <v>15.98</v>
      </c>
      <c r="C10" s="24"/>
      <c r="D10" s="24">
        <f t="shared" si="0"/>
        <v>6588.7999999999993</v>
      </c>
    </row>
    <row r="11" spans="1:4" ht="15.75" customHeight="1" thickBot="1" x14ac:dyDescent="0.4">
      <c r="A11" s="23">
        <v>44288</v>
      </c>
      <c r="B11" s="24">
        <v>3700</v>
      </c>
      <c r="C11" s="24"/>
      <c r="D11" s="24">
        <f t="shared" si="0"/>
        <v>10288.799999999999</v>
      </c>
    </row>
    <row r="12" spans="1:4" ht="15.75" customHeight="1" thickBot="1" x14ac:dyDescent="0.4">
      <c r="A12" s="23">
        <v>44321</v>
      </c>
      <c r="B12" s="24">
        <v>3700</v>
      </c>
      <c r="C12" s="24"/>
      <c r="D12" s="24">
        <f t="shared" si="0"/>
        <v>13988.8</v>
      </c>
    </row>
    <row r="13" spans="1:4" ht="15.75" customHeight="1" thickBot="1" x14ac:dyDescent="0.4">
      <c r="A13" s="23">
        <v>44349</v>
      </c>
      <c r="B13" s="24">
        <v>3700</v>
      </c>
      <c r="C13" s="24"/>
      <c r="D13" s="24">
        <f t="shared" si="0"/>
        <v>17688.8</v>
      </c>
    </row>
    <row r="14" spans="1:4" ht="15.75" customHeight="1" thickBot="1" x14ac:dyDescent="0.4">
      <c r="A14" s="23">
        <v>44377</v>
      </c>
      <c r="B14" s="24">
        <v>5.0999999999999996</v>
      </c>
      <c r="C14" s="24"/>
      <c r="D14" s="24">
        <f t="shared" si="0"/>
        <v>17693.899999999998</v>
      </c>
    </row>
    <row r="15" spans="1:4" ht="15.75" customHeight="1" thickBot="1" x14ac:dyDescent="0.4">
      <c r="A15" s="23">
        <v>44379</v>
      </c>
      <c r="B15" s="24">
        <v>3700</v>
      </c>
      <c r="C15" s="24"/>
      <c r="D15" s="24">
        <f>D14+B15-C15</f>
        <v>21393.899999999998</v>
      </c>
    </row>
    <row r="16" spans="1:4" ht="15.75" customHeight="1" thickBot="1" x14ac:dyDescent="0.4">
      <c r="A16" s="23">
        <v>44411</v>
      </c>
      <c r="B16" s="24">
        <v>3700</v>
      </c>
      <c r="C16" s="24"/>
      <c r="D16" s="24">
        <f t="shared" si="0"/>
        <v>25093.899999999998</v>
      </c>
    </row>
    <row r="17" spans="1:4" ht="15.75" customHeight="1" thickBot="1" x14ac:dyDescent="0.4">
      <c r="A17" s="23">
        <v>44441</v>
      </c>
      <c r="B17" s="24">
        <v>3700</v>
      </c>
      <c r="C17" s="24"/>
      <c r="D17" s="24">
        <f t="shared" si="0"/>
        <v>28793.899999999998</v>
      </c>
    </row>
    <row r="18" spans="1:4" ht="15.75" customHeight="1" thickBot="1" x14ac:dyDescent="0.4">
      <c r="A18" s="23">
        <v>44469</v>
      </c>
      <c r="B18" s="24">
        <v>7.22</v>
      </c>
      <c r="C18" s="24"/>
      <c r="D18" s="24">
        <f t="shared" si="0"/>
        <v>28801.119999999999</v>
      </c>
    </row>
    <row r="19" spans="1:4" ht="15.75" customHeight="1" thickBot="1" x14ac:dyDescent="0.4">
      <c r="A19" s="23">
        <v>44473</v>
      </c>
      <c r="B19" s="24">
        <v>3700</v>
      </c>
      <c r="C19" s="24"/>
      <c r="D19" s="24">
        <f t="shared" si="0"/>
        <v>32501.119999999999</v>
      </c>
    </row>
    <row r="20" spans="1:4" ht="15.75" customHeight="1" thickBot="1" x14ac:dyDescent="0.4">
      <c r="A20" s="101">
        <v>44502</v>
      </c>
      <c r="B20" s="24">
        <v>3700</v>
      </c>
      <c r="C20" s="24"/>
      <c r="D20" s="24">
        <f t="shared" si="0"/>
        <v>36201.119999999995</v>
      </c>
    </row>
    <row r="21" spans="1:4" ht="15.75" customHeight="1" thickBot="1" x14ac:dyDescent="0.4">
      <c r="A21" s="23">
        <v>44532</v>
      </c>
      <c r="B21" s="24">
        <v>3700</v>
      </c>
      <c r="C21" s="24"/>
      <c r="D21" s="24">
        <f t="shared" si="0"/>
        <v>39901.119999999995</v>
      </c>
    </row>
    <row r="22" spans="1:4" ht="15.75" customHeight="1" thickBot="1" x14ac:dyDescent="0.4">
      <c r="A22" s="23">
        <v>44561</v>
      </c>
      <c r="B22" s="24">
        <v>12.65</v>
      </c>
      <c r="C22" s="24"/>
      <c r="D22" s="24">
        <f t="shared" si="0"/>
        <v>39913.769999999997</v>
      </c>
    </row>
    <row r="23" spans="1:4" ht="15.75" customHeight="1" thickBot="1" x14ac:dyDescent="0.4">
      <c r="A23" s="23"/>
      <c r="B23" s="24"/>
      <c r="C23" s="24"/>
      <c r="D23" s="24">
        <f t="shared" si="0"/>
        <v>39913.769999999997</v>
      </c>
    </row>
    <row r="24" spans="1:4" ht="15.75" customHeight="1" thickBot="1" x14ac:dyDescent="0.4">
      <c r="A24" s="23"/>
      <c r="B24" s="24"/>
      <c r="C24" s="24"/>
      <c r="D24" s="24">
        <f t="shared" si="0"/>
        <v>39913.769999999997</v>
      </c>
    </row>
    <row r="25" spans="1:4" ht="15.75" customHeight="1" thickBot="1" x14ac:dyDescent="0.4">
      <c r="A25" s="23"/>
      <c r="B25" s="24"/>
      <c r="C25" s="24"/>
      <c r="D25" s="24">
        <f t="shared" si="0"/>
        <v>39913.769999999997</v>
      </c>
    </row>
    <row r="26" spans="1:4" ht="15.75" customHeight="1" thickBot="1" x14ac:dyDescent="0.4">
      <c r="A26" s="23"/>
      <c r="B26" s="24"/>
      <c r="C26" s="24"/>
      <c r="D26" s="24">
        <f t="shared" si="0"/>
        <v>39913.769999999997</v>
      </c>
    </row>
    <row r="27" spans="1:4" ht="9" customHeight="1" x14ac:dyDescent="0.35">
      <c r="A27" s="31"/>
      <c r="B27" s="32"/>
      <c r="C27" s="32"/>
      <c r="D27" s="32"/>
    </row>
    <row r="28" spans="1:4" ht="45" customHeight="1" x14ac:dyDescent="0.35">
      <c r="B28" s="4"/>
      <c r="C28" s="4"/>
      <c r="D28" s="4"/>
    </row>
    <row r="29" spans="1:4" ht="45" customHeight="1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  <row r="38" spans="2:4" x14ac:dyDescent="0.35">
      <c r="B38" s="4"/>
      <c r="C38" s="4"/>
      <c r="D38" s="4"/>
    </row>
    <row r="39" spans="2:4" x14ac:dyDescent="0.35">
      <c r="B39" s="4"/>
      <c r="C39" s="4"/>
      <c r="D39" s="4"/>
    </row>
    <row r="40" spans="2:4" x14ac:dyDescent="0.35">
      <c r="B40" s="4"/>
      <c r="C40" s="4"/>
      <c r="D40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indexed="43"/>
  </sheetPr>
  <dimension ref="A1:D38"/>
  <sheetViews>
    <sheetView topLeftCell="A7" workbookViewId="0">
      <selection activeCell="B23" sqref="B23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44.25" customHeight="1" thickBot="1" x14ac:dyDescent="0.4">
      <c r="A2" s="188" t="s">
        <v>203</v>
      </c>
      <c r="B2" s="316" t="s">
        <v>1148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3"/>
      <c r="B4" s="24"/>
      <c r="C4" s="24"/>
      <c r="D4" s="24"/>
    </row>
    <row r="5" spans="1:4" ht="15.75" customHeight="1" thickBot="1" x14ac:dyDescent="0.4">
      <c r="A5" s="23"/>
      <c r="B5" s="24"/>
      <c r="C5" s="24"/>
      <c r="D5" s="24">
        <v>4643.32</v>
      </c>
    </row>
    <row r="6" spans="1:4" ht="15.75" customHeight="1" thickBot="1" x14ac:dyDescent="0.4">
      <c r="A6" s="194">
        <v>44203</v>
      </c>
      <c r="B6" s="24">
        <v>1650</v>
      </c>
      <c r="C6" s="24"/>
      <c r="D6" s="24">
        <f t="shared" ref="D6:D24" si="0">D5+B6-C6</f>
        <v>6293.32</v>
      </c>
    </row>
    <row r="7" spans="1:4" ht="15.75" customHeight="1" thickBot="1" x14ac:dyDescent="0.4">
      <c r="A7" s="23">
        <v>44232</v>
      </c>
      <c r="B7" s="24">
        <v>1650</v>
      </c>
      <c r="C7" s="24"/>
      <c r="D7" s="24">
        <f t="shared" si="0"/>
        <v>7943.32</v>
      </c>
    </row>
    <row r="8" spans="1:4" ht="15.75" customHeight="1" thickBot="1" x14ac:dyDescent="0.4">
      <c r="A8" s="23">
        <v>44264</v>
      </c>
      <c r="B8" s="24">
        <v>1650</v>
      </c>
      <c r="C8" s="24"/>
      <c r="D8" s="24">
        <f t="shared" si="0"/>
        <v>9593.32</v>
      </c>
    </row>
    <row r="9" spans="1:4" ht="15.75" customHeight="1" thickBot="1" x14ac:dyDescent="0.4">
      <c r="A9" s="23">
        <v>44286</v>
      </c>
      <c r="B9" s="24">
        <v>1.21</v>
      </c>
      <c r="C9" s="24"/>
      <c r="D9" s="24">
        <f t="shared" si="0"/>
        <v>9594.5299999999988</v>
      </c>
    </row>
    <row r="10" spans="1:4" ht="15.75" customHeight="1" thickBot="1" x14ac:dyDescent="0.4">
      <c r="A10" s="201">
        <v>44293</v>
      </c>
      <c r="B10" s="218">
        <v>1650</v>
      </c>
      <c r="C10" s="24"/>
      <c r="D10" s="24">
        <f t="shared" si="0"/>
        <v>11244.529999999999</v>
      </c>
    </row>
    <row r="11" spans="1:4" ht="15.75" customHeight="1" thickBot="1" x14ac:dyDescent="0.4">
      <c r="A11" s="23">
        <v>44323</v>
      </c>
      <c r="B11" s="24">
        <v>1650</v>
      </c>
      <c r="C11" s="24"/>
      <c r="D11" s="24">
        <f t="shared" si="0"/>
        <v>12894.529999999999</v>
      </c>
    </row>
    <row r="12" spans="1:4" ht="15.75" customHeight="1" thickBot="1" x14ac:dyDescent="0.4">
      <c r="A12" s="23">
        <v>44355</v>
      </c>
      <c r="B12" s="24">
        <v>1650</v>
      </c>
      <c r="C12" s="24"/>
      <c r="D12" s="24">
        <f t="shared" si="0"/>
        <v>14544.529999999999</v>
      </c>
    </row>
    <row r="13" spans="1:4" ht="15.75" customHeight="1" thickBot="1" x14ac:dyDescent="0.4">
      <c r="A13" s="23">
        <v>44377</v>
      </c>
      <c r="B13" s="24">
        <v>1.56</v>
      </c>
      <c r="C13" s="24"/>
      <c r="D13" s="24">
        <f t="shared" si="0"/>
        <v>14546.089999999998</v>
      </c>
    </row>
    <row r="14" spans="1:4" ht="15.75" customHeight="1" thickBot="1" x14ac:dyDescent="0.4">
      <c r="A14" s="23">
        <v>44389</v>
      </c>
      <c r="B14" s="24">
        <v>1650</v>
      </c>
      <c r="C14" s="24"/>
      <c r="D14" s="24">
        <f t="shared" si="0"/>
        <v>16196.089999999998</v>
      </c>
    </row>
    <row r="15" spans="1:4" ht="15.75" customHeight="1" thickBot="1" x14ac:dyDescent="0.4">
      <c r="A15" s="23">
        <v>44417</v>
      </c>
      <c r="B15" s="24">
        <v>1650</v>
      </c>
      <c r="C15" s="24"/>
      <c r="D15" s="24">
        <f t="shared" si="0"/>
        <v>17846.089999999997</v>
      </c>
    </row>
    <row r="16" spans="1:4" ht="15.75" customHeight="1" thickBot="1" x14ac:dyDescent="0.4">
      <c r="A16" s="101">
        <v>44448</v>
      </c>
      <c r="B16" s="24">
        <v>1650</v>
      </c>
      <c r="C16" s="24"/>
      <c r="D16" s="24">
        <f t="shared" si="0"/>
        <v>19496.089999999997</v>
      </c>
    </row>
    <row r="17" spans="1:4" ht="15.75" customHeight="1" thickBot="1" x14ac:dyDescent="0.4">
      <c r="A17" s="101">
        <v>44469</v>
      </c>
      <c r="B17" s="24">
        <v>2.19</v>
      </c>
      <c r="C17" s="24"/>
      <c r="D17" s="24">
        <f t="shared" si="0"/>
        <v>19498.279999999995</v>
      </c>
    </row>
    <row r="18" spans="1:4" ht="15.75" customHeight="1" thickBot="1" x14ac:dyDescent="0.4">
      <c r="A18" s="101">
        <v>44477</v>
      </c>
      <c r="B18" s="24">
        <v>1650</v>
      </c>
      <c r="C18" s="24"/>
      <c r="D18" s="24">
        <f t="shared" si="0"/>
        <v>21148.279999999995</v>
      </c>
    </row>
    <row r="19" spans="1:4" ht="15.75" customHeight="1" thickBot="1" x14ac:dyDescent="0.4">
      <c r="A19" s="23">
        <v>44497</v>
      </c>
      <c r="B19" s="24"/>
      <c r="C19" s="24">
        <v>18979</v>
      </c>
      <c r="D19" s="24">
        <f t="shared" si="0"/>
        <v>2169.2799999999952</v>
      </c>
    </row>
    <row r="20" spans="1:4" ht="15.75" customHeight="1" thickBot="1" x14ac:dyDescent="0.4">
      <c r="A20" s="23">
        <v>44503</v>
      </c>
      <c r="B20" s="24">
        <v>1650</v>
      </c>
      <c r="C20" s="24"/>
      <c r="D20" s="24">
        <f t="shared" si="0"/>
        <v>3819.2799999999952</v>
      </c>
    </row>
    <row r="21" spans="1:4" ht="15.75" customHeight="1" thickBot="1" x14ac:dyDescent="0.4">
      <c r="A21" s="23">
        <v>44533</v>
      </c>
      <c r="B21" s="24">
        <v>1650</v>
      </c>
      <c r="C21" s="24"/>
      <c r="D21" s="24">
        <f t="shared" si="0"/>
        <v>5469.2799999999952</v>
      </c>
    </row>
    <row r="22" spans="1:4" ht="15.75" customHeight="1" thickBot="1" x14ac:dyDescent="0.4">
      <c r="A22" s="23">
        <v>44561</v>
      </c>
      <c r="B22" s="24">
        <v>1.1499999999999999</v>
      </c>
      <c r="C22" s="24"/>
      <c r="D22" s="24">
        <f t="shared" si="0"/>
        <v>5470.4299999999948</v>
      </c>
    </row>
    <row r="23" spans="1:4" ht="15.75" customHeight="1" thickBot="1" x14ac:dyDescent="0.4">
      <c r="A23" s="23"/>
      <c r="B23" s="24"/>
      <c r="C23" s="24"/>
      <c r="D23" s="24">
        <f t="shared" si="0"/>
        <v>5470.4299999999948</v>
      </c>
    </row>
    <row r="24" spans="1:4" ht="15.75" customHeight="1" thickBot="1" x14ac:dyDescent="0.4">
      <c r="A24" s="23"/>
      <c r="B24" s="24"/>
      <c r="C24" s="24"/>
      <c r="D24" s="24">
        <f t="shared" si="0"/>
        <v>5470.4299999999948</v>
      </c>
    </row>
    <row r="25" spans="1:4" ht="9" customHeight="1" x14ac:dyDescent="0.35">
      <c r="A25" s="31"/>
      <c r="B25" s="32"/>
      <c r="C25" s="32"/>
      <c r="D25" s="32"/>
    </row>
    <row r="26" spans="1:4" ht="45" customHeight="1" x14ac:dyDescent="0.35">
      <c r="B26" s="4"/>
      <c r="C26" s="4"/>
      <c r="D26" s="4"/>
    </row>
    <row r="27" spans="1:4" ht="45" customHeight="1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  <row r="37" spans="2:4" x14ac:dyDescent="0.35">
      <c r="B37" s="4"/>
      <c r="C37" s="4"/>
      <c r="D37" s="4"/>
    </row>
    <row r="38" spans="2:4" x14ac:dyDescent="0.35">
      <c r="B38" s="4"/>
      <c r="C38" s="4"/>
      <c r="D38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10"/>
  <sheetViews>
    <sheetView topLeftCell="A170" workbookViewId="0">
      <selection activeCell="A181" sqref="A181:XFD181"/>
    </sheetView>
  </sheetViews>
  <sheetFormatPr defaultRowHeight="12.75" x14ac:dyDescent="0.35"/>
  <cols>
    <col min="1" max="1" width="27.33203125" bestFit="1" customWidth="1"/>
    <col min="2" max="2" width="20.1328125" bestFit="1" customWidth="1"/>
    <col min="3" max="3" width="10.6640625" bestFit="1" customWidth="1"/>
    <col min="4" max="4" width="11.1328125" bestFit="1" customWidth="1"/>
    <col min="5" max="5" width="10.6640625" bestFit="1" customWidth="1"/>
  </cols>
  <sheetData>
    <row r="1" spans="1:5" ht="13.15" x14ac:dyDescent="0.4">
      <c r="A1" s="307" t="s">
        <v>106</v>
      </c>
      <c r="B1" s="307"/>
      <c r="C1" s="307"/>
      <c r="D1" s="307"/>
      <c r="E1" s="307"/>
    </row>
    <row r="2" spans="1:5" x14ac:dyDescent="0.35">
      <c r="A2" s="102">
        <v>44196</v>
      </c>
      <c r="B2" s="42">
        <v>22027.24</v>
      </c>
    </row>
    <row r="4" spans="1:5" ht="13.15" x14ac:dyDescent="0.4">
      <c r="A4" s="165" t="s">
        <v>107</v>
      </c>
      <c r="B4" s="165" t="s">
        <v>108</v>
      </c>
      <c r="C4" s="165" t="s">
        <v>2</v>
      </c>
      <c r="D4" s="165" t="s">
        <v>109</v>
      </c>
      <c r="E4" s="165" t="s">
        <v>110</v>
      </c>
    </row>
    <row r="5" spans="1:5" x14ac:dyDescent="0.35">
      <c r="A5" s="197" t="s">
        <v>306</v>
      </c>
      <c r="B5" s="197" t="s">
        <v>307</v>
      </c>
      <c r="C5" s="199">
        <v>75</v>
      </c>
      <c r="D5" s="197"/>
      <c r="E5" s="198">
        <v>44208</v>
      </c>
    </row>
    <row r="6" spans="1:5" x14ac:dyDescent="0.35">
      <c r="A6" s="90" t="s">
        <v>309</v>
      </c>
      <c r="B6" s="90" t="s">
        <v>310</v>
      </c>
      <c r="C6" s="41">
        <v>75</v>
      </c>
      <c r="D6" s="1"/>
      <c r="E6" s="43">
        <v>44221</v>
      </c>
    </row>
    <row r="7" spans="1:5" x14ac:dyDescent="0.35">
      <c r="A7" s="90"/>
      <c r="B7" s="90"/>
      <c r="C7" s="41"/>
      <c r="D7" s="1"/>
      <c r="E7" s="43"/>
    </row>
    <row r="8" spans="1:5" x14ac:dyDescent="0.35">
      <c r="A8" s="90"/>
      <c r="B8" s="90"/>
      <c r="C8" s="41"/>
      <c r="D8" s="1"/>
      <c r="E8" s="43"/>
    </row>
    <row r="9" spans="1:5" x14ac:dyDescent="0.35">
      <c r="A9" s="90"/>
      <c r="B9" s="90"/>
      <c r="C9" s="41"/>
      <c r="D9" s="2"/>
      <c r="E9" s="43"/>
    </row>
    <row r="10" spans="1:5" x14ac:dyDescent="0.35">
      <c r="A10" s="100"/>
      <c r="B10" s="100"/>
      <c r="C10" s="103"/>
      <c r="D10" s="34"/>
      <c r="E10" s="44"/>
    </row>
    <row r="11" spans="1:5" x14ac:dyDescent="0.35">
      <c r="A11" s="100"/>
      <c r="B11" s="100"/>
      <c r="C11" s="103"/>
      <c r="D11" s="34"/>
      <c r="E11" s="44"/>
    </row>
    <row r="12" spans="1:5" ht="13.15" thickBot="1" x14ac:dyDescent="0.4">
      <c r="A12" s="100"/>
      <c r="B12" s="100"/>
      <c r="C12" s="103"/>
      <c r="D12" s="33"/>
      <c r="E12" s="44"/>
    </row>
    <row r="13" spans="1:5" x14ac:dyDescent="0.35">
      <c r="A13" s="106" t="s">
        <v>115</v>
      </c>
      <c r="B13" s="107"/>
      <c r="C13" s="108">
        <f>SUM(C5:C11)</f>
        <v>150</v>
      </c>
      <c r="D13" s="109"/>
      <c r="E13" s="110"/>
    </row>
    <row r="14" spans="1:5" x14ac:dyDescent="0.35">
      <c r="A14" s="88" t="s">
        <v>118</v>
      </c>
      <c r="B14" s="73"/>
      <c r="C14" s="84"/>
      <c r="D14" s="111">
        <v>525</v>
      </c>
      <c r="E14" s="112"/>
    </row>
    <row r="15" spans="1:5" ht="13.5" thickBot="1" x14ac:dyDescent="0.45">
      <c r="A15" s="113" t="s">
        <v>114</v>
      </c>
      <c r="B15" s="114"/>
      <c r="C15" s="115"/>
      <c r="D15" s="116"/>
      <c r="E15" s="117">
        <f>B2+C13-D14</f>
        <v>21652.240000000002</v>
      </c>
    </row>
    <row r="16" spans="1:5" x14ac:dyDescent="0.35">
      <c r="A16" s="129" t="s">
        <v>328</v>
      </c>
      <c r="B16" s="129" t="s">
        <v>329</v>
      </c>
      <c r="C16" s="5">
        <v>75</v>
      </c>
      <c r="D16" s="104"/>
      <c r="E16" s="105">
        <v>44228</v>
      </c>
    </row>
    <row r="17" spans="1:5" x14ac:dyDescent="0.35">
      <c r="A17" s="90" t="s">
        <v>348</v>
      </c>
      <c r="B17" s="90" t="s">
        <v>349</v>
      </c>
      <c r="C17" s="2">
        <v>75</v>
      </c>
      <c r="D17" s="1"/>
      <c r="E17" s="43">
        <v>44231</v>
      </c>
    </row>
    <row r="18" spans="1:5" x14ac:dyDescent="0.35">
      <c r="A18" s="100" t="s">
        <v>350</v>
      </c>
      <c r="B18" s="90" t="s">
        <v>351</v>
      </c>
      <c r="C18" s="2">
        <v>75</v>
      </c>
      <c r="D18" s="1"/>
      <c r="E18" s="43">
        <v>44231</v>
      </c>
    </row>
    <row r="19" spans="1:5" x14ac:dyDescent="0.35">
      <c r="A19" s="100" t="s">
        <v>517</v>
      </c>
      <c r="B19" s="90" t="s">
        <v>518</v>
      </c>
      <c r="C19" s="2">
        <v>75</v>
      </c>
      <c r="D19" s="1"/>
      <c r="E19" s="43">
        <v>44232</v>
      </c>
    </row>
    <row r="20" spans="1:5" x14ac:dyDescent="0.35">
      <c r="A20" s="90" t="s">
        <v>354</v>
      </c>
      <c r="B20" s="90" t="s">
        <v>355</v>
      </c>
      <c r="C20" s="2">
        <v>75</v>
      </c>
      <c r="D20" s="1"/>
      <c r="E20" s="43">
        <v>44235</v>
      </c>
    </row>
    <row r="21" spans="1:5" x14ac:dyDescent="0.35">
      <c r="A21" s="90" t="s">
        <v>372</v>
      </c>
      <c r="B21" s="90" t="s">
        <v>373</v>
      </c>
      <c r="C21" s="2">
        <v>75</v>
      </c>
      <c r="D21" s="1"/>
      <c r="E21" s="43">
        <v>44237</v>
      </c>
    </row>
    <row r="22" spans="1:5" x14ac:dyDescent="0.35">
      <c r="A22" s="90"/>
      <c r="B22" s="90"/>
      <c r="C22" s="2"/>
      <c r="D22" s="1"/>
      <c r="E22" s="43"/>
    </row>
    <row r="23" spans="1:5" x14ac:dyDescent="0.35">
      <c r="A23" s="195"/>
      <c r="B23" s="129"/>
      <c r="C23" s="5"/>
      <c r="D23" s="104"/>
      <c r="E23" s="196"/>
    </row>
    <row r="24" spans="1:5" x14ac:dyDescent="0.35">
      <c r="A24" s="195"/>
      <c r="B24" s="129"/>
      <c r="C24" s="5"/>
      <c r="D24" s="104"/>
      <c r="E24" s="196"/>
    </row>
    <row r="25" spans="1:5" x14ac:dyDescent="0.35">
      <c r="A25" s="195"/>
      <c r="B25" s="129"/>
      <c r="C25" s="5"/>
      <c r="D25" s="104"/>
      <c r="E25" s="196"/>
    </row>
    <row r="26" spans="1:5" x14ac:dyDescent="0.35">
      <c r="A26" s="195"/>
      <c r="B26" s="129"/>
      <c r="C26" s="5"/>
      <c r="D26" s="104"/>
      <c r="E26" s="196"/>
    </row>
    <row r="27" spans="1:5" x14ac:dyDescent="0.35">
      <c r="A27" s="195"/>
      <c r="B27" s="129"/>
      <c r="C27" s="5"/>
      <c r="D27" s="104"/>
      <c r="E27" s="196"/>
    </row>
    <row r="28" spans="1:5" x14ac:dyDescent="0.35">
      <c r="A28" s="195"/>
      <c r="B28" s="129"/>
      <c r="C28" s="5"/>
      <c r="D28" s="104"/>
      <c r="E28" s="196"/>
    </row>
    <row r="29" spans="1:5" ht="13.15" thickBot="1" x14ac:dyDescent="0.4">
      <c r="A29" s="200"/>
      <c r="B29" s="99"/>
      <c r="C29" s="131"/>
      <c r="E29" s="201"/>
    </row>
    <row r="30" spans="1:5" x14ac:dyDescent="0.35">
      <c r="A30" s="119" t="s">
        <v>115</v>
      </c>
      <c r="B30" s="120"/>
      <c r="C30" s="121">
        <f>SUM(C16:C29)</f>
        <v>450</v>
      </c>
      <c r="D30" s="122"/>
      <c r="E30" s="123"/>
    </row>
    <row r="31" spans="1:5" x14ac:dyDescent="0.35">
      <c r="A31" s="124" t="s">
        <v>118</v>
      </c>
      <c r="B31" s="55"/>
      <c r="C31" s="57"/>
      <c r="D31" s="57">
        <v>300</v>
      </c>
      <c r="E31" s="125"/>
    </row>
    <row r="32" spans="1:5" ht="13.5" thickBot="1" x14ac:dyDescent="0.45">
      <c r="A32" s="126" t="s">
        <v>114</v>
      </c>
      <c r="B32" s="127"/>
      <c r="C32" s="128"/>
      <c r="D32" s="127"/>
      <c r="E32" s="130">
        <f>E15+C30-D31</f>
        <v>21802.240000000002</v>
      </c>
    </row>
    <row r="33" spans="1:5" x14ac:dyDescent="0.35">
      <c r="A33" s="171" t="s">
        <v>409</v>
      </c>
      <c r="B33" s="190" t="s">
        <v>410</v>
      </c>
      <c r="C33" s="173">
        <v>75</v>
      </c>
      <c r="D33" s="172"/>
      <c r="E33" s="177">
        <v>44257</v>
      </c>
    </row>
    <row r="34" spans="1:5" x14ac:dyDescent="0.35">
      <c r="A34" s="174" t="s">
        <v>413</v>
      </c>
      <c r="B34" s="178" t="s">
        <v>414</v>
      </c>
      <c r="C34" s="176">
        <v>75</v>
      </c>
      <c r="D34" s="175"/>
      <c r="E34" s="179">
        <v>44258</v>
      </c>
    </row>
    <row r="35" spans="1:5" x14ac:dyDescent="0.35">
      <c r="A35" s="170" t="s">
        <v>449</v>
      </c>
      <c r="B35" s="129" t="s">
        <v>450</v>
      </c>
      <c r="C35" s="5">
        <v>75</v>
      </c>
      <c r="D35" s="104"/>
      <c r="E35" s="105">
        <v>44266</v>
      </c>
    </row>
    <row r="36" spans="1:5" x14ac:dyDescent="0.35">
      <c r="A36" s="90" t="s">
        <v>461</v>
      </c>
      <c r="B36" s="90" t="s">
        <v>462</v>
      </c>
      <c r="C36" s="2">
        <v>75</v>
      </c>
      <c r="D36" s="1"/>
      <c r="E36" s="43">
        <v>44270</v>
      </c>
    </row>
    <row r="37" spans="1:5" x14ac:dyDescent="0.35">
      <c r="A37" s="100" t="s">
        <v>463</v>
      </c>
      <c r="B37" s="90" t="s">
        <v>464</v>
      </c>
      <c r="C37" s="2">
        <v>75</v>
      </c>
      <c r="D37" s="1"/>
      <c r="E37" s="43">
        <v>44270</v>
      </c>
    </row>
    <row r="38" spans="1:5" x14ac:dyDescent="0.35">
      <c r="A38" s="100" t="s">
        <v>475</v>
      </c>
      <c r="B38" s="90" t="s">
        <v>476</v>
      </c>
      <c r="C38" s="2">
        <v>75</v>
      </c>
      <c r="D38" s="1"/>
      <c r="E38" s="43">
        <v>44274</v>
      </c>
    </row>
    <row r="39" spans="1:5" x14ac:dyDescent="0.35">
      <c r="A39" s="100" t="s">
        <v>519</v>
      </c>
      <c r="B39" s="90" t="s">
        <v>520</v>
      </c>
      <c r="C39" s="2">
        <v>75</v>
      </c>
      <c r="D39" s="1"/>
      <c r="E39" s="43">
        <v>44280</v>
      </c>
    </row>
    <row r="40" spans="1:5" x14ac:dyDescent="0.35">
      <c r="A40" s="90" t="s">
        <v>509</v>
      </c>
      <c r="B40" s="90" t="s">
        <v>510</v>
      </c>
      <c r="C40" s="2">
        <v>75</v>
      </c>
      <c r="D40" s="1"/>
      <c r="E40" s="43">
        <v>44285</v>
      </c>
    </row>
    <row r="41" spans="1:5" x14ac:dyDescent="0.35">
      <c r="A41" s="90"/>
      <c r="B41" s="90"/>
      <c r="C41" s="2"/>
      <c r="D41" s="1"/>
      <c r="E41" s="43"/>
    </row>
    <row r="42" spans="1:5" x14ac:dyDescent="0.35">
      <c r="A42" s="100"/>
      <c r="B42" s="100"/>
      <c r="C42" s="34"/>
      <c r="D42" s="33"/>
      <c r="E42" s="44"/>
    </row>
    <row r="43" spans="1:5" x14ac:dyDescent="0.35">
      <c r="A43" s="1"/>
      <c r="B43" s="1"/>
      <c r="C43" s="2"/>
      <c r="D43" s="1"/>
      <c r="E43" s="43"/>
    </row>
    <row r="44" spans="1:5" x14ac:dyDescent="0.35">
      <c r="A44" s="90"/>
      <c r="B44" s="90"/>
      <c r="C44" s="2"/>
      <c r="D44" s="1"/>
      <c r="E44" s="43"/>
    </row>
    <row r="45" spans="1:5" x14ac:dyDescent="0.35">
      <c r="A45" s="90"/>
      <c r="B45" s="90"/>
      <c r="C45" s="2"/>
      <c r="D45" s="1"/>
      <c r="E45" s="43"/>
    </row>
    <row r="46" spans="1:5" ht="13.15" thickBot="1" x14ac:dyDescent="0.4">
      <c r="A46" s="90"/>
      <c r="B46" s="90"/>
      <c r="C46" s="2"/>
      <c r="D46" s="1"/>
      <c r="E46" s="43"/>
    </row>
    <row r="47" spans="1:5" x14ac:dyDescent="0.35">
      <c r="A47" s="145" t="s">
        <v>115</v>
      </c>
      <c r="B47" s="120"/>
      <c r="C47" s="121">
        <f>SUM(C33:C46)</f>
        <v>600</v>
      </c>
      <c r="D47" s="122"/>
      <c r="E47" s="123"/>
    </row>
    <row r="48" spans="1:5" x14ac:dyDescent="0.35">
      <c r="A48" s="124" t="s">
        <v>118</v>
      </c>
      <c r="B48" s="55"/>
      <c r="C48" s="57"/>
      <c r="D48" s="57">
        <v>450</v>
      </c>
      <c r="E48" s="125"/>
    </row>
    <row r="49" spans="1:5" ht="13.5" thickBot="1" x14ac:dyDescent="0.45">
      <c r="A49" s="126" t="s">
        <v>114</v>
      </c>
      <c r="B49" s="127"/>
      <c r="C49" s="128"/>
      <c r="D49" s="127"/>
      <c r="E49" s="130">
        <f>E32+C47-D48-D49</f>
        <v>21952.240000000002</v>
      </c>
    </row>
    <row r="50" spans="1:5" ht="13.5" thickBot="1" x14ac:dyDescent="0.45">
      <c r="A50" s="135" t="s">
        <v>119</v>
      </c>
      <c r="B50" s="136" t="s">
        <v>120</v>
      </c>
      <c r="C50" s="133">
        <v>3.71</v>
      </c>
      <c r="D50" s="132"/>
      <c r="E50" s="134"/>
    </row>
    <row r="51" spans="1:5" ht="13.5" thickBot="1" x14ac:dyDescent="0.45">
      <c r="A51" s="157"/>
      <c r="B51" s="158"/>
      <c r="C51" s="159">
        <f>C47+C30+C13+C50</f>
        <v>1203.71</v>
      </c>
      <c r="D51" s="159">
        <f>D48+D31+D14</f>
        <v>1275</v>
      </c>
      <c r="E51" s="160">
        <f>B2+C51-D51</f>
        <v>21955.95</v>
      </c>
    </row>
    <row r="52" spans="1:5" x14ac:dyDescent="0.35">
      <c r="A52" s="129" t="s">
        <v>515</v>
      </c>
      <c r="B52" s="129" t="s">
        <v>516</v>
      </c>
      <c r="C52" s="131">
        <v>75</v>
      </c>
      <c r="D52" s="5"/>
      <c r="E52" s="105">
        <v>44287</v>
      </c>
    </row>
    <row r="53" spans="1:5" x14ac:dyDescent="0.35">
      <c r="A53" s="153" t="s">
        <v>528</v>
      </c>
      <c r="B53" s="90" t="s">
        <v>529</v>
      </c>
      <c r="C53" s="2">
        <v>75</v>
      </c>
      <c r="D53" s="5"/>
      <c r="E53" s="43">
        <v>44287</v>
      </c>
    </row>
    <row r="54" spans="1:5" x14ac:dyDescent="0.35">
      <c r="A54" s="100" t="s">
        <v>530</v>
      </c>
      <c r="B54" s="100" t="s">
        <v>531</v>
      </c>
      <c r="C54" s="34">
        <v>75</v>
      </c>
      <c r="D54" s="5"/>
      <c r="E54" s="44">
        <v>44287</v>
      </c>
    </row>
    <row r="55" spans="1:5" x14ac:dyDescent="0.35">
      <c r="A55" s="100" t="s">
        <v>525</v>
      </c>
      <c r="B55" s="100" t="s">
        <v>526</v>
      </c>
      <c r="C55" s="34">
        <v>75</v>
      </c>
      <c r="D55" s="5"/>
      <c r="E55" s="44">
        <v>44288</v>
      </c>
    </row>
    <row r="56" spans="1:5" x14ac:dyDescent="0.35">
      <c r="A56" s="100" t="s">
        <v>544</v>
      </c>
      <c r="B56" s="100" t="s">
        <v>545</v>
      </c>
      <c r="C56" s="34">
        <v>75</v>
      </c>
      <c r="D56" s="5"/>
      <c r="E56" s="44">
        <v>44291</v>
      </c>
    </row>
    <row r="57" spans="1:5" x14ac:dyDescent="0.35">
      <c r="A57" s="100" t="s">
        <v>549</v>
      </c>
      <c r="B57" s="100" t="s">
        <v>550</v>
      </c>
      <c r="C57" s="34">
        <v>75</v>
      </c>
      <c r="D57" s="5"/>
      <c r="E57" s="44">
        <v>44294</v>
      </c>
    </row>
    <row r="58" spans="1:5" x14ac:dyDescent="0.35">
      <c r="A58" s="90" t="s">
        <v>551</v>
      </c>
      <c r="B58" s="90" t="s">
        <v>552</v>
      </c>
      <c r="C58" s="2">
        <v>75</v>
      </c>
      <c r="E58" s="43">
        <v>44294</v>
      </c>
    </row>
    <row r="59" spans="1:5" x14ac:dyDescent="0.35">
      <c r="A59" s="100" t="s">
        <v>556</v>
      </c>
      <c r="B59" s="100" t="s">
        <v>557</v>
      </c>
      <c r="C59" s="34">
        <v>75</v>
      </c>
      <c r="D59" s="1"/>
      <c r="E59" s="44">
        <v>44294</v>
      </c>
    </row>
    <row r="60" spans="1:5" x14ac:dyDescent="0.35">
      <c r="A60" s="100" t="s">
        <v>572</v>
      </c>
      <c r="B60" s="100" t="s">
        <v>573</v>
      </c>
      <c r="C60" s="34">
        <v>75</v>
      </c>
      <c r="D60" s="5"/>
      <c r="E60" s="44">
        <v>44301</v>
      </c>
    </row>
    <row r="61" spans="1:5" x14ac:dyDescent="0.35">
      <c r="A61" s="100" t="s">
        <v>583</v>
      </c>
      <c r="B61" s="100" t="s">
        <v>584</v>
      </c>
      <c r="C61" s="34">
        <v>75</v>
      </c>
      <c r="D61" s="5"/>
      <c r="E61" s="44">
        <v>44306</v>
      </c>
    </row>
    <row r="62" spans="1:5" x14ac:dyDescent="0.35">
      <c r="A62" s="100" t="s">
        <v>585</v>
      </c>
      <c r="B62" s="100" t="s">
        <v>586</v>
      </c>
      <c r="C62" s="34">
        <v>75</v>
      </c>
      <c r="D62" s="5"/>
      <c r="E62" s="44">
        <v>44306</v>
      </c>
    </row>
    <row r="63" spans="1:5" x14ac:dyDescent="0.35">
      <c r="A63" s="100" t="s">
        <v>587</v>
      </c>
      <c r="B63" s="100" t="s">
        <v>588</v>
      </c>
      <c r="C63" s="34">
        <v>75</v>
      </c>
      <c r="D63" s="5"/>
      <c r="E63" s="44">
        <v>44306</v>
      </c>
    </row>
    <row r="64" spans="1:5" x14ac:dyDescent="0.35">
      <c r="A64" s="90" t="s">
        <v>609</v>
      </c>
      <c r="B64" s="90" t="s">
        <v>610</v>
      </c>
      <c r="C64" s="2">
        <v>75</v>
      </c>
      <c r="D64" s="2"/>
      <c r="E64" s="43">
        <v>44313</v>
      </c>
    </row>
    <row r="65" spans="1:11" ht="13.15" thickBot="1" x14ac:dyDescent="0.4">
      <c r="A65" s="118"/>
      <c r="B65" s="100"/>
      <c r="C65" s="34"/>
      <c r="D65" s="5"/>
      <c r="E65" s="44"/>
    </row>
    <row r="66" spans="1:11" x14ac:dyDescent="0.35">
      <c r="A66" s="162" t="s">
        <v>115</v>
      </c>
      <c r="B66" s="120"/>
      <c r="C66" s="121">
        <f>SUM(C52:C65)</f>
        <v>975</v>
      </c>
      <c r="D66" s="122"/>
      <c r="E66" s="123"/>
    </row>
    <row r="67" spans="1:11" x14ac:dyDescent="0.35">
      <c r="A67" s="163" t="s">
        <v>118</v>
      </c>
      <c r="B67" s="144"/>
      <c r="C67" s="57"/>
      <c r="D67" s="57">
        <v>975</v>
      </c>
      <c r="E67" s="125"/>
    </row>
    <row r="68" spans="1:11" ht="13.5" thickBot="1" x14ac:dyDescent="0.45">
      <c r="A68" s="164" t="s">
        <v>114</v>
      </c>
      <c r="B68" s="150"/>
      <c r="C68" s="128"/>
      <c r="D68" s="127"/>
      <c r="E68" s="130">
        <f>E51+C66-D67-D68</f>
        <v>21955.95</v>
      </c>
    </row>
    <row r="69" spans="1:11" x14ac:dyDescent="0.35">
      <c r="A69" s="184" t="s">
        <v>623</v>
      </c>
      <c r="B69" s="184" t="s">
        <v>624</v>
      </c>
      <c r="C69" s="185">
        <v>75</v>
      </c>
      <c r="D69" s="186"/>
      <c r="E69" s="187">
        <v>44319</v>
      </c>
    </row>
    <row r="70" spans="1:11" x14ac:dyDescent="0.35">
      <c r="A70" s="90" t="s">
        <v>631</v>
      </c>
      <c r="B70" s="90" t="s">
        <v>630</v>
      </c>
      <c r="C70" s="2">
        <v>75</v>
      </c>
      <c r="D70" s="1"/>
      <c r="E70" s="43">
        <v>44321</v>
      </c>
    </row>
    <row r="71" spans="1:11" x14ac:dyDescent="0.35">
      <c r="A71" s="99" t="s">
        <v>670</v>
      </c>
      <c r="B71" s="99" t="s">
        <v>671</v>
      </c>
      <c r="C71" s="131">
        <v>75</v>
      </c>
      <c r="D71" s="138"/>
      <c r="E71" s="139">
        <v>44337</v>
      </c>
    </row>
    <row r="72" spans="1:11" x14ac:dyDescent="0.35">
      <c r="A72" s="90" t="s">
        <v>690</v>
      </c>
      <c r="B72" s="90" t="s">
        <v>691</v>
      </c>
      <c r="C72" s="2">
        <v>75</v>
      </c>
      <c r="D72" s="1"/>
      <c r="E72" s="43">
        <v>44344</v>
      </c>
    </row>
    <row r="73" spans="1:11" x14ac:dyDescent="0.35">
      <c r="A73" s="178"/>
      <c r="B73" s="178"/>
      <c r="C73" s="176"/>
      <c r="D73" s="175"/>
      <c r="E73" s="191"/>
    </row>
    <row r="74" spans="1:11" x14ac:dyDescent="0.35">
      <c r="A74" s="202"/>
      <c r="B74" s="202"/>
      <c r="C74" s="203"/>
      <c r="D74" s="204"/>
      <c r="E74" s="205"/>
    </row>
    <row r="75" spans="1:11" x14ac:dyDescent="0.35">
      <c r="A75" s="202"/>
      <c r="B75" s="202"/>
      <c r="C75" s="203"/>
      <c r="D75" s="204"/>
      <c r="E75" s="205"/>
    </row>
    <row r="76" spans="1:11" ht="13.15" thickBot="1" x14ac:dyDescent="0.4">
      <c r="A76" s="100"/>
      <c r="B76" s="100"/>
      <c r="C76" s="34"/>
      <c r="D76" s="33"/>
      <c r="E76" s="44"/>
    </row>
    <row r="77" spans="1:11" x14ac:dyDescent="0.35">
      <c r="A77" s="119" t="s">
        <v>115</v>
      </c>
      <c r="B77" s="120"/>
      <c r="C77" s="121">
        <f>SUM(C69:C76)</f>
        <v>300</v>
      </c>
      <c r="D77" s="122"/>
      <c r="E77" s="123"/>
    </row>
    <row r="78" spans="1:11" x14ac:dyDescent="0.35">
      <c r="A78" s="124" t="s">
        <v>118</v>
      </c>
      <c r="B78" s="55"/>
      <c r="C78" s="57"/>
      <c r="D78" s="57">
        <v>75</v>
      </c>
      <c r="E78" s="125"/>
    </row>
    <row r="79" spans="1:11" ht="13.5" thickBot="1" x14ac:dyDescent="0.45">
      <c r="A79" s="126" t="s">
        <v>114</v>
      </c>
      <c r="B79" s="150"/>
      <c r="C79" s="128"/>
      <c r="D79" s="127"/>
      <c r="E79" s="142">
        <f>E68+C77-D78</f>
        <v>22180.95</v>
      </c>
      <c r="K79" t="s">
        <v>718</v>
      </c>
    </row>
    <row r="80" spans="1:11" x14ac:dyDescent="0.35">
      <c r="A80" s="129" t="s">
        <v>716</v>
      </c>
      <c r="B80" s="129" t="s">
        <v>717</v>
      </c>
      <c r="C80" s="5">
        <v>75</v>
      </c>
      <c r="D80" s="104"/>
      <c r="E80" s="170">
        <v>44348</v>
      </c>
    </row>
    <row r="81" spans="1:6" x14ac:dyDescent="0.35">
      <c r="A81" s="90" t="s">
        <v>726</v>
      </c>
      <c r="B81" s="90" t="s">
        <v>727</v>
      </c>
      <c r="C81" s="2">
        <v>75</v>
      </c>
      <c r="D81" s="1"/>
      <c r="E81" s="43">
        <v>44356</v>
      </c>
    </row>
    <row r="82" spans="1:6" x14ac:dyDescent="0.35">
      <c r="A82" s="90" t="s">
        <v>769</v>
      </c>
      <c r="B82" s="90" t="s">
        <v>770</v>
      </c>
      <c r="C82" s="2">
        <v>75</v>
      </c>
      <c r="D82" s="1"/>
      <c r="E82" s="43">
        <v>44372</v>
      </c>
    </row>
    <row r="83" spans="1:6" x14ac:dyDescent="0.35">
      <c r="A83" s="90" t="s">
        <v>773</v>
      </c>
      <c r="B83" s="90" t="s">
        <v>774</v>
      </c>
      <c r="C83" s="2">
        <v>75</v>
      </c>
      <c r="D83" s="1"/>
      <c r="E83" s="43">
        <v>44375</v>
      </c>
    </row>
    <row r="84" spans="1:6" x14ac:dyDescent="0.35">
      <c r="A84" s="90" t="s">
        <v>775</v>
      </c>
      <c r="B84" s="90" t="s">
        <v>776</v>
      </c>
      <c r="C84" s="2">
        <v>75</v>
      </c>
      <c r="D84" s="1"/>
      <c r="E84" s="43">
        <v>44375</v>
      </c>
    </row>
    <row r="85" spans="1:6" x14ac:dyDescent="0.35">
      <c r="A85" s="100"/>
      <c r="B85" s="100"/>
      <c r="C85" s="34"/>
      <c r="D85" s="33"/>
      <c r="E85" s="44"/>
    </row>
    <row r="86" spans="1:6" x14ac:dyDescent="0.35">
      <c r="A86" s="100"/>
      <c r="B86" s="100"/>
      <c r="C86" s="34"/>
      <c r="D86" s="33"/>
      <c r="E86" s="44"/>
    </row>
    <row r="87" spans="1:6" x14ac:dyDescent="0.35">
      <c r="A87" s="100"/>
      <c r="B87" s="100"/>
      <c r="C87" s="34"/>
      <c r="D87" s="33"/>
      <c r="E87" s="44"/>
    </row>
    <row r="88" spans="1:6" ht="13.15" x14ac:dyDescent="0.4">
      <c r="A88" s="100"/>
      <c r="B88" s="100"/>
      <c r="C88" s="34"/>
      <c r="D88" s="33"/>
      <c r="E88" s="44"/>
      <c r="F88" s="6"/>
    </row>
    <row r="89" spans="1:6" ht="13.15" x14ac:dyDescent="0.4">
      <c r="A89" s="100"/>
      <c r="B89" s="100"/>
      <c r="C89" s="34"/>
      <c r="D89" s="33"/>
      <c r="E89" s="44"/>
      <c r="F89" s="6"/>
    </row>
    <row r="90" spans="1:6" ht="13.15" x14ac:dyDescent="0.4">
      <c r="A90" s="90"/>
      <c r="B90" s="90"/>
      <c r="C90" s="2"/>
      <c r="D90" s="90"/>
      <c r="E90" s="43"/>
      <c r="F90" s="6"/>
    </row>
    <row r="91" spans="1:6" x14ac:dyDescent="0.35">
      <c r="A91" s="145" t="s">
        <v>115</v>
      </c>
      <c r="B91" s="146"/>
      <c r="C91" s="147">
        <f>SUM(C80:C90)</f>
        <v>375</v>
      </c>
      <c r="D91" s="148"/>
      <c r="E91" s="149"/>
    </row>
    <row r="92" spans="1:6" x14ac:dyDescent="0.35">
      <c r="A92" s="124" t="s">
        <v>118</v>
      </c>
      <c r="B92" s="144"/>
      <c r="C92" s="57"/>
      <c r="D92" s="57">
        <v>600</v>
      </c>
      <c r="E92" s="125"/>
    </row>
    <row r="93" spans="1:6" ht="13.5" thickBot="1" x14ac:dyDescent="0.45">
      <c r="A93" s="232" t="s">
        <v>114</v>
      </c>
      <c r="B93" s="232"/>
      <c r="C93" s="233"/>
      <c r="D93" s="232"/>
      <c r="E93" s="234">
        <f>E79+C91-D92</f>
        <v>21955.95</v>
      </c>
    </row>
    <row r="94" spans="1:6" ht="13.5" thickBot="1" x14ac:dyDescent="0.45">
      <c r="A94" s="157" t="s">
        <v>70</v>
      </c>
      <c r="B94" s="158" t="s">
        <v>120</v>
      </c>
      <c r="C94" s="159">
        <v>2.77</v>
      </c>
      <c r="D94" s="235"/>
      <c r="E94" s="160">
        <f>E93+C94</f>
        <v>21958.720000000001</v>
      </c>
    </row>
    <row r="95" spans="1:6" x14ac:dyDescent="0.35">
      <c r="A95" s="129" t="s">
        <v>792</v>
      </c>
      <c r="B95" s="129" t="s">
        <v>793</v>
      </c>
      <c r="C95" s="5">
        <v>75</v>
      </c>
      <c r="D95" s="104"/>
      <c r="E95" s="105">
        <v>44378</v>
      </c>
    </row>
    <row r="96" spans="1:6" x14ac:dyDescent="0.35">
      <c r="A96" s="90" t="s">
        <v>804</v>
      </c>
      <c r="B96" s="90" t="s">
        <v>805</v>
      </c>
      <c r="C96" s="2">
        <v>75</v>
      </c>
      <c r="D96" s="1"/>
      <c r="E96" s="43">
        <v>44379</v>
      </c>
    </row>
    <row r="97" spans="1:5" x14ac:dyDescent="0.35">
      <c r="A97" s="90" t="s">
        <v>811</v>
      </c>
      <c r="B97" s="90" t="s">
        <v>812</v>
      </c>
      <c r="C97" s="2">
        <v>75</v>
      </c>
      <c r="D97" s="1"/>
      <c r="E97" s="43">
        <v>44384</v>
      </c>
    </row>
    <row r="98" spans="1:5" x14ac:dyDescent="0.35">
      <c r="A98" s="90" t="s">
        <v>830</v>
      </c>
      <c r="B98" s="90" t="s">
        <v>831</v>
      </c>
      <c r="C98" s="2">
        <v>75</v>
      </c>
      <c r="D98" s="1"/>
      <c r="E98" s="43">
        <v>44390</v>
      </c>
    </row>
    <row r="99" spans="1:5" x14ac:dyDescent="0.35">
      <c r="A99" s="90" t="s">
        <v>875</v>
      </c>
      <c r="B99" s="90" t="s">
        <v>876</v>
      </c>
      <c r="C99" s="2">
        <v>75</v>
      </c>
      <c r="D99" s="1"/>
      <c r="E99" s="43">
        <v>44393</v>
      </c>
    </row>
    <row r="100" spans="1:5" x14ac:dyDescent="0.35">
      <c r="A100" s="90" t="s">
        <v>865</v>
      </c>
      <c r="B100" s="90" t="s">
        <v>866</v>
      </c>
      <c r="C100" s="2">
        <v>75</v>
      </c>
      <c r="D100" s="1"/>
      <c r="E100" s="43">
        <v>44404</v>
      </c>
    </row>
    <row r="101" spans="1:5" x14ac:dyDescent="0.35">
      <c r="A101" s="90" t="s">
        <v>867</v>
      </c>
      <c r="B101" s="90" t="s">
        <v>868</v>
      </c>
      <c r="C101" s="2">
        <v>75</v>
      </c>
      <c r="D101" s="1"/>
      <c r="E101" s="43">
        <v>44404</v>
      </c>
    </row>
    <row r="102" spans="1:5" x14ac:dyDescent="0.35">
      <c r="A102" s="90"/>
      <c r="B102" s="90"/>
      <c r="C102" s="2"/>
      <c r="D102" s="1"/>
      <c r="E102" s="43"/>
    </row>
    <row r="103" spans="1:5" x14ac:dyDescent="0.35">
      <c r="A103" s="90"/>
      <c r="B103" s="90"/>
      <c r="C103" s="2"/>
      <c r="D103" s="1"/>
      <c r="E103" s="43"/>
    </row>
    <row r="104" spans="1:5" x14ac:dyDescent="0.35">
      <c r="A104" s="90"/>
      <c r="B104" s="90"/>
      <c r="C104" s="2"/>
      <c r="D104" s="1"/>
      <c r="E104" s="43"/>
    </row>
    <row r="105" spans="1:5" x14ac:dyDescent="0.35">
      <c r="A105" s="100"/>
      <c r="B105" s="100"/>
      <c r="C105" s="34"/>
      <c r="D105" s="33"/>
      <c r="E105" s="44"/>
    </row>
    <row r="106" spans="1:5" x14ac:dyDescent="0.35">
      <c r="A106" s="100"/>
      <c r="B106" s="100"/>
      <c r="C106" s="34"/>
      <c r="D106" s="33"/>
      <c r="E106" s="44"/>
    </row>
    <row r="107" spans="1:5" x14ac:dyDescent="0.35">
      <c r="A107" s="100"/>
      <c r="B107" s="100"/>
      <c r="C107" s="34"/>
      <c r="D107" s="33"/>
      <c r="E107" s="44"/>
    </row>
    <row r="108" spans="1:5" x14ac:dyDescent="0.35">
      <c r="A108" s="100"/>
      <c r="B108" s="100"/>
      <c r="C108" s="34"/>
      <c r="D108" s="33"/>
      <c r="E108" s="44"/>
    </row>
    <row r="109" spans="1:5" x14ac:dyDescent="0.35">
      <c r="A109" s="100"/>
      <c r="B109" s="100"/>
      <c r="C109" s="34"/>
      <c r="D109" s="33"/>
      <c r="E109" s="44"/>
    </row>
    <row r="110" spans="1:5" x14ac:dyDescent="0.35">
      <c r="A110" s="100"/>
      <c r="B110" s="100"/>
      <c r="C110" s="34"/>
      <c r="D110" s="33"/>
      <c r="E110" s="44"/>
    </row>
    <row r="111" spans="1:5" x14ac:dyDescent="0.35">
      <c r="A111" s="100"/>
      <c r="B111" s="100"/>
      <c r="C111" s="34"/>
      <c r="D111" s="33"/>
      <c r="E111" s="44"/>
    </row>
    <row r="112" spans="1:5" ht="13.15" thickBot="1" x14ac:dyDescent="0.4">
      <c r="A112" s="33"/>
      <c r="B112" s="33"/>
      <c r="C112" s="34"/>
      <c r="D112" s="33"/>
      <c r="E112" s="44"/>
    </row>
    <row r="113" spans="1:5" x14ac:dyDescent="0.35">
      <c r="A113" s="119" t="s">
        <v>115</v>
      </c>
      <c r="B113" s="120"/>
      <c r="C113" s="121">
        <f>SUM(C95:C112)</f>
        <v>525</v>
      </c>
      <c r="D113" s="122"/>
      <c r="E113" s="123"/>
    </row>
    <row r="114" spans="1:5" x14ac:dyDescent="0.35">
      <c r="A114" s="124" t="s">
        <v>118</v>
      </c>
      <c r="B114" s="55"/>
      <c r="C114" s="57"/>
      <c r="D114" s="57">
        <v>300</v>
      </c>
      <c r="E114" s="125"/>
    </row>
    <row r="115" spans="1:5" ht="13.15" thickBot="1" x14ac:dyDescent="0.4">
      <c r="A115" s="126" t="s">
        <v>114</v>
      </c>
      <c r="B115" s="150"/>
      <c r="C115" s="128"/>
      <c r="D115" s="127"/>
      <c r="E115" s="151">
        <f>E94+C113-D114</f>
        <v>22183.72</v>
      </c>
    </row>
    <row r="116" spans="1:5" x14ac:dyDescent="0.35">
      <c r="A116" s="171" t="s">
        <v>897</v>
      </c>
      <c r="B116" s="190" t="s">
        <v>624</v>
      </c>
      <c r="C116" s="173">
        <v>75</v>
      </c>
      <c r="D116" s="172"/>
      <c r="E116" s="206">
        <v>44414</v>
      </c>
    </row>
    <row r="117" spans="1:5" x14ac:dyDescent="0.35">
      <c r="A117" s="174" t="s">
        <v>964</v>
      </c>
      <c r="B117" s="178" t="s">
        <v>965</v>
      </c>
      <c r="C117" s="176">
        <v>75</v>
      </c>
      <c r="D117" s="175"/>
      <c r="E117" s="290">
        <v>44418</v>
      </c>
    </row>
    <row r="118" spans="1:5" x14ac:dyDescent="0.35">
      <c r="A118" s="285" t="s">
        <v>928</v>
      </c>
      <c r="B118" s="286" t="s">
        <v>929</v>
      </c>
      <c r="C118" s="287">
        <v>75</v>
      </c>
      <c r="D118" s="288"/>
      <c r="E118" s="289">
        <v>44425</v>
      </c>
    </row>
    <row r="119" spans="1:5" x14ac:dyDescent="0.35">
      <c r="A119" s="129" t="s">
        <v>933</v>
      </c>
      <c r="B119" s="129" t="s">
        <v>934</v>
      </c>
      <c r="C119" s="5">
        <v>75</v>
      </c>
      <c r="D119" s="104"/>
      <c r="E119" s="105">
        <v>44426</v>
      </c>
    </row>
    <row r="120" spans="1:5" x14ac:dyDescent="0.35">
      <c r="A120" s="129" t="s">
        <v>944</v>
      </c>
      <c r="B120" s="129" t="s">
        <v>945</v>
      </c>
      <c r="C120" s="5">
        <v>75</v>
      </c>
      <c r="D120" s="104"/>
      <c r="E120" s="105">
        <v>44433</v>
      </c>
    </row>
    <row r="121" spans="1:5" x14ac:dyDescent="0.35">
      <c r="A121" s="129" t="s">
        <v>946</v>
      </c>
      <c r="B121" s="129" t="s">
        <v>947</v>
      </c>
      <c r="C121" s="5">
        <v>75</v>
      </c>
      <c r="D121" s="104"/>
      <c r="E121" s="105">
        <v>44433</v>
      </c>
    </row>
    <row r="122" spans="1:5" x14ac:dyDescent="0.35">
      <c r="A122" s="90" t="s">
        <v>973</v>
      </c>
      <c r="B122" s="90" t="s">
        <v>974</v>
      </c>
      <c r="C122" s="2">
        <v>75</v>
      </c>
      <c r="D122" s="1"/>
      <c r="E122" s="43">
        <v>44438</v>
      </c>
    </row>
    <row r="123" spans="1:5" x14ac:dyDescent="0.35">
      <c r="A123" s="90"/>
      <c r="B123" s="90"/>
      <c r="C123" s="2"/>
      <c r="D123" s="1"/>
      <c r="E123" s="43"/>
    </row>
    <row r="124" spans="1:5" x14ac:dyDescent="0.35">
      <c r="A124" s="100"/>
      <c r="B124" s="100"/>
      <c r="C124" s="34"/>
      <c r="D124" s="33"/>
      <c r="E124" s="44"/>
    </row>
    <row r="125" spans="1:5" x14ac:dyDescent="0.35">
      <c r="A125" s="100"/>
      <c r="B125" s="100"/>
      <c r="C125" s="34"/>
      <c r="D125" s="33"/>
      <c r="E125" s="44"/>
    </row>
    <row r="126" spans="1:5" x14ac:dyDescent="0.35">
      <c r="A126" s="100"/>
      <c r="B126" s="100"/>
      <c r="C126" s="34"/>
      <c r="D126" s="33"/>
      <c r="E126" s="44"/>
    </row>
    <row r="127" spans="1:5" x14ac:dyDescent="0.35">
      <c r="A127" s="100"/>
      <c r="B127" s="100"/>
      <c r="C127" s="34"/>
      <c r="D127" s="33"/>
      <c r="E127" s="44"/>
    </row>
    <row r="128" spans="1:5" ht="13.15" thickBot="1" x14ac:dyDescent="0.4">
      <c r="A128" s="100"/>
      <c r="B128" s="100"/>
      <c r="C128" s="34"/>
      <c r="D128" s="33"/>
      <c r="E128" s="44"/>
    </row>
    <row r="129" spans="1:6" x14ac:dyDescent="0.35">
      <c r="A129" s="152" t="s">
        <v>115</v>
      </c>
      <c r="B129" s="122"/>
      <c r="C129" s="121">
        <f>SUM(C116:C128)</f>
        <v>525</v>
      </c>
      <c r="D129" s="122"/>
      <c r="E129" s="123"/>
    </row>
    <row r="130" spans="1:6" x14ac:dyDescent="0.35">
      <c r="A130" s="124" t="s">
        <v>118</v>
      </c>
      <c r="B130" s="144"/>
      <c r="C130" s="57"/>
      <c r="D130" s="57">
        <v>675</v>
      </c>
      <c r="E130" s="125"/>
    </row>
    <row r="131" spans="1:6" ht="13.15" thickBot="1" x14ac:dyDescent="0.4">
      <c r="A131" s="126" t="s">
        <v>114</v>
      </c>
      <c r="B131" s="150"/>
      <c r="C131" s="128"/>
      <c r="D131" s="127"/>
      <c r="E131" s="151">
        <f>E115+C129-D130</f>
        <v>22033.72</v>
      </c>
    </row>
    <row r="132" spans="1:6" ht="12" customHeight="1" thickBot="1" x14ac:dyDescent="0.45">
      <c r="A132" s="135"/>
      <c r="B132" s="155"/>
      <c r="C132" s="156"/>
      <c r="D132" s="156"/>
      <c r="E132" s="134"/>
    </row>
    <row r="133" spans="1:6" ht="12.75" customHeight="1" x14ac:dyDescent="0.35">
      <c r="A133" s="129" t="s">
        <v>1009</v>
      </c>
      <c r="B133" s="129" t="s">
        <v>355</v>
      </c>
      <c r="C133" s="5">
        <v>75</v>
      </c>
      <c r="D133" s="104"/>
      <c r="E133" s="105">
        <v>44452</v>
      </c>
    </row>
    <row r="134" spans="1:6" x14ac:dyDescent="0.35">
      <c r="A134" s="129" t="s">
        <v>1025</v>
      </c>
      <c r="B134" s="129" t="s">
        <v>1026</v>
      </c>
      <c r="C134" s="5">
        <v>75</v>
      </c>
      <c r="D134" s="104"/>
      <c r="E134" s="105">
        <v>44460</v>
      </c>
    </row>
    <row r="135" spans="1:6" ht="13.15" x14ac:dyDescent="0.4">
      <c r="A135" s="90"/>
      <c r="B135" s="90"/>
      <c r="C135" s="2"/>
      <c r="D135" s="1"/>
      <c r="E135" s="43"/>
      <c r="F135" s="6"/>
    </row>
    <row r="136" spans="1:6" x14ac:dyDescent="0.35">
      <c r="A136" s="90"/>
      <c r="B136" s="90"/>
      <c r="C136" s="2"/>
      <c r="D136" s="1"/>
      <c r="E136" s="43"/>
    </row>
    <row r="137" spans="1:6" x14ac:dyDescent="0.35">
      <c r="A137" s="90"/>
      <c r="B137" s="90"/>
      <c r="C137" s="2"/>
      <c r="D137" s="1"/>
      <c r="E137" s="43"/>
    </row>
    <row r="138" spans="1:6" x14ac:dyDescent="0.35">
      <c r="A138" s="90"/>
      <c r="B138" s="90"/>
      <c r="C138" s="2"/>
      <c r="D138" s="1"/>
      <c r="E138" s="153"/>
    </row>
    <row r="139" spans="1:6" x14ac:dyDescent="0.35">
      <c r="A139" s="90"/>
      <c r="B139" s="90"/>
      <c r="C139" s="2"/>
      <c r="D139" s="1"/>
      <c r="E139" s="43"/>
    </row>
    <row r="140" spans="1:6" x14ac:dyDescent="0.35">
      <c r="A140" s="90"/>
      <c r="B140" s="90"/>
      <c r="C140" s="2"/>
      <c r="D140" s="1"/>
      <c r="E140" s="43"/>
    </row>
    <row r="141" spans="1:6" x14ac:dyDescent="0.35">
      <c r="A141" s="90"/>
      <c r="B141" s="90"/>
      <c r="C141" s="2"/>
      <c r="D141" s="1"/>
      <c r="E141" s="43"/>
    </row>
    <row r="142" spans="1:6" x14ac:dyDescent="0.35">
      <c r="A142" s="90"/>
      <c r="B142" s="90"/>
      <c r="C142" s="2"/>
      <c r="D142" s="1"/>
      <c r="E142" s="43"/>
    </row>
    <row r="143" spans="1:6" x14ac:dyDescent="0.35">
      <c r="A143" s="90"/>
      <c r="B143" s="90"/>
      <c r="C143" s="2"/>
      <c r="D143" s="1"/>
      <c r="E143" s="43"/>
    </row>
    <row r="144" spans="1:6" x14ac:dyDescent="0.35">
      <c r="A144" s="90"/>
      <c r="B144" s="90"/>
      <c r="C144" s="2"/>
      <c r="D144" s="1"/>
      <c r="E144" s="43"/>
    </row>
    <row r="145" spans="1:5" x14ac:dyDescent="0.35">
      <c r="A145" s="90"/>
      <c r="B145" s="90"/>
      <c r="C145" s="2"/>
      <c r="D145" s="1"/>
      <c r="E145" s="43"/>
    </row>
    <row r="146" spans="1:5" ht="13.15" thickBot="1" x14ac:dyDescent="0.4">
      <c r="A146" s="90"/>
      <c r="B146" s="90"/>
      <c r="C146" s="2"/>
      <c r="D146" s="1"/>
      <c r="E146" s="43"/>
    </row>
    <row r="147" spans="1:5" x14ac:dyDescent="0.35">
      <c r="A147" s="152" t="s">
        <v>115</v>
      </c>
      <c r="B147" s="122"/>
      <c r="C147" s="121">
        <f>SUM(C133:C146)</f>
        <v>150</v>
      </c>
      <c r="D147" s="121"/>
      <c r="E147" s="154"/>
    </row>
    <row r="148" spans="1:5" x14ac:dyDescent="0.35">
      <c r="A148" s="140" t="s">
        <v>118</v>
      </c>
      <c r="B148" s="55"/>
      <c r="C148" s="57"/>
      <c r="D148" s="57">
        <v>375</v>
      </c>
      <c r="E148" s="125"/>
    </row>
    <row r="149" spans="1:5" ht="13.15" thickBot="1" x14ac:dyDescent="0.4">
      <c r="A149" s="141" t="s">
        <v>114</v>
      </c>
      <c r="B149" s="127"/>
      <c r="C149" s="128"/>
      <c r="D149" s="128"/>
      <c r="E149" s="151">
        <f>E131+C147-D148</f>
        <v>21808.720000000001</v>
      </c>
    </row>
    <row r="150" spans="1:5" ht="13.5" thickBot="1" x14ac:dyDescent="0.45">
      <c r="A150" s="236" t="s">
        <v>214</v>
      </c>
      <c r="B150" s="158" t="s">
        <v>120</v>
      </c>
      <c r="C150" s="159">
        <v>2.8</v>
      </c>
      <c r="D150" s="159"/>
      <c r="E150" s="160">
        <f>E149+C150</f>
        <v>21811.52</v>
      </c>
    </row>
    <row r="151" spans="1:5" x14ac:dyDescent="0.35">
      <c r="A151" s="129" t="s">
        <v>1063</v>
      </c>
      <c r="B151" s="129" t="s">
        <v>1064</v>
      </c>
      <c r="C151" s="5">
        <v>75</v>
      </c>
      <c r="D151" s="5"/>
      <c r="E151" s="105">
        <v>44475</v>
      </c>
    </row>
    <row r="152" spans="1:5" x14ac:dyDescent="0.35">
      <c r="A152" s="129" t="s">
        <v>1070</v>
      </c>
      <c r="B152" s="129" t="s">
        <v>1071</v>
      </c>
      <c r="C152" s="5">
        <v>75</v>
      </c>
      <c r="D152" s="5"/>
      <c r="E152" s="105">
        <v>44476</v>
      </c>
    </row>
    <row r="153" spans="1:5" x14ac:dyDescent="0.35">
      <c r="A153" s="129" t="s">
        <v>1084</v>
      </c>
      <c r="B153" s="129" t="s">
        <v>1085</v>
      </c>
      <c r="C153" s="5">
        <v>75</v>
      </c>
      <c r="D153" s="5"/>
      <c r="E153" s="105">
        <v>44481</v>
      </c>
    </row>
    <row r="154" spans="1:5" x14ac:dyDescent="0.35">
      <c r="A154" s="129" t="s">
        <v>1089</v>
      </c>
      <c r="B154" s="129" t="s">
        <v>1090</v>
      </c>
      <c r="C154" s="5">
        <v>75</v>
      </c>
      <c r="D154" s="5"/>
      <c r="E154" s="105">
        <v>44481</v>
      </c>
    </row>
    <row r="155" spans="1:5" x14ac:dyDescent="0.35">
      <c r="A155" s="129" t="s">
        <v>1113</v>
      </c>
      <c r="B155" s="129" t="s">
        <v>1114</v>
      </c>
      <c r="C155" s="5">
        <v>75</v>
      </c>
      <c r="D155" s="5"/>
      <c r="E155" s="105">
        <v>44488</v>
      </c>
    </row>
    <row r="156" spans="1:5" x14ac:dyDescent="0.35">
      <c r="A156" s="129" t="s">
        <v>1115</v>
      </c>
      <c r="B156" s="129" t="s">
        <v>1116</v>
      </c>
      <c r="C156" s="5">
        <v>75</v>
      </c>
      <c r="D156" s="5"/>
      <c r="E156" s="105">
        <v>44488</v>
      </c>
    </row>
    <row r="157" spans="1:5" x14ac:dyDescent="0.35">
      <c r="A157" s="129" t="s">
        <v>1144</v>
      </c>
      <c r="B157" s="129" t="s">
        <v>1145</v>
      </c>
      <c r="C157" s="5">
        <v>75</v>
      </c>
      <c r="D157" s="5"/>
      <c r="E157" s="105">
        <v>44490</v>
      </c>
    </row>
    <row r="158" spans="1:5" x14ac:dyDescent="0.35">
      <c r="A158" s="129" t="s">
        <v>1146</v>
      </c>
      <c r="B158" s="129" t="s">
        <v>1147</v>
      </c>
      <c r="C158" s="5">
        <v>75</v>
      </c>
      <c r="D158" s="5"/>
      <c r="E158" s="105">
        <v>44490</v>
      </c>
    </row>
    <row r="159" spans="1:5" x14ac:dyDescent="0.35">
      <c r="A159" s="90" t="s">
        <v>1142</v>
      </c>
      <c r="B159" s="90" t="s">
        <v>1143</v>
      </c>
      <c r="C159" s="2">
        <v>75</v>
      </c>
      <c r="D159" s="2"/>
      <c r="E159" s="43">
        <v>44496</v>
      </c>
    </row>
    <row r="160" spans="1:5" x14ac:dyDescent="0.35">
      <c r="A160" s="90"/>
      <c r="B160" s="90"/>
      <c r="C160" s="2"/>
      <c r="D160" s="2"/>
      <c r="E160" s="43"/>
    </row>
    <row r="161" spans="1:5" x14ac:dyDescent="0.35">
      <c r="A161" s="90"/>
      <c r="B161" s="90"/>
      <c r="C161" s="2"/>
      <c r="D161" s="2"/>
      <c r="E161" s="43"/>
    </row>
    <row r="162" spans="1:5" x14ac:dyDescent="0.35">
      <c r="A162" s="90"/>
      <c r="B162" s="90"/>
      <c r="C162" s="2"/>
      <c r="D162" s="2"/>
      <c r="E162" s="43"/>
    </row>
    <row r="163" spans="1:5" x14ac:dyDescent="0.35">
      <c r="A163" s="90"/>
      <c r="B163" s="90"/>
      <c r="C163" s="2"/>
      <c r="D163" s="2"/>
      <c r="E163" s="43"/>
    </row>
    <row r="164" spans="1:5" ht="13.15" thickBot="1" x14ac:dyDescent="0.4">
      <c r="A164" s="90"/>
      <c r="B164" s="90"/>
      <c r="C164" s="2"/>
      <c r="D164" s="2"/>
      <c r="E164" s="43"/>
    </row>
    <row r="165" spans="1:5" x14ac:dyDescent="0.35">
      <c r="A165" s="152" t="s">
        <v>211</v>
      </c>
      <c r="B165" s="122"/>
      <c r="C165" s="121">
        <f>SUM(C151:C164)</f>
        <v>675</v>
      </c>
      <c r="D165" s="121"/>
      <c r="E165" s="154"/>
    </row>
    <row r="166" spans="1:5" x14ac:dyDescent="0.35">
      <c r="A166" s="140" t="s">
        <v>118</v>
      </c>
      <c r="B166" s="55"/>
      <c r="C166" s="57"/>
      <c r="D166" s="57">
        <v>675</v>
      </c>
      <c r="E166" s="125"/>
    </row>
    <row r="167" spans="1:5" ht="13.15" thickBot="1" x14ac:dyDescent="0.4">
      <c r="A167" s="141" t="s">
        <v>114</v>
      </c>
      <c r="B167" s="127"/>
      <c r="C167" s="128"/>
      <c r="D167" s="128"/>
      <c r="E167" s="189">
        <f>E150+C165-D166</f>
        <v>21811.52</v>
      </c>
    </row>
    <row r="168" spans="1:5" x14ac:dyDescent="0.35">
      <c r="A168" s="171" t="s">
        <v>1161</v>
      </c>
      <c r="B168" s="190" t="s">
        <v>1162</v>
      </c>
      <c r="C168" s="173">
        <v>75</v>
      </c>
      <c r="D168" s="173"/>
      <c r="E168" s="191">
        <v>44501</v>
      </c>
    </row>
    <row r="169" spans="1:5" x14ac:dyDescent="0.35">
      <c r="A169" s="285" t="s">
        <v>1236</v>
      </c>
      <c r="B169" s="286" t="s">
        <v>1237</v>
      </c>
      <c r="C169" s="287">
        <v>75</v>
      </c>
      <c r="D169" s="287"/>
      <c r="E169" s="300">
        <v>44530</v>
      </c>
    </row>
    <row r="170" spans="1:5" x14ac:dyDescent="0.35">
      <c r="A170" s="285" t="s">
        <v>1338</v>
      </c>
      <c r="B170" s="286" t="s">
        <v>1339</v>
      </c>
      <c r="C170" s="287">
        <v>75</v>
      </c>
      <c r="D170" s="287"/>
      <c r="E170" s="300">
        <v>44502</v>
      </c>
    </row>
    <row r="171" spans="1:5" x14ac:dyDescent="0.35">
      <c r="A171" s="285"/>
      <c r="B171" s="286"/>
      <c r="C171" s="287"/>
      <c r="D171" s="287"/>
      <c r="E171" s="300"/>
    </row>
    <row r="172" spans="1:5" x14ac:dyDescent="0.35">
      <c r="A172" s="285"/>
      <c r="B172" s="286"/>
      <c r="C172" s="287"/>
      <c r="D172" s="287"/>
      <c r="E172" s="300"/>
    </row>
    <row r="173" spans="1:5" x14ac:dyDescent="0.35">
      <c r="A173" s="285"/>
      <c r="B173" s="286"/>
      <c r="C173" s="287"/>
      <c r="D173" s="287"/>
      <c r="E173" s="300"/>
    </row>
    <row r="174" spans="1:5" x14ac:dyDescent="0.35">
      <c r="A174" s="285"/>
      <c r="B174" s="286"/>
      <c r="C174" s="287"/>
      <c r="D174" s="287"/>
      <c r="E174" s="300"/>
    </row>
    <row r="175" spans="1:5" x14ac:dyDescent="0.35">
      <c r="A175" s="285"/>
      <c r="B175" s="286"/>
      <c r="C175" s="287"/>
      <c r="D175" s="287"/>
      <c r="E175" s="300"/>
    </row>
    <row r="176" spans="1:5" x14ac:dyDescent="0.35">
      <c r="A176" s="285"/>
      <c r="B176" s="286"/>
      <c r="C176" s="287"/>
      <c r="D176" s="287"/>
      <c r="E176" s="300"/>
    </row>
    <row r="177" spans="1:5" ht="13.15" thickBot="1" x14ac:dyDescent="0.4">
      <c r="A177" s="285"/>
      <c r="B177" s="286"/>
      <c r="C177" s="287"/>
      <c r="D177" s="287"/>
      <c r="E177" s="300"/>
    </row>
    <row r="178" spans="1:5" x14ac:dyDescent="0.35">
      <c r="A178" s="152" t="s">
        <v>211</v>
      </c>
      <c r="B178" s="122"/>
      <c r="C178" s="121">
        <f>SUM(C168:C177)</f>
        <v>225</v>
      </c>
      <c r="D178" s="121"/>
      <c r="E178" s="154"/>
    </row>
    <row r="179" spans="1:5" x14ac:dyDescent="0.35">
      <c r="A179" s="140" t="s">
        <v>118</v>
      </c>
      <c r="B179" s="55"/>
      <c r="C179" s="57"/>
      <c r="D179" s="57">
        <v>525</v>
      </c>
      <c r="E179" s="125"/>
    </row>
    <row r="180" spans="1:5" ht="13.15" thickBot="1" x14ac:dyDescent="0.4">
      <c r="A180" s="141" t="s">
        <v>114</v>
      </c>
      <c r="B180" s="127"/>
      <c r="C180" s="128"/>
      <c r="D180" s="128"/>
      <c r="E180" s="189">
        <f>E167+C178-D179</f>
        <v>21511.52</v>
      </c>
    </row>
    <row r="181" spans="1:5" x14ac:dyDescent="0.35">
      <c r="A181" s="129" t="s">
        <v>1254</v>
      </c>
      <c r="B181" s="129" t="s">
        <v>1255</v>
      </c>
      <c r="C181" s="5">
        <v>75</v>
      </c>
      <c r="D181" s="5"/>
      <c r="E181" s="105">
        <v>44536</v>
      </c>
    </row>
    <row r="182" spans="1:5" x14ac:dyDescent="0.35">
      <c r="A182" s="129" t="s">
        <v>1277</v>
      </c>
      <c r="B182" s="129" t="s">
        <v>1278</v>
      </c>
      <c r="C182" s="5">
        <v>75</v>
      </c>
      <c r="D182" s="5"/>
      <c r="E182" s="105">
        <v>44537</v>
      </c>
    </row>
    <row r="183" spans="1:5" x14ac:dyDescent="0.35">
      <c r="A183" s="129" t="s">
        <v>1291</v>
      </c>
      <c r="B183" s="129" t="s">
        <v>1292</v>
      </c>
      <c r="C183" s="5">
        <v>75</v>
      </c>
      <c r="D183" s="5"/>
      <c r="E183" s="105">
        <v>44545</v>
      </c>
    </row>
    <row r="184" spans="1:5" x14ac:dyDescent="0.35">
      <c r="A184" s="129" t="s">
        <v>1328</v>
      </c>
      <c r="B184" s="129" t="s">
        <v>1329</v>
      </c>
      <c r="C184" s="5">
        <v>75</v>
      </c>
      <c r="D184" s="5"/>
      <c r="E184" s="105">
        <v>44561</v>
      </c>
    </row>
    <row r="185" spans="1:5" x14ac:dyDescent="0.35">
      <c r="A185" s="129" t="s">
        <v>1330</v>
      </c>
      <c r="B185" s="129" t="s">
        <v>1331</v>
      </c>
      <c r="C185" s="5">
        <v>75</v>
      </c>
      <c r="D185" s="5"/>
      <c r="E185" s="105">
        <v>44561</v>
      </c>
    </row>
    <row r="186" spans="1:5" ht="13.15" thickBot="1" x14ac:dyDescent="0.4">
      <c r="A186" s="90" t="s">
        <v>1337</v>
      </c>
      <c r="B186" s="90" t="s">
        <v>462</v>
      </c>
      <c r="C186" s="2">
        <v>75</v>
      </c>
      <c r="D186" s="2"/>
      <c r="E186" s="43">
        <v>44540</v>
      </c>
    </row>
    <row r="187" spans="1:5" x14ac:dyDescent="0.35">
      <c r="A187" s="152" t="s">
        <v>115</v>
      </c>
      <c r="B187" s="122"/>
      <c r="C187" s="121">
        <f>SUM(C181:C186)</f>
        <v>450</v>
      </c>
      <c r="D187" s="122"/>
      <c r="E187" s="123"/>
    </row>
    <row r="188" spans="1:5" x14ac:dyDescent="0.35">
      <c r="A188" s="124" t="s">
        <v>118</v>
      </c>
      <c r="B188" s="144"/>
      <c r="C188" s="57"/>
      <c r="D188" s="57">
        <v>450</v>
      </c>
      <c r="E188" s="125"/>
    </row>
    <row r="189" spans="1:5" ht="13.15" thickBot="1" x14ac:dyDescent="0.4">
      <c r="A189" s="126" t="s">
        <v>114</v>
      </c>
      <c r="B189" s="150"/>
      <c r="C189" s="128"/>
      <c r="D189" s="127"/>
      <c r="E189" s="151">
        <f>E180+C189-D189</f>
        <v>21511.52</v>
      </c>
    </row>
    <row r="190" spans="1:5" ht="13.5" thickBot="1" x14ac:dyDescent="0.45">
      <c r="A190" s="157" t="s">
        <v>133</v>
      </c>
      <c r="B190" s="158" t="s">
        <v>120</v>
      </c>
      <c r="C190" s="159">
        <v>2.77</v>
      </c>
      <c r="D190" s="159"/>
      <c r="E190" s="160"/>
    </row>
    <row r="191" spans="1:5" ht="13.5" thickBot="1" x14ac:dyDescent="0.45">
      <c r="A191" s="135"/>
      <c r="B191" s="155"/>
      <c r="C191" s="156"/>
      <c r="D191" s="156"/>
      <c r="E191" s="134">
        <f>E189+C190</f>
        <v>21514.29</v>
      </c>
    </row>
    <row r="192" spans="1:5" x14ac:dyDescent="0.35">
      <c r="A192" s="90"/>
      <c r="B192" s="90"/>
      <c r="C192" s="2"/>
      <c r="D192" s="2"/>
      <c r="E192" s="43"/>
    </row>
    <row r="193" spans="1:5" x14ac:dyDescent="0.35">
      <c r="A193" s="1"/>
      <c r="B193" s="1"/>
      <c r="C193" s="2"/>
      <c r="D193" s="2"/>
      <c r="E193" s="1"/>
    </row>
    <row r="194" spans="1:5" x14ac:dyDescent="0.35">
      <c r="A194" s="1"/>
      <c r="B194" s="1"/>
      <c r="C194" s="2"/>
      <c r="D194" s="2"/>
      <c r="E194" s="1"/>
    </row>
    <row r="195" spans="1:5" x14ac:dyDescent="0.35">
      <c r="A195" s="1"/>
      <c r="B195" s="1"/>
      <c r="C195" s="2"/>
      <c r="D195" s="2"/>
      <c r="E195" s="1"/>
    </row>
    <row r="196" spans="1:5" x14ac:dyDescent="0.35">
      <c r="A196" s="1"/>
      <c r="B196" s="1"/>
      <c r="C196" s="2"/>
      <c r="D196" s="2"/>
      <c r="E196" s="1"/>
    </row>
    <row r="197" spans="1:5" x14ac:dyDescent="0.35">
      <c r="A197" s="1"/>
      <c r="B197" s="1"/>
      <c r="C197" s="2"/>
      <c r="D197" s="2"/>
      <c r="E197" s="1"/>
    </row>
    <row r="198" spans="1:5" x14ac:dyDescent="0.35">
      <c r="A198" s="1"/>
      <c r="B198" s="1"/>
      <c r="C198" s="2"/>
      <c r="D198" s="2"/>
      <c r="E198" s="1"/>
    </row>
    <row r="199" spans="1:5" x14ac:dyDescent="0.35">
      <c r="A199" s="1"/>
      <c r="B199" s="1"/>
      <c r="C199" s="2"/>
      <c r="D199" s="2"/>
      <c r="E199" s="1"/>
    </row>
    <row r="200" spans="1:5" x14ac:dyDescent="0.35">
      <c r="A200" s="1"/>
      <c r="B200" s="1"/>
      <c r="C200" s="2"/>
      <c r="D200" s="2"/>
      <c r="E200" s="1"/>
    </row>
    <row r="201" spans="1:5" x14ac:dyDescent="0.35">
      <c r="A201" s="1"/>
      <c r="B201" s="1"/>
      <c r="C201" s="2"/>
      <c r="D201" s="2"/>
      <c r="E201" s="1"/>
    </row>
    <row r="202" spans="1:5" x14ac:dyDescent="0.35">
      <c r="A202" s="1"/>
      <c r="B202" s="1"/>
      <c r="C202" s="2"/>
      <c r="D202" s="2"/>
      <c r="E202" s="1"/>
    </row>
    <row r="203" spans="1:5" x14ac:dyDescent="0.35">
      <c r="A203" s="1"/>
      <c r="B203" s="1"/>
      <c r="C203" s="2"/>
      <c r="D203" s="2"/>
      <c r="E203" s="1"/>
    </row>
    <row r="204" spans="1:5" x14ac:dyDescent="0.35">
      <c r="A204" s="1"/>
      <c r="B204" s="1"/>
      <c r="C204" s="2"/>
      <c r="D204" s="2"/>
      <c r="E204" s="1"/>
    </row>
    <row r="205" spans="1:5" x14ac:dyDescent="0.35">
      <c r="A205" s="1"/>
      <c r="B205" s="1"/>
      <c r="C205" s="2"/>
      <c r="D205" s="2"/>
      <c r="E205" s="1"/>
    </row>
    <row r="206" spans="1:5" x14ac:dyDescent="0.35">
      <c r="A206" s="1"/>
      <c r="B206" s="1"/>
      <c r="C206" s="2"/>
      <c r="D206" s="2"/>
      <c r="E206" s="1"/>
    </row>
    <row r="207" spans="1:5" x14ac:dyDescent="0.35">
      <c r="A207" s="1"/>
      <c r="B207" s="1"/>
      <c r="C207" s="2"/>
      <c r="D207" s="2"/>
      <c r="E207" s="1"/>
    </row>
    <row r="208" spans="1:5" x14ac:dyDescent="0.35">
      <c r="A208" s="1"/>
      <c r="B208" s="1"/>
      <c r="C208" s="2"/>
      <c r="D208" s="2"/>
      <c r="E208" s="1"/>
    </row>
    <row r="209" spans="1:5" x14ac:dyDescent="0.35">
      <c r="A209" s="1"/>
      <c r="B209" s="1"/>
      <c r="C209" s="2"/>
      <c r="D209" s="2"/>
      <c r="E209" s="1"/>
    </row>
    <row r="210" spans="1:5" x14ac:dyDescent="0.35">
      <c r="A210" s="1"/>
      <c r="B210" s="1"/>
      <c r="C210" s="2"/>
      <c r="D210" s="2"/>
      <c r="E210" s="1"/>
    </row>
  </sheetData>
  <mergeCells count="1">
    <mergeCell ref="A1:E1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indexed="43"/>
  </sheetPr>
  <dimension ref="A1:D35"/>
  <sheetViews>
    <sheetView workbookViewId="0">
      <selection activeCell="D4" sqref="D4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44.25" customHeight="1" thickBot="1" x14ac:dyDescent="0.45">
      <c r="A2" s="223" t="s">
        <v>204</v>
      </c>
      <c r="B2" s="316" t="s">
        <v>205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15.75" customHeight="1" thickBot="1" x14ac:dyDescent="0.4">
      <c r="A4" s="23"/>
      <c r="B4" s="24"/>
      <c r="C4" s="24"/>
      <c r="D4" s="24">
        <v>24009.89</v>
      </c>
    </row>
    <row r="5" spans="1:4" ht="15.75" customHeight="1" thickBot="1" x14ac:dyDescent="0.4">
      <c r="A5" s="23">
        <v>44201</v>
      </c>
      <c r="B5" s="24">
        <v>2450</v>
      </c>
      <c r="C5" s="24"/>
      <c r="D5" s="24">
        <f t="shared" ref="D5:D21" si="0">D4+B5-C5</f>
        <v>26459.89</v>
      </c>
    </row>
    <row r="6" spans="1:4" ht="15.75" customHeight="1" thickBot="1" x14ac:dyDescent="0.4">
      <c r="A6" s="23">
        <v>44230</v>
      </c>
      <c r="B6" s="24">
        <v>2450</v>
      </c>
      <c r="C6" s="24"/>
      <c r="D6" s="24">
        <f t="shared" si="0"/>
        <v>28909.89</v>
      </c>
    </row>
    <row r="7" spans="1:4" ht="15.75" customHeight="1" thickBot="1" x14ac:dyDescent="0.4">
      <c r="A7" s="23">
        <v>44259</v>
      </c>
      <c r="B7" s="24">
        <v>2450</v>
      </c>
      <c r="C7" s="24"/>
      <c r="D7" s="24">
        <f t="shared" si="0"/>
        <v>31359.89</v>
      </c>
    </row>
    <row r="8" spans="1:4" ht="15.75" customHeight="1" thickBot="1" x14ac:dyDescent="0.4">
      <c r="A8" s="23">
        <v>44268</v>
      </c>
      <c r="B8" s="24"/>
      <c r="C8" s="24">
        <v>29151</v>
      </c>
      <c r="D8" s="24">
        <f t="shared" si="0"/>
        <v>2208.8899999999994</v>
      </c>
    </row>
    <row r="9" spans="1:4" ht="15.75" customHeight="1" thickBot="1" x14ac:dyDescent="0.4">
      <c r="A9" s="23">
        <v>44291</v>
      </c>
      <c r="B9" s="24">
        <v>2450</v>
      </c>
      <c r="C9" s="24"/>
      <c r="D9" s="24">
        <f t="shared" si="0"/>
        <v>4658.8899999999994</v>
      </c>
    </row>
    <row r="10" spans="1:4" ht="15.75" customHeight="1" thickBot="1" x14ac:dyDescent="0.4">
      <c r="A10" s="23">
        <v>44322</v>
      </c>
      <c r="B10" s="24">
        <v>2450</v>
      </c>
      <c r="C10" s="24"/>
      <c r="D10" s="24">
        <f t="shared" si="0"/>
        <v>7108.8899999999994</v>
      </c>
    </row>
    <row r="11" spans="1:4" ht="15.75" customHeight="1" thickBot="1" x14ac:dyDescent="0.4">
      <c r="A11" s="23">
        <v>44350</v>
      </c>
      <c r="B11" s="24">
        <v>2450</v>
      </c>
      <c r="C11" s="24"/>
      <c r="D11" s="24">
        <f t="shared" si="0"/>
        <v>9558.89</v>
      </c>
    </row>
    <row r="12" spans="1:4" ht="15.75" customHeight="1" thickBot="1" x14ac:dyDescent="0.4">
      <c r="A12" s="23">
        <v>44383</v>
      </c>
      <c r="B12" s="24">
        <v>2450</v>
      </c>
      <c r="C12" s="24"/>
      <c r="D12" s="24">
        <f t="shared" si="0"/>
        <v>12008.89</v>
      </c>
    </row>
    <row r="13" spans="1:4" ht="15.75" customHeight="1" thickBot="1" x14ac:dyDescent="0.4">
      <c r="A13" s="23">
        <v>44412</v>
      </c>
      <c r="B13" s="24">
        <v>2450</v>
      </c>
      <c r="C13" s="24"/>
      <c r="D13" s="24">
        <f t="shared" si="0"/>
        <v>14458.89</v>
      </c>
    </row>
    <row r="14" spans="1:4" ht="15.75" customHeight="1" thickBot="1" x14ac:dyDescent="0.4">
      <c r="A14" s="101">
        <v>44442</v>
      </c>
      <c r="B14" s="24">
        <v>2450</v>
      </c>
      <c r="C14" s="24"/>
      <c r="D14" s="24">
        <f t="shared" si="0"/>
        <v>16908.89</v>
      </c>
    </row>
    <row r="15" spans="1:4" ht="15.75" customHeight="1" thickBot="1" x14ac:dyDescent="0.4">
      <c r="A15" s="101">
        <v>44474</v>
      </c>
      <c r="B15" s="24">
        <v>2450</v>
      </c>
      <c r="C15" s="24"/>
      <c r="D15" s="24">
        <f t="shared" si="0"/>
        <v>19358.89</v>
      </c>
    </row>
    <row r="16" spans="1:4" ht="15.75" customHeight="1" thickBot="1" x14ac:dyDescent="0.4">
      <c r="A16" s="23">
        <v>44504</v>
      </c>
      <c r="B16" s="24">
        <v>2450</v>
      </c>
      <c r="C16" s="24"/>
      <c r="D16" s="24">
        <f t="shared" si="0"/>
        <v>21808.89</v>
      </c>
    </row>
    <row r="17" spans="1:4" ht="15.75" customHeight="1" thickBot="1" x14ac:dyDescent="0.4">
      <c r="A17" s="23">
        <v>44534</v>
      </c>
      <c r="B17" s="24">
        <v>2450</v>
      </c>
      <c r="C17" s="24"/>
      <c r="D17" s="24">
        <f t="shared" si="0"/>
        <v>24258.89</v>
      </c>
    </row>
    <row r="18" spans="1:4" ht="15.75" customHeight="1" thickBot="1" x14ac:dyDescent="0.4">
      <c r="A18" s="23"/>
      <c r="B18" s="24"/>
      <c r="C18" s="24"/>
      <c r="D18" s="24">
        <f t="shared" si="0"/>
        <v>24258.89</v>
      </c>
    </row>
    <row r="19" spans="1:4" ht="15.75" customHeight="1" thickBot="1" x14ac:dyDescent="0.4">
      <c r="A19" s="23"/>
      <c r="B19" s="24"/>
      <c r="C19" s="24"/>
      <c r="D19" s="24">
        <f t="shared" si="0"/>
        <v>24258.89</v>
      </c>
    </row>
    <row r="20" spans="1:4" ht="15.75" customHeight="1" thickBot="1" x14ac:dyDescent="0.4">
      <c r="A20" s="23"/>
      <c r="B20" s="24"/>
      <c r="C20" s="24"/>
      <c r="D20" s="24">
        <f t="shared" si="0"/>
        <v>24258.89</v>
      </c>
    </row>
    <row r="21" spans="1:4" ht="15.75" customHeight="1" thickBot="1" x14ac:dyDescent="0.4">
      <c r="A21" s="23"/>
      <c r="B21" s="24"/>
      <c r="C21" s="24"/>
      <c r="D21" s="24">
        <f t="shared" si="0"/>
        <v>24258.89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</sheetPr>
  <dimension ref="A1:H35"/>
  <sheetViews>
    <sheetView topLeftCell="A10" workbookViewId="0">
      <selection activeCell="D17" sqref="D17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  <col min="8" max="8" width="10.1328125" bestFit="1" customWidth="1"/>
  </cols>
  <sheetData>
    <row r="1" spans="1:8" ht="13.5" thickBot="1" x14ac:dyDescent="0.45">
      <c r="A1" s="19" t="s">
        <v>40</v>
      </c>
      <c r="B1" s="313" t="s">
        <v>44</v>
      </c>
      <c r="C1" s="314"/>
      <c r="D1" s="314"/>
    </row>
    <row r="2" spans="1:8" ht="44.25" customHeight="1" thickBot="1" x14ac:dyDescent="0.45">
      <c r="A2" s="30" t="s">
        <v>186</v>
      </c>
      <c r="B2" s="316" t="s">
        <v>206</v>
      </c>
      <c r="C2" s="317"/>
      <c r="D2" s="312"/>
    </row>
    <row r="3" spans="1:8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8" ht="15.75" customHeight="1" thickBot="1" x14ac:dyDescent="0.4">
      <c r="A4" s="23"/>
      <c r="B4" s="24"/>
      <c r="C4" s="24"/>
      <c r="D4" s="24">
        <v>31556.94</v>
      </c>
      <c r="H4" s="4"/>
    </row>
    <row r="5" spans="1:8" ht="15.75" customHeight="1" thickBot="1" x14ac:dyDescent="0.4">
      <c r="A5" s="23">
        <v>44202</v>
      </c>
      <c r="B5" s="24">
        <v>4300</v>
      </c>
      <c r="C5" s="24"/>
      <c r="D5" s="24">
        <f t="shared" ref="D5:D21" si="0">D4+B5-C5</f>
        <v>35856.94</v>
      </c>
    </row>
    <row r="6" spans="1:8" ht="15.75" customHeight="1" thickBot="1" x14ac:dyDescent="0.4">
      <c r="A6" s="23">
        <v>44231</v>
      </c>
      <c r="B6" s="24">
        <v>4300</v>
      </c>
      <c r="C6" s="24"/>
      <c r="D6" s="24">
        <f t="shared" si="0"/>
        <v>40156.94</v>
      </c>
    </row>
    <row r="7" spans="1:8" ht="15.75" customHeight="1" thickBot="1" x14ac:dyDescent="0.4">
      <c r="A7" s="23">
        <v>44260</v>
      </c>
      <c r="B7" s="24">
        <v>4300</v>
      </c>
      <c r="C7" s="24"/>
      <c r="D7" s="24">
        <f t="shared" si="0"/>
        <v>44456.94</v>
      </c>
    </row>
    <row r="8" spans="1:8" ht="15.75" customHeight="1" thickBot="1" x14ac:dyDescent="0.4">
      <c r="A8" s="23">
        <v>44292</v>
      </c>
      <c r="B8" s="24">
        <v>4300</v>
      </c>
      <c r="C8" s="24"/>
      <c r="D8" s="24">
        <f t="shared" si="0"/>
        <v>48756.94</v>
      </c>
    </row>
    <row r="9" spans="1:8" ht="15.75" customHeight="1" thickBot="1" x14ac:dyDescent="0.4">
      <c r="A9" s="23">
        <v>44319</v>
      </c>
      <c r="B9" s="24">
        <v>4300</v>
      </c>
      <c r="C9" s="24"/>
      <c r="D9" s="24">
        <f t="shared" si="0"/>
        <v>53056.94</v>
      </c>
    </row>
    <row r="10" spans="1:8" ht="15.75" customHeight="1" thickBot="1" x14ac:dyDescent="0.4">
      <c r="A10" s="23">
        <v>44320</v>
      </c>
      <c r="B10" s="24"/>
      <c r="C10" s="24">
        <v>51116</v>
      </c>
      <c r="D10" s="24">
        <f t="shared" si="0"/>
        <v>1940.9400000000023</v>
      </c>
    </row>
    <row r="11" spans="1:8" ht="15.75" customHeight="1" thickBot="1" x14ac:dyDescent="0.4">
      <c r="A11" s="23">
        <v>44351</v>
      </c>
      <c r="B11" s="24">
        <v>4300</v>
      </c>
      <c r="C11" s="24"/>
      <c r="D11" s="24">
        <f t="shared" si="0"/>
        <v>6240.9400000000023</v>
      </c>
    </row>
    <row r="12" spans="1:8" ht="15.75" customHeight="1" thickBot="1" x14ac:dyDescent="0.4">
      <c r="A12" s="23">
        <v>44384</v>
      </c>
      <c r="B12" s="24">
        <v>4300</v>
      </c>
      <c r="C12" s="24"/>
      <c r="D12" s="24">
        <f t="shared" si="0"/>
        <v>10540.940000000002</v>
      </c>
    </row>
    <row r="13" spans="1:8" ht="15.75" customHeight="1" thickBot="1" x14ac:dyDescent="0.4">
      <c r="A13" s="23">
        <v>44413</v>
      </c>
      <c r="B13" s="24">
        <v>4300</v>
      </c>
      <c r="C13" s="24"/>
      <c r="D13" s="24">
        <f t="shared" si="0"/>
        <v>14840.940000000002</v>
      </c>
    </row>
    <row r="14" spans="1:8" ht="15.75" customHeight="1" thickBot="1" x14ac:dyDescent="0.4">
      <c r="A14" s="101">
        <v>44446</v>
      </c>
      <c r="B14" s="24">
        <v>4300</v>
      </c>
      <c r="C14" s="24"/>
      <c r="D14" s="24">
        <f t="shared" si="0"/>
        <v>19140.940000000002</v>
      </c>
    </row>
    <row r="15" spans="1:8" ht="15.75" customHeight="1" thickBot="1" x14ac:dyDescent="0.4">
      <c r="A15" s="101">
        <v>44475</v>
      </c>
      <c r="B15" s="24">
        <v>4300</v>
      </c>
      <c r="C15" s="24"/>
      <c r="D15" s="24">
        <f t="shared" si="0"/>
        <v>23440.940000000002</v>
      </c>
    </row>
    <row r="16" spans="1:8" ht="15.75" customHeight="1" thickBot="1" x14ac:dyDescent="0.4">
      <c r="A16" s="23">
        <v>44505</v>
      </c>
      <c r="B16" s="24">
        <v>4300</v>
      </c>
      <c r="C16" s="24"/>
      <c r="D16" s="24">
        <f t="shared" si="0"/>
        <v>27740.940000000002</v>
      </c>
    </row>
    <row r="17" spans="1:4" ht="15.75" customHeight="1" thickBot="1" x14ac:dyDescent="0.4">
      <c r="A17" s="23">
        <v>44537</v>
      </c>
      <c r="B17" s="24">
        <v>4300</v>
      </c>
      <c r="C17" s="24"/>
      <c r="D17" s="24">
        <f t="shared" si="0"/>
        <v>32040.940000000002</v>
      </c>
    </row>
    <row r="18" spans="1:4" ht="15.75" customHeight="1" thickBot="1" x14ac:dyDescent="0.4">
      <c r="A18" s="23"/>
      <c r="B18" s="24"/>
      <c r="C18" s="24"/>
      <c r="D18" s="24">
        <f t="shared" si="0"/>
        <v>32040.940000000002</v>
      </c>
    </row>
    <row r="19" spans="1:4" ht="15.75" customHeight="1" thickBot="1" x14ac:dyDescent="0.4">
      <c r="A19" s="23"/>
      <c r="B19" s="24"/>
      <c r="C19" s="24"/>
      <c r="D19" s="24">
        <f t="shared" si="0"/>
        <v>32040.940000000002</v>
      </c>
    </row>
    <row r="20" spans="1:4" ht="15.75" customHeight="1" thickBot="1" x14ac:dyDescent="0.4">
      <c r="A20" s="23"/>
      <c r="B20" s="24"/>
      <c r="C20" s="24"/>
      <c r="D20" s="24">
        <f t="shared" si="0"/>
        <v>32040.940000000002</v>
      </c>
    </row>
    <row r="21" spans="1:4" ht="15.75" customHeight="1" thickBot="1" x14ac:dyDescent="0.4">
      <c r="A21" s="23"/>
      <c r="B21" s="24"/>
      <c r="C21" s="24"/>
      <c r="D21" s="24">
        <f t="shared" si="0"/>
        <v>32040.940000000002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3"/>
  </sheetPr>
  <dimension ref="A1:H35"/>
  <sheetViews>
    <sheetView workbookViewId="0">
      <selection activeCell="D12" sqref="D12"/>
    </sheetView>
  </sheetViews>
  <sheetFormatPr defaultRowHeight="12.75" x14ac:dyDescent="0.35"/>
  <cols>
    <col min="1" max="1" width="14.53125" customWidth="1"/>
    <col min="2" max="2" width="13.33203125" customWidth="1"/>
    <col min="3" max="3" width="13.1328125" customWidth="1"/>
    <col min="4" max="4" width="12.6640625" customWidth="1"/>
    <col min="8" max="8" width="10.1328125" bestFit="1" customWidth="1"/>
  </cols>
  <sheetData>
    <row r="1" spans="1:8" ht="13.5" thickBot="1" x14ac:dyDescent="0.45">
      <c r="A1" s="270" t="s">
        <v>40</v>
      </c>
      <c r="B1" s="313" t="s">
        <v>44</v>
      </c>
      <c r="C1" s="314"/>
      <c r="D1" s="314"/>
    </row>
    <row r="2" spans="1:8" ht="44.25" customHeight="1" thickBot="1" x14ac:dyDescent="0.45">
      <c r="A2" s="292" t="s">
        <v>1021</v>
      </c>
      <c r="B2" s="316" t="s">
        <v>574</v>
      </c>
      <c r="C2" s="317"/>
      <c r="D2" s="312"/>
    </row>
    <row r="3" spans="1:8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8" ht="15.75" customHeight="1" thickBot="1" x14ac:dyDescent="0.4">
      <c r="A4" s="23"/>
      <c r="B4" s="24"/>
      <c r="C4" s="24"/>
      <c r="D4" s="24"/>
      <c r="H4" s="4"/>
    </row>
    <row r="5" spans="1:8" ht="15.75" customHeight="1" thickBot="1" x14ac:dyDescent="0.4">
      <c r="A5" s="23">
        <v>44354</v>
      </c>
      <c r="B5" s="24">
        <v>1500</v>
      </c>
      <c r="C5" s="24"/>
      <c r="D5" s="24">
        <f t="shared" ref="D5:D21" si="0">D4+B5-C5</f>
        <v>1500</v>
      </c>
    </row>
    <row r="6" spans="1:8" ht="15.75" customHeight="1" thickBot="1" x14ac:dyDescent="0.4">
      <c r="A6" s="23">
        <v>44385</v>
      </c>
      <c r="B6" s="24">
        <v>1500</v>
      </c>
      <c r="C6" s="24"/>
      <c r="D6" s="24">
        <f t="shared" si="0"/>
        <v>3000</v>
      </c>
    </row>
    <row r="7" spans="1:8" ht="15.75" customHeight="1" thickBot="1" x14ac:dyDescent="0.4">
      <c r="A7" s="23">
        <v>44414</v>
      </c>
      <c r="B7" s="24">
        <v>1500</v>
      </c>
      <c r="C7" s="24"/>
      <c r="D7" s="24">
        <f t="shared" si="0"/>
        <v>4500</v>
      </c>
    </row>
    <row r="8" spans="1:8" ht="15.75" customHeight="1" thickBot="1" x14ac:dyDescent="0.4">
      <c r="A8" s="23">
        <v>44447</v>
      </c>
      <c r="B8" s="24">
        <v>1500</v>
      </c>
      <c r="C8" s="24"/>
      <c r="D8" s="24">
        <f t="shared" si="0"/>
        <v>6000</v>
      </c>
    </row>
    <row r="9" spans="1:8" ht="15.75" customHeight="1" thickBot="1" x14ac:dyDescent="0.4">
      <c r="A9" s="23">
        <v>44476</v>
      </c>
      <c r="B9" s="24">
        <v>1500</v>
      </c>
      <c r="C9" s="24"/>
      <c r="D9" s="24">
        <f t="shared" si="0"/>
        <v>7500</v>
      </c>
    </row>
    <row r="10" spans="1:8" ht="15.75" customHeight="1" thickBot="1" x14ac:dyDescent="0.4">
      <c r="A10" s="23">
        <v>44496</v>
      </c>
      <c r="B10" s="24">
        <v>10000</v>
      </c>
      <c r="C10" s="24"/>
      <c r="D10" s="24">
        <f t="shared" si="0"/>
        <v>17500</v>
      </c>
    </row>
    <row r="11" spans="1:8" ht="15.75" customHeight="1" thickBot="1" x14ac:dyDescent="0.4">
      <c r="A11" s="23">
        <v>44508</v>
      </c>
      <c r="B11" s="24">
        <v>1500</v>
      </c>
      <c r="C11" s="24"/>
      <c r="D11" s="24">
        <f t="shared" si="0"/>
        <v>19000</v>
      </c>
    </row>
    <row r="12" spans="1:8" ht="15.75" customHeight="1" thickBot="1" x14ac:dyDescent="0.4">
      <c r="A12" s="23">
        <v>44538</v>
      </c>
      <c r="B12" s="24">
        <v>1500</v>
      </c>
      <c r="C12" s="24"/>
      <c r="D12" s="24">
        <f t="shared" si="0"/>
        <v>20500</v>
      </c>
    </row>
    <row r="13" spans="1:8" ht="15.75" customHeight="1" thickBot="1" x14ac:dyDescent="0.4">
      <c r="A13" s="23"/>
      <c r="B13" s="24"/>
      <c r="C13" s="24"/>
      <c r="D13" s="24">
        <f t="shared" si="0"/>
        <v>20500</v>
      </c>
    </row>
    <row r="14" spans="1:8" ht="15.75" customHeight="1" thickBot="1" x14ac:dyDescent="0.4">
      <c r="A14" s="101"/>
      <c r="B14" s="24"/>
      <c r="C14" s="24"/>
      <c r="D14" s="24">
        <f t="shared" si="0"/>
        <v>20500</v>
      </c>
    </row>
    <row r="15" spans="1:8" ht="15.75" customHeight="1" thickBot="1" x14ac:dyDescent="0.4">
      <c r="A15" s="101"/>
      <c r="B15" s="24"/>
      <c r="C15" s="24"/>
      <c r="D15" s="24">
        <f t="shared" si="0"/>
        <v>20500</v>
      </c>
    </row>
    <row r="16" spans="1:8" ht="15.75" customHeight="1" thickBot="1" x14ac:dyDescent="0.4">
      <c r="A16" s="23"/>
      <c r="B16" s="24"/>
      <c r="C16" s="24"/>
      <c r="D16" s="24">
        <f t="shared" si="0"/>
        <v>20500</v>
      </c>
    </row>
    <row r="17" spans="1:4" ht="15.75" customHeight="1" thickBot="1" x14ac:dyDescent="0.4">
      <c r="A17" s="23"/>
      <c r="B17" s="24"/>
      <c r="C17" s="24"/>
      <c r="D17" s="24">
        <f t="shared" si="0"/>
        <v>20500</v>
      </c>
    </row>
    <row r="18" spans="1:4" ht="15.75" customHeight="1" thickBot="1" x14ac:dyDescent="0.4">
      <c r="A18" s="23"/>
      <c r="B18" s="24"/>
      <c r="C18" s="24"/>
      <c r="D18" s="24">
        <f t="shared" si="0"/>
        <v>20500</v>
      </c>
    </row>
    <row r="19" spans="1:4" ht="15.75" customHeight="1" thickBot="1" x14ac:dyDescent="0.4">
      <c r="A19" s="23"/>
      <c r="B19" s="24"/>
      <c r="C19" s="24"/>
      <c r="D19" s="24">
        <f t="shared" si="0"/>
        <v>20500</v>
      </c>
    </row>
    <row r="20" spans="1:4" ht="15.75" customHeight="1" thickBot="1" x14ac:dyDescent="0.4">
      <c r="A20" s="23"/>
      <c r="B20" s="24"/>
      <c r="C20" s="24"/>
      <c r="D20" s="24">
        <f t="shared" si="0"/>
        <v>20500</v>
      </c>
    </row>
    <row r="21" spans="1:4" ht="15.75" customHeight="1" thickBot="1" x14ac:dyDescent="0.4">
      <c r="A21" s="23"/>
      <c r="B21" s="24"/>
      <c r="C21" s="24"/>
      <c r="D21" s="24">
        <f t="shared" si="0"/>
        <v>20500</v>
      </c>
    </row>
    <row r="22" spans="1:4" ht="9" customHeight="1" x14ac:dyDescent="0.35">
      <c r="A22" s="31"/>
      <c r="B22" s="32"/>
      <c r="C22" s="32"/>
      <c r="D22" s="32"/>
    </row>
    <row r="23" spans="1:4" ht="45" customHeight="1" x14ac:dyDescent="0.35">
      <c r="B23" s="4"/>
      <c r="C23" s="4"/>
      <c r="D23" s="4"/>
    </row>
    <row r="24" spans="1:4" ht="45" customHeight="1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indexed="40"/>
  </sheetPr>
  <dimension ref="A1:E40"/>
  <sheetViews>
    <sheetView topLeftCell="A7" workbookViewId="0">
      <selection activeCell="E10" sqref="E10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313" t="s">
        <v>44</v>
      </c>
      <c r="D1" s="314"/>
      <c r="E1" s="314"/>
    </row>
    <row r="2" spans="1:5" ht="77.25" customHeight="1" thickBot="1" x14ac:dyDescent="0.4">
      <c r="A2" s="318">
        <v>30632220</v>
      </c>
      <c r="B2" s="311"/>
      <c r="C2" s="319" t="s">
        <v>64</v>
      </c>
      <c r="D2" s="317"/>
      <c r="E2" s="312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>
        <v>7821.98</v>
      </c>
    </row>
    <row r="5" spans="1:5" ht="24.75" customHeight="1" thickBot="1" x14ac:dyDescent="0.4">
      <c r="A5" s="23">
        <v>44286</v>
      </c>
      <c r="B5" s="22"/>
      <c r="C5" s="24">
        <v>1.32</v>
      </c>
      <c r="D5" s="24"/>
      <c r="E5" s="24">
        <f t="shared" ref="E5:E29" si="0">E4+C5-D5</f>
        <v>7823.2999999999993</v>
      </c>
    </row>
    <row r="6" spans="1:5" ht="24.75" customHeight="1" thickBot="1" x14ac:dyDescent="0.4">
      <c r="A6" s="23">
        <v>44326</v>
      </c>
      <c r="B6" s="22"/>
      <c r="C6" s="24">
        <v>1500</v>
      </c>
      <c r="D6" s="24"/>
      <c r="E6" s="24">
        <f t="shared" si="0"/>
        <v>9323.2999999999993</v>
      </c>
    </row>
    <row r="7" spans="1:5" ht="24.75" customHeight="1" thickBot="1" x14ac:dyDescent="0.4">
      <c r="A7" s="193">
        <v>44369</v>
      </c>
      <c r="B7" s="22"/>
      <c r="C7" s="24">
        <v>3250</v>
      </c>
      <c r="D7" s="24"/>
      <c r="E7" s="24">
        <f t="shared" si="0"/>
        <v>12573.3</v>
      </c>
    </row>
    <row r="8" spans="1:5" ht="24.75" customHeight="1" thickBot="1" x14ac:dyDescent="0.4">
      <c r="A8" s="23">
        <v>44377</v>
      </c>
      <c r="B8" s="22"/>
      <c r="C8" s="24">
        <v>1.1200000000000001</v>
      </c>
      <c r="D8" s="24"/>
      <c r="E8" s="24">
        <f t="shared" si="0"/>
        <v>12574.42</v>
      </c>
    </row>
    <row r="9" spans="1:5" ht="24.75" customHeight="1" thickBot="1" x14ac:dyDescent="0.4">
      <c r="A9" s="101">
        <v>44404</v>
      </c>
      <c r="B9" s="22"/>
      <c r="C9" s="24">
        <v>3250</v>
      </c>
      <c r="D9" s="24"/>
      <c r="E9" s="24">
        <f t="shared" si="0"/>
        <v>15824.42</v>
      </c>
    </row>
    <row r="10" spans="1:5" ht="24.75" customHeight="1" thickBot="1" x14ac:dyDescent="0.4">
      <c r="A10" s="23">
        <v>44466</v>
      </c>
      <c r="B10" s="22"/>
      <c r="C10" s="24">
        <v>3250</v>
      </c>
      <c r="D10" s="24"/>
      <c r="E10" s="24">
        <f t="shared" si="0"/>
        <v>19074.419999999998</v>
      </c>
    </row>
    <row r="11" spans="1:5" ht="24.75" customHeight="1" thickBot="1" x14ac:dyDescent="0.4">
      <c r="A11" s="23">
        <v>44469</v>
      </c>
      <c r="B11" s="22"/>
      <c r="C11" s="24">
        <v>1.9</v>
      </c>
      <c r="D11" s="24"/>
      <c r="E11" s="24">
        <f t="shared" si="0"/>
        <v>19076.32</v>
      </c>
    </row>
    <row r="12" spans="1:5" ht="24.75" customHeight="1" thickBot="1" x14ac:dyDescent="0.4">
      <c r="A12" s="23">
        <v>44498</v>
      </c>
      <c r="B12" s="22"/>
      <c r="C12" s="24">
        <v>3250</v>
      </c>
      <c r="D12" s="24"/>
      <c r="E12" s="24">
        <f t="shared" si="0"/>
        <v>22326.32</v>
      </c>
    </row>
    <row r="13" spans="1:5" ht="24.75" customHeight="1" thickBot="1" x14ac:dyDescent="0.4">
      <c r="A13" s="23">
        <v>44531</v>
      </c>
      <c r="B13" s="22"/>
      <c r="C13" s="24"/>
      <c r="D13" s="24">
        <v>8700</v>
      </c>
      <c r="E13" s="24">
        <f t="shared" si="0"/>
        <v>13626.32</v>
      </c>
    </row>
    <row r="14" spans="1:5" ht="24.75" customHeight="1" thickBot="1" x14ac:dyDescent="0.4">
      <c r="A14" s="23">
        <v>44561</v>
      </c>
      <c r="B14" s="22"/>
      <c r="C14" s="231">
        <v>2.3199999999999998</v>
      </c>
      <c r="D14" s="24"/>
      <c r="E14" s="24">
        <f t="shared" si="0"/>
        <v>13628.64</v>
      </c>
    </row>
    <row r="15" spans="1:5" ht="24.75" customHeight="1" thickBot="1" x14ac:dyDescent="0.4">
      <c r="A15" s="101"/>
      <c r="B15" s="22"/>
      <c r="C15" s="24"/>
      <c r="D15" s="24"/>
      <c r="E15" s="24">
        <f t="shared" si="0"/>
        <v>13628.64</v>
      </c>
    </row>
    <row r="16" spans="1:5" ht="24.75" customHeight="1" thickBot="1" x14ac:dyDescent="0.4">
      <c r="A16" s="23"/>
      <c r="B16" s="22"/>
      <c r="C16" s="24"/>
      <c r="D16" s="24"/>
      <c r="E16" s="24">
        <f t="shared" si="0"/>
        <v>13628.64</v>
      </c>
    </row>
    <row r="17" spans="1:5" ht="24.75" customHeight="1" thickBot="1" x14ac:dyDescent="0.4">
      <c r="A17" s="23"/>
      <c r="B17" s="22"/>
      <c r="C17" s="24"/>
      <c r="D17" s="24"/>
      <c r="E17" s="24">
        <f t="shared" si="0"/>
        <v>13628.64</v>
      </c>
    </row>
    <row r="18" spans="1:5" ht="24.75" customHeight="1" thickBot="1" x14ac:dyDescent="0.4">
      <c r="A18" s="23"/>
      <c r="B18" s="22"/>
      <c r="C18" s="24"/>
      <c r="D18" s="24"/>
      <c r="E18" s="24">
        <f t="shared" si="0"/>
        <v>13628.64</v>
      </c>
    </row>
    <row r="19" spans="1:5" ht="24.75" customHeight="1" thickBot="1" x14ac:dyDescent="0.4">
      <c r="A19" s="23"/>
      <c r="B19" s="22"/>
      <c r="C19" s="24"/>
      <c r="D19" s="24"/>
      <c r="E19" s="24">
        <f t="shared" si="0"/>
        <v>13628.64</v>
      </c>
    </row>
    <row r="20" spans="1:5" ht="24.75" customHeight="1" thickBot="1" x14ac:dyDescent="0.4">
      <c r="A20" s="23"/>
      <c r="B20" s="22"/>
      <c r="C20" s="24"/>
      <c r="D20" s="24"/>
      <c r="E20" s="24">
        <f t="shared" si="0"/>
        <v>13628.64</v>
      </c>
    </row>
    <row r="21" spans="1:5" ht="24.75" customHeight="1" thickBot="1" x14ac:dyDescent="0.4">
      <c r="A21" s="23"/>
      <c r="B21" s="22"/>
      <c r="C21" s="24"/>
      <c r="D21" s="24"/>
      <c r="E21" s="24">
        <f t="shared" si="0"/>
        <v>13628.64</v>
      </c>
    </row>
    <row r="22" spans="1:5" ht="24.75" customHeight="1" thickBot="1" x14ac:dyDescent="0.4">
      <c r="A22" s="23"/>
      <c r="B22" s="22"/>
      <c r="C22" s="24"/>
      <c r="D22" s="24"/>
      <c r="E22" s="24">
        <f t="shared" si="0"/>
        <v>13628.64</v>
      </c>
    </row>
    <row r="23" spans="1:5" ht="24.75" customHeight="1" thickBot="1" x14ac:dyDescent="0.4">
      <c r="A23" s="23"/>
      <c r="B23" s="22"/>
      <c r="C23" s="24"/>
      <c r="D23" s="24"/>
      <c r="E23" s="24">
        <f t="shared" si="0"/>
        <v>13628.64</v>
      </c>
    </row>
    <row r="24" spans="1:5" ht="24.75" customHeight="1" thickBot="1" x14ac:dyDescent="0.4">
      <c r="A24" s="23"/>
      <c r="B24" s="22"/>
      <c r="C24" s="24"/>
      <c r="D24" s="24"/>
      <c r="E24" s="24">
        <f t="shared" si="0"/>
        <v>13628.64</v>
      </c>
    </row>
    <row r="25" spans="1:5" ht="24.75" customHeight="1" thickBot="1" x14ac:dyDescent="0.4">
      <c r="A25" s="23"/>
      <c r="B25" s="22"/>
      <c r="C25" s="24"/>
      <c r="D25" s="24"/>
      <c r="E25" s="24">
        <f t="shared" si="0"/>
        <v>13628.64</v>
      </c>
    </row>
    <row r="26" spans="1:5" ht="24.75" customHeight="1" thickBot="1" x14ac:dyDescent="0.4">
      <c r="A26" s="23"/>
      <c r="B26" s="22"/>
      <c r="C26" s="24"/>
      <c r="D26" s="24"/>
      <c r="E26" s="24">
        <f t="shared" si="0"/>
        <v>13628.64</v>
      </c>
    </row>
    <row r="27" spans="1:5" ht="24.75" customHeight="1" thickBot="1" x14ac:dyDescent="0.4">
      <c r="A27" s="23"/>
      <c r="B27" s="22"/>
      <c r="C27" s="24"/>
      <c r="D27" s="24"/>
      <c r="E27" s="24">
        <f t="shared" si="0"/>
        <v>13628.64</v>
      </c>
    </row>
    <row r="28" spans="1:5" ht="24.75" customHeight="1" thickBot="1" x14ac:dyDescent="0.4">
      <c r="A28" s="23"/>
      <c r="B28" s="22"/>
      <c r="C28" s="24"/>
      <c r="D28" s="24"/>
      <c r="E28" s="24">
        <f t="shared" si="0"/>
        <v>13628.64</v>
      </c>
    </row>
    <row r="29" spans="1:5" ht="24.75" customHeight="1" thickBot="1" x14ac:dyDescent="0.4">
      <c r="A29" s="22"/>
      <c r="B29" s="22"/>
      <c r="C29" s="24"/>
      <c r="D29" s="24"/>
      <c r="E29" s="24">
        <f t="shared" si="0"/>
        <v>13628.64</v>
      </c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C36" s="4"/>
      <c r="D36" s="4"/>
      <c r="E36" s="4"/>
    </row>
    <row r="37" spans="3:5" x14ac:dyDescent="0.35">
      <c r="C37" s="4"/>
      <c r="D37" s="4"/>
      <c r="E37" s="4"/>
    </row>
    <row r="38" spans="3:5" x14ac:dyDescent="0.35">
      <c r="C38" s="4"/>
      <c r="D38" s="4"/>
      <c r="E38" s="4"/>
    </row>
    <row r="39" spans="3:5" x14ac:dyDescent="0.35">
      <c r="C39" s="4"/>
      <c r="D39" s="4"/>
      <c r="E39" s="4"/>
    </row>
    <row r="40" spans="3:5" x14ac:dyDescent="0.35">
      <c r="C40" s="4"/>
      <c r="D40" s="4"/>
      <c r="E40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horizontalDpi="4294967295" verticalDpi="4294967295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>
    <tabColor theme="3" tint="0.39997558519241921"/>
  </sheetPr>
  <dimension ref="A1:D36"/>
  <sheetViews>
    <sheetView topLeftCell="A11" workbookViewId="0">
      <selection activeCell="C21" sqref="C21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77.25" customHeight="1" thickBot="1" x14ac:dyDescent="0.4">
      <c r="A2" s="30">
        <v>29588920</v>
      </c>
      <c r="B2" s="319" t="s">
        <v>129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17768.28</v>
      </c>
    </row>
    <row r="5" spans="1:4" ht="24.75" customHeight="1" thickBot="1" x14ac:dyDescent="0.4">
      <c r="A5" s="23">
        <v>44204</v>
      </c>
      <c r="B5" s="24">
        <v>245</v>
      </c>
      <c r="C5" s="24"/>
      <c r="D5" s="24">
        <f t="shared" ref="D5:D22" si="0">D4+B5-C5</f>
        <v>18013.28</v>
      </c>
    </row>
    <row r="6" spans="1:4" ht="24.75" customHeight="1" thickBot="1" x14ac:dyDescent="0.4">
      <c r="A6" s="23">
        <v>44235</v>
      </c>
      <c r="B6" s="24">
        <v>245</v>
      </c>
      <c r="C6" s="24"/>
      <c r="D6" s="24">
        <f t="shared" si="0"/>
        <v>18258.28</v>
      </c>
    </row>
    <row r="7" spans="1:4" ht="24.75" customHeight="1" thickBot="1" x14ac:dyDescent="0.4">
      <c r="A7" s="101">
        <v>44264</v>
      </c>
      <c r="B7" s="24">
        <v>245</v>
      </c>
      <c r="C7" s="24"/>
      <c r="D7" s="24">
        <f t="shared" si="0"/>
        <v>18503.28</v>
      </c>
    </row>
    <row r="8" spans="1:4" ht="24.75" customHeight="1" thickBot="1" x14ac:dyDescent="0.4">
      <c r="A8" s="23">
        <v>44286</v>
      </c>
      <c r="B8" s="24">
        <v>20.56</v>
      </c>
      <c r="C8" s="24"/>
      <c r="D8" s="24">
        <f t="shared" si="0"/>
        <v>18523.84</v>
      </c>
    </row>
    <row r="9" spans="1:4" ht="24.75" customHeight="1" thickBot="1" x14ac:dyDescent="0.4">
      <c r="A9" s="23">
        <v>44294</v>
      </c>
      <c r="B9" s="24">
        <v>245</v>
      </c>
      <c r="C9" s="24"/>
      <c r="D9" s="24">
        <f t="shared" si="0"/>
        <v>18768.84</v>
      </c>
    </row>
    <row r="10" spans="1:4" ht="24.75" customHeight="1" thickBot="1" x14ac:dyDescent="0.4">
      <c r="A10" s="23">
        <v>44327</v>
      </c>
      <c r="B10" s="24">
        <v>245</v>
      </c>
      <c r="C10" s="24"/>
      <c r="D10" s="24">
        <f t="shared" si="0"/>
        <v>19013.84</v>
      </c>
    </row>
    <row r="11" spans="1:4" ht="24.75" customHeight="1" thickBot="1" x14ac:dyDescent="0.4">
      <c r="A11" s="23">
        <v>44356</v>
      </c>
      <c r="B11" s="24">
        <v>245</v>
      </c>
      <c r="C11" s="24"/>
      <c r="D11" s="24">
        <f t="shared" si="0"/>
        <v>19258.84</v>
      </c>
    </row>
    <row r="12" spans="1:4" ht="24.75" customHeight="1" thickBot="1" x14ac:dyDescent="0.4">
      <c r="A12" s="23">
        <v>44377</v>
      </c>
      <c r="B12" s="24">
        <v>15.49</v>
      </c>
      <c r="C12" s="24"/>
      <c r="D12" s="24">
        <f t="shared" si="0"/>
        <v>19274.330000000002</v>
      </c>
    </row>
    <row r="13" spans="1:4" ht="24.75" customHeight="1" thickBot="1" x14ac:dyDescent="0.4">
      <c r="A13" s="23">
        <v>44393</v>
      </c>
      <c r="B13" s="24">
        <v>245</v>
      </c>
      <c r="C13" s="24"/>
      <c r="D13" s="24">
        <f t="shared" si="0"/>
        <v>19519.330000000002</v>
      </c>
    </row>
    <row r="14" spans="1:4" ht="24.75" customHeight="1" thickBot="1" x14ac:dyDescent="0.4">
      <c r="A14" s="23">
        <v>44418</v>
      </c>
      <c r="B14" s="24">
        <v>245</v>
      </c>
      <c r="C14" s="24"/>
      <c r="D14" s="24">
        <f t="shared" si="0"/>
        <v>19764.330000000002</v>
      </c>
    </row>
    <row r="15" spans="1:4" ht="24.75" customHeight="1" thickBot="1" x14ac:dyDescent="0.4">
      <c r="A15" s="23">
        <v>44449</v>
      </c>
      <c r="B15" s="24">
        <v>245</v>
      </c>
      <c r="C15" s="24"/>
      <c r="D15" s="24">
        <f t="shared" si="0"/>
        <v>20009.330000000002</v>
      </c>
    </row>
    <row r="16" spans="1:4" ht="24.75" customHeight="1" thickBot="1" x14ac:dyDescent="0.4">
      <c r="A16" s="23">
        <v>44469</v>
      </c>
      <c r="B16" s="24">
        <v>15.91</v>
      </c>
      <c r="C16" s="24"/>
      <c r="D16" s="24">
        <f t="shared" si="0"/>
        <v>20025.240000000002</v>
      </c>
    </row>
    <row r="17" spans="1:4" ht="24.75" customHeight="1" thickBot="1" x14ac:dyDescent="0.4">
      <c r="A17" s="23">
        <v>44481</v>
      </c>
      <c r="B17" s="24">
        <v>245</v>
      </c>
      <c r="C17" s="24"/>
      <c r="D17" s="24">
        <f t="shared" si="0"/>
        <v>20270.240000000002</v>
      </c>
    </row>
    <row r="18" spans="1:4" ht="24.75" customHeight="1" thickBot="1" x14ac:dyDescent="0.4">
      <c r="A18" s="23">
        <v>44512</v>
      </c>
      <c r="B18" s="24">
        <v>245</v>
      </c>
      <c r="C18" s="24"/>
      <c r="D18" s="24">
        <f t="shared" si="0"/>
        <v>20515.240000000002</v>
      </c>
    </row>
    <row r="19" spans="1:4" ht="24.75" customHeight="1" thickBot="1" x14ac:dyDescent="0.4">
      <c r="A19" s="23">
        <v>44540</v>
      </c>
      <c r="B19" s="24">
        <v>245</v>
      </c>
      <c r="C19" s="24"/>
      <c r="D19" s="24">
        <f t="shared" si="0"/>
        <v>20760.240000000002</v>
      </c>
    </row>
    <row r="20" spans="1:4" ht="24.75" customHeight="1" thickBot="1" x14ac:dyDescent="0.4">
      <c r="A20" s="23">
        <v>44561</v>
      </c>
      <c r="B20" s="24">
        <v>16.170000000000002</v>
      </c>
      <c r="C20" s="24"/>
      <c r="D20" s="24">
        <f t="shared" si="0"/>
        <v>20776.41</v>
      </c>
    </row>
    <row r="21" spans="1:4" ht="24.75" customHeight="1" thickBot="1" x14ac:dyDescent="0.4">
      <c r="A21" s="23"/>
      <c r="B21" s="24"/>
      <c r="C21" s="24"/>
      <c r="D21" s="24">
        <f t="shared" si="0"/>
        <v>20776.41</v>
      </c>
    </row>
    <row r="22" spans="1:4" ht="24.75" customHeight="1" thickBot="1" x14ac:dyDescent="0.4">
      <c r="A22" s="22"/>
      <c r="B22" s="24"/>
      <c r="C22" s="24"/>
      <c r="D22" s="24">
        <f t="shared" si="0"/>
        <v>20776.41</v>
      </c>
    </row>
    <row r="23" spans="1:4" ht="24.75" customHeight="1" thickBot="1" x14ac:dyDescent="0.4">
      <c r="A23" s="22"/>
      <c r="B23" s="24"/>
      <c r="C23" s="24"/>
      <c r="D23" s="24"/>
    </row>
    <row r="24" spans="1:4" ht="24.75" customHeight="1" thickBot="1" x14ac:dyDescent="0.4">
      <c r="A24" s="22"/>
      <c r="B24" s="24"/>
      <c r="C24" s="24"/>
      <c r="D24" s="24"/>
    </row>
    <row r="25" spans="1:4" ht="24.75" customHeight="1" x14ac:dyDescent="0.35">
      <c r="A25" s="31"/>
      <c r="B25" s="32"/>
      <c r="C25" s="32"/>
      <c r="D25" s="32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</sheetData>
  <mergeCells count="2">
    <mergeCell ref="B1:D1"/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39997558519241921"/>
  </sheetPr>
  <dimension ref="A1:D34"/>
  <sheetViews>
    <sheetView topLeftCell="A10" workbookViewId="0">
      <selection activeCell="A18" sqref="A18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77.25" customHeight="1" thickBot="1" x14ac:dyDescent="0.4">
      <c r="A2" s="30">
        <v>29588920</v>
      </c>
      <c r="B2" s="319" t="s">
        <v>182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15050</v>
      </c>
    </row>
    <row r="5" spans="1:4" ht="24.75" customHeight="1" thickBot="1" x14ac:dyDescent="0.4">
      <c r="A5" s="23">
        <v>44204</v>
      </c>
      <c r="B5" s="24">
        <v>430</v>
      </c>
      <c r="C5" s="24"/>
      <c r="D5" s="24">
        <f t="shared" ref="D5:D20" si="0">D4+B5-C5</f>
        <v>15480</v>
      </c>
    </row>
    <row r="6" spans="1:4" ht="24.75" customHeight="1" thickBot="1" x14ac:dyDescent="0.4">
      <c r="A6" s="23">
        <v>44232</v>
      </c>
      <c r="B6" s="24">
        <v>430</v>
      </c>
      <c r="C6" s="24"/>
      <c r="D6" s="24">
        <f t="shared" si="0"/>
        <v>15910</v>
      </c>
    </row>
    <row r="7" spans="1:4" ht="24.75" customHeight="1" thickBot="1" x14ac:dyDescent="0.4">
      <c r="A7" s="101">
        <v>44264</v>
      </c>
      <c r="B7" s="24">
        <v>430</v>
      </c>
      <c r="C7" s="24"/>
      <c r="D7" s="24">
        <f t="shared" si="0"/>
        <v>16340</v>
      </c>
    </row>
    <row r="8" spans="1:4" ht="24.75" customHeight="1" thickBot="1" x14ac:dyDescent="0.4">
      <c r="A8" s="23">
        <v>44294</v>
      </c>
      <c r="B8" s="24">
        <v>27.39</v>
      </c>
      <c r="C8" s="24"/>
      <c r="D8" s="24">
        <f t="shared" si="0"/>
        <v>16367.39</v>
      </c>
    </row>
    <row r="9" spans="1:4" ht="24.75" customHeight="1" thickBot="1" x14ac:dyDescent="0.4">
      <c r="A9" s="23">
        <v>44294</v>
      </c>
      <c r="B9" s="24">
        <v>430</v>
      </c>
      <c r="C9" s="24"/>
      <c r="D9" s="24">
        <f t="shared" si="0"/>
        <v>16797.39</v>
      </c>
    </row>
    <row r="10" spans="1:4" ht="24.75" customHeight="1" thickBot="1" x14ac:dyDescent="0.4">
      <c r="A10" s="23">
        <v>44327</v>
      </c>
      <c r="B10" s="24">
        <v>430</v>
      </c>
      <c r="C10" s="24"/>
      <c r="D10" s="24">
        <f t="shared" si="0"/>
        <v>17227.39</v>
      </c>
    </row>
    <row r="11" spans="1:4" ht="24.75" customHeight="1" thickBot="1" x14ac:dyDescent="0.4">
      <c r="A11" s="23">
        <v>44356</v>
      </c>
      <c r="B11" s="24">
        <v>430</v>
      </c>
      <c r="C11" s="24"/>
      <c r="D11" s="24">
        <f t="shared" si="0"/>
        <v>17657.39</v>
      </c>
    </row>
    <row r="12" spans="1:4" ht="24.75" customHeight="1" thickBot="1" x14ac:dyDescent="0.4">
      <c r="A12" s="23">
        <v>44393</v>
      </c>
      <c r="B12" s="24">
        <v>430</v>
      </c>
      <c r="C12" s="24"/>
      <c r="D12" s="24">
        <f t="shared" si="0"/>
        <v>18087.39</v>
      </c>
    </row>
    <row r="13" spans="1:4" ht="24.75" customHeight="1" thickBot="1" x14ac:dyDescent="0.4">
      <c r="A13" s="23">
        <v>44418</v>
      </c>
      <c r="B13" s="24">
        <v>430</v>
      </c>
      <c r="C13" s="24"/>
      <c r="D13" s="24">
        <f t="shared" si="0"/>
        <v>18517.39</v>
      </c>
    </row>
    <row r="14" spans="1:4" ht="24.75" customHeight="1" thickBot="1" x14ac:dyDescent="0.4">
      <c r="A14" s="23">
        <v>44449</v>
      </c>
      <c r="B14" s="24">
        <v>430</v>
      </c>
      <c r="C14" s="24"/>
      <c r="D14" s="24">
        <f t="shared" si="0"/>
        <v>18947.39</v>
      </c>
    </row>
    <row r="15" spans="1:4" ht="24.75" customHeight="1" thickBot="1" x14ac:dyDescent="0.4">
      <c r="A15" s="23">
        <v>44481</v>
      </c>
      <c r="B15" s="24">
        <v>430</v>
      </c>
      <c r="C15" s="24"/>
      <c r="D15" s="24">
        <f t="shared" si="0"/>
        <v>19377.39</v>
      </c>
    </row>
    <row r="16" spans="1:4" ht="24.75" customHeight="1" thickBot="1" x14ac:dyDescent="0.4">
      <c r="A16" s="23">
        <v>44512</v>
      </c>
      <c r="B16" s="24">
        <v>430</v>
      </c>
      <c r="C16" s="24"/>
      <c r="D16" s="24">
        <f t="shared" si="0"/>
        <v>19807.39</v>
      </c>
    </row>
    <row r="17" spans="1:4" ht="24.75" customHeight="1" thickBot="1" x14ac:dyDescent="0.4">
      <c r="A17" s="23">
        <v>44540</v>
      </c>
      <c r="B17" s="24">
        <v>430</v>
      </c>
      <c r="C17" s="24"/>
      <c r="D17" s="24">
        <f t="shared" si="0"/>
        <v>20237.39</v>
      </c>
    </row>
    <row r="18" spans="1:4" ht="24.75" customHeight="1" thickBot="1" x14ac:dyDescent="0.4">
      <c r="A18" s="23"/>
      <c r="B18" s="24"/>
      <c r="C18" s="24"/>
      <c r="D18" s="24">
        <f t="shared" si="0"/>
        <v>20237.39</v>
      </c>
    </row>
    <row r="19" spans="1:4" ht="24.75" customHeight="1" thickBot="1" x14ac:dyDescent="0.4">
      <c r="A19" s="23"/>
      <c r="B19" s="24"/>
      <c r="C19" s="24"/>
      <c r="D19" s="24">
        <f t="shared" si="0"/>
        <v>20237.39</v>
      </c>
    </row>
    <row r="20" spans="1:4" ht="24.75" customHeight="1" thickBot="1" x14ac:dyDescent="0.4">
      <c r="A20" s="22"/>
      <c r="B20" s="24"/>
      <c r="C20" s="24"/>
      <c r="D20" s="24">
        <f t="shared" si="0"/>
        <v>20237.39</v>
      </c>
    </row>
    <row r="21" spans="1:4" ht="24.75" customHeight="1" thickBot="1" x14ac:dyDescent="0.4">
      <c r="A21" s="22"/>
      <c r="B21" s="24"/>
      <c r="C21" s="24"/>
      <c r="D21" s="24"/>
    </row>
    <row r="22" spans="1:4" ht="24.75" customHeight="1" thickBot="1" x14ac:dyDescent="0.4">
      <c r="A22" s="22"/>
      <c r="B22" s="24"/>
      <c r="C22" s="24"/>
      <c r="D22" s="24"/>
    </row>
    <row r="23" spans="1:4" ht="24.75" customHeight="1" x14ac:dyDescent="0.35">
      <c r="A23" s="31"/>
      <c r="B23" s="32"/>
      <c r="C23" s="32"/>
      <c r="D23" s="32"/>
    </row>
    <row r="24" spans="1:4" x14ac:dyDescent="0.35">
      <c r="B24" s="4"/>
      <c r="C24" s="4"/>
      <c r="D24" s="4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</sheetData>
  <mergeCells count="2">
    <mergeCell ref="B1:D1"/>
    <mergeCell ref="B2:D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39997558519241921"/>
  </sheetPr>
  <dimension ref="A1:D35"/>
  <sheetViews>
    <sheetView workbookViewId="0">
      <selection activeCell="D3" sqref="D3:D4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268" t="s">
        <v>40</v>
      </c>
      <c r="B1" s="313" t="s">
        <v>44</v>
      </c>
      <c r="C1" s="314"/>
      <c r="D1" s="314"/>
    </row>
    <row r="2" spans="1:4" ht="77.25" customHeight="1" thickBot="1" x14ac:dyDescent="0.4">
      <c r="A2" s="269">
        <v>29588920</v>
      </c>
      <c r="B2" s="316" t="s">
        <v>560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/>
    </row>
    <row r="5" spans="1:4" ht="24.75" customHeight="1" thickBot="1" x14ac:dyDescent="0.4">
      <c r="A5" s="23"/>
      <c r="B5" s="24"/>
      <c r="C5" s="24"/>
      <c r="D5" s="24">
        <f t="shared" ref="D5:D21" si="0">D4+B5-C5</f>
        <v>0</v>
      </c>
    </row>
    <row r="6" spans="1:4" ht="24.75" customHeight="1" thickBot="1" x14ac:dyDescent="0.4">
      <c r="A6" s="23"/>
      <c r="B6" s="24"/>
      <c r="C6" s="24"/>
      <c r="D6" s="24">
        <f t="shared" si="0"/>
        <v>0</v>
      </c>
    </row>
    <row r="7" spans="1:4" ht="24.75" customHeight="1" thickBot="1" x14ac:dyDescent="0.4">
      <c r="A7" s="101"/>
      <c r="B7" s="24"/>
      <c r="C7" s="24"/>
      <c r="D7" s="24">
        <f t="shared" si="0"/>
        <v>0</v>
      </c>
    </row>
    <row r="8" spans="1:4" ht="24.75" customHeight="1" thickBot="1" x14ac:dyDescent="0.4">
      <c r="A8" s="23"/>
      <c r="B8" s="24"/>
      <c r="C8" s="24"/>
      <c r="D8" s="24">
        <f t="shared" si="0"/>
        <v>0</v>
      </c>
    </row>
    <row r="9" spans="1:4" ht="24.75" customHeight="1" thickBot="1" x14ac:dyDescent="0.4">
      <c r="A9" s="23"/>
      <c r="B9" s="24"/>
      <c r="C9" s="24"/>
      <c r="D9" s="24">
        <f t="shared" si="0"/>
        <v>0</v>
      </c>
    </row>
    <row r="10" spans="1:4" ht="24.75" customHeight="1" thickBot="1" x14ac:dyDescent="0.4">
      <c r="A10" s="23"/>
      <c r="B10" s="24"/>
      <c r="C10" s="24"/>
      <c r="D10" s="24">
        <f t="shared" si="0"/>
        <v>0</v>
      </c>
    </row>
    <row r="11" spans="1:4" ht="24.75" customHeight="1" thickBot="1" x14ac:dyDescent="0.4">
      <c r="A11" s="23"/>
      <c r="B11" s="24"/>
      <c r="C11" s="24"/>
      <c r="D11" s="24">
        <f t="shared" si="0"/>
        <v>0</v>
      </c>
    </row>
    <row r="12" spans="1:4" ht="24.75" customHeight="1" thickBot="1" x14ac:dyDescent="0.4">
      <c r="A12" s="23"/>
      <c r="B12" s="24"/>
      <c r="C12" s="24"/>
      <c r="D12" s="24">
        <f t="shared" si="0"/>
        <v>0</v>
      </c>
    </row>
    <row r="13" spans="1:4" ht="24.75" customHeight="1" thickBot="1" x14ac:dyDescent="0.4">
      <c r="A13" s="23"/>
      <c r="B13" s="24"/>
      <c r="C13" s="24"/>
      <c r="D13" s="24">
        <f t="shared" si="0"/>
        <v>0</v>
      </c>
    </row>
    <row r="14" spans="1:4" ht="24.75" customHeight="1" thickBot="1" x14ac:dyDescent="0.4">
      <c r="A14" s="23"/>
      <c r="B14" s="24"/>
      <c r="C14" s="24"/>
      <c r="D14" s="24">
        <f t="shared" si="0"/>
        <v>0</v>
      </c>
    </row>
    <row r="15" spans="1:4" ht="24.75" customHeight="1" thickBot="1" x14ac:dyDescent="0.4">
      <c r="A15" s="23"/>
      <c r="B15" s="24"/>
      <c r="C15" s="24"/>
      <c r="D15" s="24">
        <f t="shared" si="0"/>
        <v>0</v>
      </c>
    </row>
    <row r="16" spans="1:4" ht="24.75" customHeight="1" thickBot="1" x14ac:dyDescent="0.4">
      <c r="A16" s="23"/>
      <c r="B16" s="24"/>
      <c r="C16" s="24"/>
      <c r="D16" s="24">
        <f t="shared" si="0"/>
        <v>0</v>
      </c>
    </row>
    <row r="17" spans="1:4" ht="24.75" customHeight="1" thickBot="1" x14ac:dyDescent="0.4">
      <c r="A17" s="23"/>
      <c r="B17" s="24"/>
      <c r="C17" s="24"/>
      <c r="D17" s="24">
        <f t="shared" si="0"/>
        <v>0</v>
      </c>
    </row>
    <row r="18" spans="1:4" ht="24.75" customHeight="1" thickBot="1" x14ac:dyDescent="0.4">
      <c r="A18" s="23"/>
      <c r="B18" s="24"/>
      <c r="C18" s="24"/>
      <c r="D18" s="24">
        <f t="shared" si="0"/>
        <v>0</v>
      </c>
    </row>
    <row r="19" spans="1:4" ht="24.75" customHeight="1" thickBot="1" x14ac:dyDescent="0.4">
      <c r="A19" s="23"/>
      <c r="B19" s="24"/>
      <c r="C19" s="24"/>
      <c r="D19" s="24">
        <f t="shared" si="0"/>
        <v>0</v>
      </c>
    </row>
    <row r="20" spans="1:4" ht="24.75" customHeight="1" thickBot="1" x14ac:dyDescent="0.4">
      <c r="A20" s="23"/>
      <c r="B20" s="24"/>
      <c r="C20" s="24"/>
      <c r="D20" s="24">
        <f t="shared" si="0"/>
        <v>0</v>
      </c>
    </row>
    <row r="21" spans="1:4" ht="24.75" customHeight="1" thickBot="1" x14ac:dyDescent="0.4">
      <c r="A21" s="22"/>
      <c r="B21" s="24"/>
      <c r="C21" s="24"/>
      <c r="D21" s="24">
        <f t="shared" si="0"/>
        <v>0</v>
      </c>
    </row>
    <row r="22" spans="1:4" ht="24.75" customHeight="1" thickBot="1" x14ac:dyDescent="0.4">
      <c r="A22" s="22"/>
      <c r="B22" s="24"/>
      <c r="C22" s="24"/>
      <c r="D22" s="24"/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4">
    <tabColor theme="3" tint="0.39997558519241921"/>
  </sheetPr>
  <dimension ref="A1:D35"/>
  <sheetViews>
    <sheetView workbookViewId="0">
      <selection activeCell="C8" sqref="C8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77.25" customHeight="1" thickBot="1" x14ac:dyDescent="0.4">
      <c r="A2" s="30">
        <v>30647120</v>
      </c>
      <c r="B2" s="316" t="s">
        <v>178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26758.45</v>
      </c>
    </row>
    <row r="5" spans="1:4" ht="24.75" customHeight="1" thickBot="1" x14ac:dyDescent="0.4">
      <c r="A5" s="23">
        <v>44356</v>
      </c>
      <c r="B5" s="24">
        <v>5</v>
      </c>
      <c r="C5" s="24"/>
      <c r="D5" s="24">
        <f t="shared" ref="D5:D21" si="0">D4+B5-C5</f>
        <v>26763.45</v>
      </c>
    </row>
    <row r="6" spans="1:4" ht="24.75" customHeight="1" thickBot="1" x14ac:dyDescent="0.4">
      <c r="A6" s="23">
        <v>44377</v>
      </c>
      <c r="B6" s="24">
        <v>3.34</v>
      </c>
      <c r="C6" s="24"/>
      <c r="D6" s="24">
        <f t="shared" si="0"/>
        <v>26766.79</v>
      </c>
    </row>
    <row r="7" spans="1:4" ht="24.75" customHeight="1" thickBot="1" x14ac:dyDescent="0.4">
      <c r="A7" s="23">
        <v>44469</v>
      </c>
      <c r="B7" s="231">
        <v>3.37</v>
      </c>
      <c r="C7" s="24"/>
      <c r="D7" s="24">
        <f t="shared" si="0"/>
        <v>26770.16</v>
      </c>
    </row>
    <row r="8" spans="1:4" ht="24.75" customHeight="1" thickBot="1" x14ac:dyDescent="0.4">
      <c r="A8" s="23">
        <v>44561</v>
      </c>
      <c r="B8" s="24">
        <v>3.37</v>
      </c>
      <c r="C8" s="24"/>
      <c r="D8" s="24">
        <f t="shared" si="0"/>
        <v>26773.53</v>
      </c>
    </row>
    <row r="9" spans="1:4" ht="24.75" customHeight="1" thickBot="1" x14ac:dyDescent="0.4">
      <c r="A9" s="23"/>
      <c r="B9" s="24"/>
      <c r="C9" s="24"/>
      <c r="D9" s="24">
        <f t="shared" si="0"/>
        <v>26773.53</v>
      </c>
    </row>
    <row r="10" spans="1:4" ht="24.75" customHeight="1" thickBot="1" x14ac:dyDescent="0.4">
      <c r="A10" s="23"/>
      <c r="B10" s="24"/>
      <c r="C10" s="24"/>
      <c r="D10" s="24">
        <f t="shared" si="0"/>
        <v>26773.53</v>
      </c>
    </row>
    <row r="11" spans="1:4" ht="24.75" customHeight="1" thickBot="1" x14ac:dyDescent="0.4">
      <c r="A11" s="23"/>
      <c r="B11" s="24"/>
      <c r="C11" s="24"/>
      <c r="D11" s="24">
        <f t="shared" si="0"/>
        <v>26773.53</v>
      </c>
    </row>
    <row r="12" spans="1:4" ht="24.75" customHeight="1" thickBot="1" x14ac:dyDescent="0.4">
      <c r="A12" s="23"/>
      <c r="B12" s="24"/>
      <c r="C12" s="24"/>
      <c r="D12" s="24">
        <f t="shared" si="0"/>
        <v>26773.53</v>
      </c>
    </row>
    <row r="13" spans="1:4" ht="24.75" customHeight="1" thickBot="1" x14ac:dyDescent="0.4">
      <c r="A13" s="23"/>
      <c r="B13" s="24"/>
      <c r="C13" s="24"/>
      <c r="D13" s="24">
        <f t="shared" si="0"/>
        <v>26773.53</v>
      </c>
    </row>
    <row r="14" spans="1:4" ht="24.75" customHeight="1" thickBot="1" x14ac:dyDescent="0.4">
      <c r="A14" s="23"/>
      <c r="B14" s="24"/>
      <c r="C14" s="24"/>
      <c r="D14" s="24">
        <f t="shared" si="0"/>
        <v>26773.53</v>
      </c>
    </row>
    <row r="15" spans="1:4" ht="24.75" customHeight="1" thickBot="1" x14ac:dyDescent="0.4">
      <c r="A15" s="23"/>
      <c r="B15" s="24"/>
      <c r="C15" s="24"/>
      <c r="D15" s="24">
        <f t="shared" si="0"/>
        <v>26773.53</v>
      </c>
    </row>
    <row r="16" spans="1:4" ht="24.75" customHeight="1" thickBot="1" x14ac:dyDescent="0.4">
      <c r="A16" s="23"/>
      <c r="B16" s="24"/>
      <c r="C16" s="24"/>
      <c r="D16" s="24">
        <f t="shared" si="0"/>
        <v>26773.53</v>
      </c>
    </row>
    <row r="17" spans="1:4" ht="24.75" customHeight="1" thickBot="1" x14ac:dyDescent="0.4">
      <c r="A17" s="23"/>
      <c r="B17" s="24"/>
      <c r="C17" s="24"/>
      <c r="D17" s="24">
        <f t="shared" si="0"/>
        <v>26773.53</v>
      </c>
    </row>
    <row r="18" spans="1:4" ht="24.75" customHeight="1" thickBot="1" x14ac:dyDescent="0.4">
      <c r="A18" s="23"/>
      <c r="B18" s="24"/>
      <c r="C18" s="24"/>
      <c r="D18" s="24">
        <f t="shared" si="0"/>
        <v>26773.53</v>
      </c>
    </row>
    <row r="19" spans="1:4" ht="24.75" customHeight="1" thickBot="1" x14ac:dyDescent="0.4">
      <c r="A19" s="23"/>
      <c r="B19" s="24"/>
      <c r="C19" s="24"/>
      <c r="D19" s="24">
        <f t="shared" si="0"/>
        <v>26773.53</v>
      </c>
    </row>
    <row r="20" spans="1:4" ht="24.75" customHeight="1" thickBot="1" x14ac:dyDescent="0.4">
      <c r="A20" s="23"/>
      <c r="B20" s="24"/>
      <c r="C20" s="24"/>
      <c r="D20" s="24">
        <f t="shared" si="0"/>
        <v>26773.53</v>
      </c>
    </row>
    <row r="21" spans="1:4" ht="24.75" customHeight="1" thickBot="1" x14ac:dyDescent="0.4">
      <c r="A21" s="22"/>
      <c r="B21" s="24"/>
      <c r="C21" s="24"/>
      <c r="D21" s="24">
        <f t="shared" si="0"/>
        <v>26773.53</v>
      </c>
    </row>
    <row r="22" spans="1:4" ht="24.75" customHeight="1" thickBot="1" x14ac:dyDescent="0.4">
      <c r="A22" s="22"/>
      <c r="B22" s="24"/>
      <c r="C22" s="24"/>
      <c r="D22" s="24"/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31"/>
  </sheetPr>
  <dimension ref="A1:D36"/>
  <sheetViews>
    <sheetView topLeftCell="A7" workbookViewId="0">
      <selection activeCell="C12" sqref="C12"/>
    </sheetView>
  </sheetViews>
  <sheetFormatPr defaultRowHeight="12.75" x14ac:dyDescent="0.35"/>
  <cols>
    <col min="1" max="1" width="15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29.25" customHeight="1" thickBot="1" x14ac:dyDescent="0.4">
      <c r="A2" s="30">
        <v>30662520</v>
      </c>
      <c r="B2" s="315" t="s">
        <v>511</v>
      </c>
      <c r="C2" s="320"/>
      <c r="D2" s="311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/>
    </row>
    <row r="5" spans="1:4" ht="24.75" customHeight="1" thickBot="1" x14ac:dyDescent="0.4">
      <c r="A5" s="23"/>
      <c r="B5" s="24"/>
      <c r="C5" s="24"/>
      <c r="D5" s="24">
        <v>191019.84</v>
      </c>
    </row>
    <row r="6" spans="1:4" ht="24.75" customHeight="1" thickBot="1" x14ac:dyDescent="0.4">
      <c r="A6" s="23">
        <v>44208</v>
      </c>
      <c r="B6" s="24">
        <v>1000</v>
      </c>
      <c r="C6" s="24"/>
      <c r="D6" s="24">
        <f t="shared" ref="D6:D23" si="0">D5+B6-C6</f>
        <v>192019.84</v>
      </c>
    </row>
    <row r="7" spans="1:4" ht="24.75" customHeight="1" thickBot="1" x14ac:dyDescent="0.4">
      <c r="A7" s="23">
        <v>44281</v>
      </c>
      <c r="B7" s="24">
        <v>1000</v>
      </c>
      <c r="C7" s="24"/>
      <c r="D7" s="24">
        <f t="shared" si="0"/>
        <v>193019.84</v>
      </c>
    </row>
    <row r="8" spans="1:4" ht="24.75" customHeight="1" thickBot="1" x14ac:dyDescent="0.4">
      <c r="A8" s="23">
        <v>44286</v>
      </c>
      <c r="B8" s="24">
        <v>32.340000000000003</v>
      </c>
      <c r="C8" s="24"/>
      <c r="D8" s="24">
        <f t="shared" si="0"/>
        <v>193052.18</v>
      </c>
    </row>
    <row r="9" spans="1:4" ht="24.75" customHeight="1" thickBot="1" x14ac:dyDescent="0.4">
      <c r="A9" s="23">
        <v>44295</v>
      </c>
      <c r="B9" s="24">
        <v>6947.82</v>
      </c>
      <c r="C9" s="24"/>
      <c r="D9" s="24">
        <f t="shared" si="0"/>
        <v>200000</v>
      </c>
    </row>
    <row r="10" spans="1:4" ht="24.75" customHeight="1" thickBot="1" x14ac:dyDescent="0.4">
      <c r="A10" s="23">
        <v>44377</v>
      </c>
      <c r="B10" s="24">
        <v>24.85</v>
      </c>
      <c r="C10" s="24"/>
      <c r="D10" s="24">
        <f t="shared" si="0"/>
        <v>200024.85</v>
      </c>
    </row>
    <row r="11" spans="1:4" ht="24.75" customHeight="1" thickBot="1" x14ac:dyDescent="0.4">
      <c r="A11" s="23">
        <v>44469</v>
      </c>
      <c r="B11" s="24">
        <v>25.22</v>
      </c>
      <c r="C11" s="24"/>
      <c r="D11" s="24">
        <f t="shared" si="0"/>
        <v>200050.07</v>
      </c>
    </row>
    <row r="12" spans="1:4" ht="24.75" customHeight="1" thickBot="1" x14ac:dyDescent="0.4">
      <c r="A12" s="101">
        <v>44561</v>
      </c>
      <c r="B12" s="24">
        <v>25.21</v>
      </c>
      <c r="C12" s="24"/>
      <c r="D12" s="24">
        <f t="shared" si="0"/>
        <v>200075.28</v>
      </c>
    </row>
    <row r="13" spans="1:4" ht="24.75" customHeight="1" thickBot="1" x14ac:dyDescent="0.4">
      <c r="A13" s="23"/>
      <c r="B13" s="24"/>
      <c r="C13" s="24"/>
      <c r="D13" s="24">
        <f t="shared" si="0"/>
        <v>200075.28</v>
      </c>
    </row>
    <row r="14" spans="1:4" ht="24.75" customHeight="1" thickBot="1" x14ac:dyDescent="0.4">
      <c r="A14" s="23"/>
      <c r="B14" s="24"/>
      <c r="C14" s="24"/>
      <c r="D14" s="24">
        <f t="shared" si="0"/>
        <v>200075.28</v>
      </c>
    </row>
    <row r="15" spans="1:4" ht="24.75" customHeight="1" thickBot="1" x14ac:dyDescent="0.4">
      <c r="A15" s="23"/>
      <c r="B15" s="24"/>
      <c r="C15" s="24"/>
      <c r="D15" s="24">
        <f t="shared" si="0"/>
        <v>200075.28</v>
      </c>
    </row>
    <row r="16" spans="1:4" ht="24.75" customHeight="1" thickBot="1" x14ac:dyDescent="0.4">
      <c r="A16" s="23"/>
      <c r="B16" s="24"/>
      <c r="C16" s="24"/>
      <c r="D16" s="24">
        <f t="shared" si="0"/>
        <v>200075.28</v>
      </c>
    </row>
    <row r="17" spans="1:4" ht="24.75" customHeight="1" thickBot="1" x14ac:dyDescent="0.4">
      <c r="A17" s="23"/>
      <c r="B17" s="24"/>
      <c r="C17" s="24"/>
      <c r="D17" s="24">
        <f t="shared" si="0"/>
        <v>200075.28</v>
      </c>
    </row>
    <row r="18" spans="1:4" ht="24.75" customHeight="1" thickBot="1" x14ac:dyDescent="0.4">
      <c r="A18" s="23"/>
      <c r="B18" s="24"/>
      <c r="C18" s="24"/>
      <c r="D18" s="24">
        <f t="shared" si="0"/>
        <v>200075.28</v>
      </c>
    </row>
    <row r="19" spans="1:4" ht="24.75" customHeight="1" thickBot="1" x14ac:dyDescent="0.4">
      <c r="A19" s="23"/>
      <c r="B19" s="24"/>
      <c r="C19" s="24"/>
      <c r="D19" s="24">
        <f t="shared" si="0"/>
        <v>200075.28</v>
      </c>
    </row>
    <row r="20" spans="1:4" ht="24.75" customHeight="1" thickBot="1" x14ac:dyDescent="0.4">
      <c r="A20" s="23"/>
      <c r="B20" s="24"/>
      <c r="C20" s="24"/>
      <c r="D20" s="24">
        <f t="shared" si="0"/>
        <v>200075.28</v>
      </c>
    </row>
    <row r="21" spans="1:4" ht="24.75" customHeight="1" thickBot="1" x14ac:dyDescent="0.4">
      <c r="A21" s="23"/>
      <c r="B21" s="24"/>
      <c r="C21" s="24"/>
      <c r="D21" s="24">
        <f t="shared" si="0"/>
        <v>200075.28</v>
      </c>
    </row>
    <row r="22" spans="1:4" ht="24.75" customHeight="1" thickBot="1" x14ac:dyDescent="0.4">
      <c r="A22" s="23"/>
      <c r="B22" s="24"/>
      <c r="C22" s="24"/>
      <c r="D22" s="24">
        <f t="shared" si="0"/>
        <v>200075.28</v>
      </c>
    </row>
    <row r="23" spans="1:4" ht="24.75" customHeight="1" thickBot="1" x14ac:dyDescent="0.4">
      <c r="A23" s="23"/>
      <c r="B23" s="24"/>
      <c r="C23" s="24"/>
      <c r="D23" s="24">
        <f t="shared" si="0"/>
        <v>200075.28</v>
      </c>
    </row>
    <row r="24" spans="1:4" ht="24.75" customHeight="1" thickBot="1" x14ac:dyDescent="0.4">
      <c r="A24" s="22"/>
      <c r="B24" s="24"/>
      <c r="C24" s="24"/>
      <c r="D24" s="24"/>
    </row>
    <row r="25" spans="1:4" ht="24.75" customHeight="1" x14ac:dyDescent="0.35">
      <c r="A25" s="31"/>
      <c r="B25" s="32"/>
      <c r="C25" s="32"/>
      <c r="D25" s="32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  <row r="36" spans="2:4" x14ac:dyDescent="0.35">
      <c r="B36" s="4"/>
      <c r="C36" s="4"/>
      <c r="D36" s="4"/>
    </row>
  </sheetData>
  <mergeCells count="2">
    <mergeCell ref="B1:D1"/>
    <mergeCell ref="B2:D2"/>
  </mergeCells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>
    <tabColor indexed="31"/>
  </sheetPr>
  <dimension ref="A1:D35"/>
  <sheetViews>
    <sheetView workbookViewId="0">
      <selection activeCell="C10" sqref="C10"/>
    </sheetView>
  </sheetViews>
  <sheetFormatPr defaultRowHeight="12.75" x14ac:dyDescent="0.35"/>
  <cols>
    <col min="1" max="1" width="15.53125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29.25" customHeight="1" thickBot="1" x14ac:dyDescent="0.4">
      <c r="A2" s="30">
        <v>30662520</v>
      </c>
      <c r="B2" s="318" t="s">
        <v>46</v>
      </c>
      <c r="C2" s="320"/>
      <c r="D2" s="311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192372.89</v>
      </c>
    </row>
    <row r="5" spans="1:4" ht="24.75" customHeight="1" thickBot="1" x14ac:dyDescent="0.4">
      <c r="A5" s="23">
        <v>44231</v>
      </c>
      <c r="B5" s="24">
        <v>5</v>
      </c>
      <c r="C5" s="24"/>
      <c r="D5" s="24">
        <f t="shared" ref="D5:D22" si="0">D4+B5-C5</f>
        <v>192377.89</v>
      </c>
    </row>
    <row r="6" spans="1:4" ht="24.75" customHeight="1" thickBot="1" x14ac:dyDescent="0.4">
      <c r="A6" s="23">
        <v>44286</v>
      </c>
      <c r="B6" s="24">
        <v>32.409999999999997</v>
      </c>
      <c r="C6" s="24"/>
      <c r="D6" s="24">
        <f t="shared" si="0"/>
        <v>192410.30000000002</v>
      </c>
    </row>
    <row r="7" spans="1:4" ht="24.75" customHeight="1" thickBot="1" x14ac:dyDescent="0.4">
      <c r="A7" s="23">
        <v>44313</v>
      </c>
      <c r="B7" s="24">
        <v>7589.7</v>
      </c>
      <c r="C7" s="24"/>
      <c r="D7" s="24">
        <f t="shared" si="0"/>
        <v>200000.00000000003</v>
      </c>
    </row>
    <row r="8" spans="1:4" ht="24.75" customHeight="1" thickBot="1" x14ac:dyDescent="0.4">
      <c r="A8" s="23">
        <v>44377</v>
      </c>
      <c r="B8" s="24">
        <v>24.67</v>
      </c>
      <c r="C8" s="24"/>
      <c r="D8" s="24">
        <f t="shared" si="0"/>
        <v>200024.67000000004</v>
      </c>
    </row>
    <row r="9" spans="1:4" ht="24.75" customHeight="1" thickBot="1" x14ac:dyDescent="0.4">
      <c r="A9" s="23">
        <v>44469</v>
      </c>
      <c r="B9" s="24">
        <v>25.21</v>
      </c>
      <c r="C9" s="24"/>
      <c r="D9" s="24">
        <f t="shared" si="0"/>
        <v>200049.88000000003</v>
      </c>
    </row>
    <row r="10" spans="1:4" ht="24.75" customHeight="1" thickBot="1" x14ac:dyDescent="0.4">
      <c r="A10" s="23">
        <v>44561</v>
      </c>
      <c r="B10" s="24">
        <v>25.21</v>
      </c>
      <c r="C10" s="24"/>
      <c r="D10" s="24">
        <f t="shared" si="0"/>
        <v>200075.09000000003</v>
      </c>
    </row>
    <row r="11" spans="1:4" ht="24.75" customHeight="1" thickBot="1" x14ac:dyDescent="0.4">
      <c r="A11" s="101"/>
      <c r="B11" s="24"/>
      <c r="C11" s="24"/>
      <c r="D11" s="24">
        <f t="shared" si="0"/>
        <v>200075.09000000003</v>
      </c>
    </row>
    <row r="12" spans="1:4" ht="24.75" customHeight="1" thickBot="1" x14ac:dyDescent="0.4">
      <c r="A12" s="23"/>
      <c r="B12" s="24"/>
      <c r="C12" s="24"/>
      <c r="D12" s="24">
        <f t="shared" si="0"/>
        <v>200075.09000000003</v>
      </c>
    </row>
    <row r="13" spans="1:4" ht="24.75" customHeight="1" thickBot="1" x14ac:dyDescent="0.4">
      <c r="A13" s="23"/>
      <c r="B13" s="24"/>
      <c r="C13" s="24"/>
      <c r="D13" s="24">
        <f t="shared" si="0"/>
        <v>200075.09000000003</v>
      </c>
    </row>
    <row r="14" spans="1:4" ht="24.75" customHeight="1" thickBot="1" x14ac:dyDescent="0.4">
      <c r="A14" s="23"/>
      <c r="B14" s="24"/>
      <c r="C14" s="24"/>
      <c r="D14" s="24">
        <f t="shared" si="0"/>
        <v>200075.09000000003</v>
      </c>
    </row>
    <row r="15" spans="1:4" ht="24.75" customHeight="1" thickBot="1" x14ac:dyDescent="0.4">
      <c r="A15" s="23"/>
      <c r="B15" s="24"/>
      <c r="C15" s="24"/>
      <c r="D15" s="24">
        <f t="shared" si="0"/>
        <v>200075.09000000003</v>
      </c>
    </row>
    <row r="16" spans="1:4" ht="24.75" customHeight="1" thickBot="1" x14ac:dyDescent="0.4">
      <c r="A16" s="23"/>
      <c r="B16" s="24"/>
      <c r="C16" s="24"/>
      <c r="D16" s="24">
        <f t="shared" si="0"/>
        <v>200075.09000000003</v>
      </c>
    </row>
    <row r="17" spans="1:4" ht="24.75" customHeight="1" thickBot="1" x14ac:dyDescent="0.4">
      <c r="A17" s="23"/>
      <c r="B17" s="24"/>
      <c r="C17" s="24"/>
      <c r="D17" s="24">
        <f t="shared" si="0"/>
        <v>200075.09000000003</v>
      </c>
    </row>
    <row r="18" spans="1:4" ht="24.75" customHeight="1" thickBot="1" x14ac:dyDescent="0.4">
      <c r="A18" s="23"/>
      <c r="B18" s="24"/>
      <c r="C18" s="24"/>
      <c r="D18" s="24">
        <f t="shared" si="0"/>
        <v>200075.09000000003</v>
      </c>
    </row>
    <row r="19" spans="1:4" ht="24.75" customHeight="1" thickBot="1" x14ac:dyDescent="0.4">
      <c r="A19" s="23"/>
      <c r="B19" s="24"/>
      <c r="C19" s="24"/>
      <c r="D19" s="24">
        <f t="shared" si="0"/>
        <v>200075.09000000003</v>
      </c>
    </row>
    <row r="20" spans="1:4" ht="24.75" customHeight="1" thickBot="1" x14ac:dyDescent="0.4">
      <c r="A20" s="23"/>
      <c r="B20" s="24"/>
      <c r="C20" s="24"/>
      <c r="D20" s="24">
        <f t="shared" si="0"/>
        <v>200075.09000000003</v>
      </c>
    </row>
    <row r="21" spans="1:4" ht="24.75" customHeight="1" thickBot="1" x14ac:dyDescent="0.4">
      <c r="A21" s="23"/>
      <c r="B21" s="24"/>
      <c r="C21" s="24"/>
      <c r="D21" s="24">
        <f t="shared" si="0"/>
        <v>200075.09000000003</v>
      </c>
    </row>
    <row r="22" spans="1:4" ht="24.75" customHeight="1" thickBot="1" x14ac:dyDescent="0.4">
      <c r="A22" s="23"/>
      <c r="B22" s="24"/>
      <c r="C22" s="24"/>
      <c r="D22" s="24">
        <f t="shared" si="0"/>
        <v>200075.09000000003</v>
      </c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B120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M118" sqref="M118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/>
    </row>
    <row r="2" spans="1:47" ht="15.4" thickBot="1" x14ac:dyDescent="0.45">
      <c r="A2" s="10" t="s">
        <v>21</v>
      </c>
      <c r="B2" s="13"/>
      <c r="C2" s="15"/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93" t="s">
        <v>127</v>
      </c>
      <c r="AN3" s="293" t="s">
        <v>53</v>
      </c>
      <c r="AO3" s="293" t="s">
        <v>113</v>
      </c>
      <c r="AP3" s="293" t="s">
        <v>61</v>
      </c>
      <c r="AQ3" s="167" t="s">
        <v>13</v>
      </c>
      <c r="AR3" s="293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25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25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25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25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2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25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9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4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9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25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25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9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43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25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9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9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25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25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9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9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9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25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3.15" x14ac:dyDescent="0.4">
      <c r="A97" s="25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3.15" x14ac:dyDescent="0.4">
      <c r="A98" s="25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3.15" x14ac:dyDescent="0.4">
      <c r="A99" s="25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9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9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3.15" x14ac:dyDescent="0.4">
      <c r="A102" s="25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9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9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9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3.15" x14ac:dyDescent="0.4">
      <c r="A107" s="256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9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256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25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3.15" x14ac:dyDescent="0.4">
      <c r="A111" s="25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25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ht="13.15" x14ac:dyDescent="0.4">
      <c r="A113" s="256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9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9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9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>
        <f>AD118+AF118+AH118+AI118</f>
        <v>0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W116" s="294" t="s">
        <v>19</v>
      </c>
    </row>
    <row r="118" spans="1:49" ht="43.5" customHeight="1" x14ac:dyDescent="0.35">
      <c r="A118" t="s">
        <v>18</v>
      </c>
      <c r="B118" s="4">
        <f t="shared" ref="B118:L118" si="0">SUM(B4:B116)</f>
        <v>0</v>
      </c>
      <c r="C118" s="4">
        <f t="shared" si="0"/>
        <v>0</v>
      </c>
      <c r="D118" s="4">
        <f t="shared" si="0"/>
        <v>0</v>
      </c>
      <c r="E118" s="4">
        <f t="shared" si="0"/>
        <v>0</v>
      </c>
      <c r="F118" s="4">
        <f t="shared" si="0"/>
        <v>0</v>
      </c>
      <c r="G118" s="4">
        <f t="shared" si="0"/>
        <v>0</v>
      </c>
      <c r="H118" s="4">
        <f t="shared" si="0"/>
        <v>0</v>
      </c>
      <c r="I118" s="4">
        <f t="shared" si="0"/>
        <v>0</v>
      </c>
      <c r="J118" s="4">
        <f t="shared" si="0"/>
        <v>0</v>
      </c>
      <c r="K118" s="4">
        <f t="shared" si="0"/>
        <v>0</v>
      </c>
      <c r="L118" s="219">
        <f t="shared" si="0"/>
        <v>0</v>
      </c>
      <c r="M118" s="4">
        <f t="shared" ref="M118:AU118" si="1">SUM(M4:M116)</f>
        <v>0</v>
      </c>
      <c r="N118" s="4">
        <f t="shared" si="1"/>
        <v>0</v>
      </c>
      <c r="O118" s="4">
        <f t="shared" si="1"/>
        <v>0</v>
      </c>
      <c r="P118" s="4">
        <f t="shared" si="1"/>
        <v>0</v>
      </c>
      <c r="Q118" s="4">
        <f t="shared" si="1"/>
        <v>0</v>
      </c>
      <c r="R118" s="4">
        <f t="shared" si="1"/>
        <v>0</v>
      </c>
      <c r="S118" s="4">
        <f t="shared" si="1"/>
        <v>0</v>
      </c>
      <c r="T118" s="4">
        <f t="shared" si="1"/>
        <v>0</v>
      </c>
      <c r="U118" s="4">
        <f t="shared" si="1"/>
        <v>0</v>
      </c>
      <c r="V118" s="4">
        <f t="shared" si="1"/>
        <v>0</v>
      </c>
      <c r="W118" s="4">
        <f t="shared" si="1"/>
        <v>0</v>
      </c>
      <c r="X118" s="4">
        <f t="shared" si="1"/>
        <v>0</v>
      </c>
      <c r="Y118" s="4">
        <f t="shared" si="1"/>
        <v>0</v>
      </c>
      <c r="Z118" s="4">
        <f t="shared" si="1"/>
        <v>0</v>
      </c>
      <c r="AA118" s="4">
        <f t="shared" si="1"/>
        <v>0</v>
      </c>
      <c r="AB118" s="4">
        <f t="shared" si="1"/>
        <v>0</v>
      </c>
      <c r="AC118" s="4">
        <f t="shared" si="1"/>
        <v>0</v>
      </c>
      <c r="AD118" s="4">
        <f t="shared" si="1"/>
        <v>0</v>
      </c>
      <c r="AE118" s="4">
        <f t="shared" si="1"/>
        <v>0</v>
      </c>
      <c r="AF118" s="4">
        <f t="shared" si="1"/>
        <v>0</v>
      </c>
      <c r="AG118" s="4">
        <f t="shared" si="1"/>
        <v>0</v>
      </c>
      <c r="AH118" s="4">
        <f t="shared" si="1"/>
        <v>0</v>
      </c>
      <c r="AI118" s="4">
        <f t="shared" si="1"/>
        <v>0</v>
      </c>
      <c r="AJ118" s="4">
        <f t="shared" si="1"/>
        <v>0</v>
      </c>
      <c r="AK118" s="4">
        <f t="shared" si="1"/>
        <v>0</v>
      </c>
      <c r="AL118" s="4">
        <f t="shared" si="1"/>
        <v>0</v>
      </c>
      <c r="AM118" s="4">
        <f t="shared" si="1"/>
        <v>0</v>
      </c>
      <c r="AN118" s="4">
        <f t="shared" si="1"/>
        <v>0</v>
      </c>
      <c r="AO118" s="4">
        <f t="shared" si="1"/>
        <v>0</v>
      </c>
      <c r="AP118" s="4">
        <f t="shared" si="1"/>
        <v>0</v>
      </c>
      <c r="AQ118" s="4">
        <f t="shared" si="1"/>
        <v>0</v>
      </c>
      <c r="AR118" s="4">
        <f t="shared" si="1"/>
        <v>0</v>
      </c>
      <c r="AS118" s="4">
        <f t="shared" si="1"/>
        <v>0</v>
      </c>
      <c r="AT118" s="4">
        <f t="shared" si="1"/>
        <v>0</v>
      </c>
      <c r="AU118" s="4">
        <f t="shared" si="1"/>
        <v>0</v>
      </c>
      <c r="AW118" s="4">
        <f>B118-C118-D118-E118-F118-G118-H118-I118-J118-K118+L118+M118-N118-O118+P118-Q118-R118-S118-T118-U118-V118+W118+X118+Y118+Z118+AA118+AB118+AC118-AD118+AE118-AF118+AG118-AH118-AI118+AJ118+AK118+AL118+AM118+AN118+AO118+AP118+AQ118+AR118+AS118-AT118+AU118</f>
        <v>0</v>
      </c>
    </row>
    <row r="120" spans="1:49" ht="15.4" thickBot="1" x14ac:dyDescent="0.45">
      <c r="A120" s="10" t="s">
        <v>22</v>
      </c>
      <c r="C120" s="15">
        <f>C2+B118-C118</f>
        <v>0</v>
      </c>
      <c r="D120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2">
    <tabColor indexed="51"/>
  </sheetPr>
  <dimension ref="A1:E57"/>
  <sheetViews>
    <sheetView workbookViewId="0">
      <selection activeCell="A5" sqref="A5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313" t="s">
        <v>44</v>
      </c>
      <c r="D1" s="314"/>
      <c r="E1" s="314"/>
    </row>
    <row r="2" spans="1:5" ht="22.5" customHeight="1" thickBot="1" x14ac:dyDescent="0.4">
      <c r="A2" s="318">
        <v>75113288</v>
      </c>
      <c r="B2" s="311"/>
      <c r="C2" s="319" t="s">
        <v>82</v>
      </c>
      <c r="D2" s="317"/>
      <c r="E2" s="312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>
        <v>505</v>
      </c>
    </row>
    <row r="5" spans="1:5" ht="24.75" customHeight="1" thickBot="1" x14ac:dyDescent="0.4">
      <c r="A5" s="23"/>
      <c r="B5" s="22"/>
      <c r="C5" s="24"/>
      <c r="D5" s="24"/>
      <c r="E5" s="24">
        <f t="shared" ref="E5:E23" si="0">E4+C5-D5</f>
        <v>505</v>
      </c>
    </row>
    <row r="6" spans="1:5" ht="24.75" customHeight="1" thickBot="1" x14ac:dyDescent="0.4">
      <c r="A6" s="23"/>
      <c r="B6" s="22"/>
      <c r="C6" s="24"/>
      <c r="D6" s="24"/>
      <c r="E6" s="24">
        <f t="shared" si="0"/>
        <v>505</v>
      </c>
    </row>
    <row r="7" spans="1:5" ht="24.75" customHeight="1" thickBot="1" x14ac:dyDescent="0.4">
      <c r="A7" s="23"/>
      <c r="B7" s="22"/>
      <c r="C7" s="24"/>
      <c r="D7" s="24"/>
      <c r="E7" s="24">
        <f t="shared" si="0"/>
        <v>505</v>
      </c>
    </row>
    <row r="8" spans="1:5" ht="24.75" customHeight="1" thickBot="1" x14ac:dyDescent="0.4">
      <c r="A8" s="23"/>
      <c r="B8" s="22"/>
      <c r="C8" s="24"/>
      <c r="D8" s="24"/>
      <c r="E8" s="24">
        <f t="shared" si="0"/>
        <v>505</v>
      </c>
    </row>
    <row r="9" spans="1:5" ht="24.75" customHeight="1" thickBot="1" x14ac:dyDescent="0.4">
      <c r="A9" s="23"/>
      <c r="B9" s="22"/>
      <c r="C9" s="24"/>
      <c r="D9" s="24"/>
      <c r="E9" s="24">
        <f t="shared" si="0"/>
        <v>505</v>
      </c>
    </row>
    <row r="10" spans="1:5" ht="24.75" customHeight="1" thickBot="1" x14ac:dyDescent="0.4">
      <c r="A10" s="23"/>
      <c r="B10" s="22"/>
      <c r="C10" s="24"/>
      <c r="D10" s="24"/>
      <c r="E10" s="24">
        <f t="shared" si="0"/>
        <v>505</v>
      </c>
    </row>
    <row r="11" spans="1:5" ht="24.75" customHeight="1" thickBot="1" x14ac:dyDescent="0.4">
      <c r="A11" s="23"/>
      <c r="B11" s="22"/>
      <c r="C11" s="24"/>
      <c r="D11" s="24"/>
      <c r="E11" s="24">
        <f t="shared" si="0"/>
        <v>505</v>
      </c>
    </row>
    <row r="12" spans="1:5" ht="24.75" customHeight="1" thickBot="1" x14ac:dyDescent="0.4">
      <c r="A12" s="23"/>
      <c r="B12" s="22"/>
      <c r="C12" s="24"/>
      <c r="D12" s="24"/>
      <c r="E12" s="24">
        <f t="shared" si="0"/>
        <v>505</v>
      </c>
    </row>
    <row r="13" spans="1:5" ht="24.75" customHeight="1" thickBot="1" x14ac:dyDescent="0.4">
      <c r="A13" s="23"/>
      <c r="B13" s="22"/>
      <c r="C13" s="24"/>
      <c r="D13" s="24"/>
      <c r="E13" s="24">
        <f t="shared" si="0"/>
        <v>505</v>
      </c>
    </row>
    <row r="14" spans="1:5" ht="24.75" customHeight="1" thickBot="1" x14ac:dyDescent="0.4">
      <c r="A14" s="23"/>
      <c r="B14" s="22"/>
      <c r="C14" s="24"/>
      <c r="D14" s="24"/>
      <c r="E14" s="24">
        <f t="shared" si="0"/>
        <v>505</v>
      </c>
    </row>
    <row r="15" spans="1:5" ht="24.75" customHeight="1" thickBot="1" x14ac:dyDescent="0.4">
      <c r="A15" s="23"/>
      <c r="B15" s="22"/>
      <c r="C15" s="24"/>
      <c r="D15" s="24"/>
      <c r="E15" s="24">
        <f t="shared" si="0"/>
        <v>505</v>
      </c>
    </row>
    <row r="16" spans="1:5" ht="24.75" customHeight="1" thickBot="1" x14ac:dyDescent="0.4">
      <c r="A16" s="23"/>
      <c r="B16" s="22"/>
      <c r="C16" s="24"/>
      <c r="D16" s="24"/>
      <c r="E16" s="24">
        <f t="shared" si="0"/>
        <v>505</v>
      </c>
    </row>
    <row r="17" spans="1:5" ht="24.75" customHeight="1" thickBot="1" x14ac:dyDescent="0.4">
      <c r="A17" s="23"/>
      <c r="B17" s="22"/>
      <c r="C17" s="24"/>
      <c r="D17" s="24"/>
      <c r="E17" s="24">
        <f t="shared" si="0"/>
        <v>505</v>
      </c>
    </row>
    <row r="18" spans="1:5" ht="24.75" customHeight="1" thickBot="1" x14ac:dyDescent="0.4">
      <c r="A18" s="23"/>
      <c r="B18" s="22"/>
      <c r="C18" s="24"/>
      <c r="D18" s="24"/>
      <c r="E18" s="24">
        <f t="shared" si="0"/>
        <v>505</v>
      </c>
    </row>
    <row r="19" spans="1:5" ht="24.75" customHeight="1" thickBot="1" x14ac:dyDescent="0.4">
      <c r="A19" s="23"/>
      <c r="B19" s="22"/>
      <c r="C19" s="24"/>
      <c r="D19" s="24"/>
      <c r="E19" s="24">
        <f t="shared" si="0"/>
        <v>505</v>
      </c>
    </row>
    <row r="20" spans="1:5" ht="24.75" customHeight="1" thickBot="1" x14ac:dyDescent="0.4">
      <c r="A20" s="23"/>
      <c r="B20" s="22"/>
      <c r="C20" s="24"/>
      <c r="D20" s="24"/>
      <c r="E20" s="24">
        <f t="shared" si="0"/>
        <v>505</v>
      </c>
    </row>
    <row r="21" spans="1:5" ht="24.75" customHeight="1" thickBot="1" x14ac:dyDescent="0.4">
      <c r="A21" s="23"/>
      <c r="B21" s="22"/>
      <c r="C21" s="24"/>
      <c r="D21" s="24"/>
      <c r="E21" s="24">
        <f t="shared" si="0"/>
        <v>505</v>
      </c>
    </row>
    <row r="22" spans="1:5" ht="24.75" customHeight="1" thickBot="1" x14ac:dyDescent="0.4">
      <c r="A22" s="23"/>
      <c r="B22" s="22"/>
      <c r="C22" s="24"/>
      <c r="D22" s="24"/>
      <c r="E22" s="24">
        <f t="shared" si="0"/>
        <v>505</v>
      </c>
    </row>
    <row r="23" spans="1:5" ht="24.75" customHeight="1" thickBot="1" x14ac:dyDescent="0.4">
      <c r="A23" s="23"/>
      <c r="B23" s="22"/>
      <c r="C23" s="24"/>
      <c r="D23" s="24"/>
      <c r="E23" s="24">
        <f t="shared" si="0"/>
        <v>505</v>
      </c>
    </row>
    <row r="24" spans="1:5" ht="18.75" customHeight="1" thickBot="1" x14ac:dyDescent="0.4">
      <c r="A24" s="23"/>
      <c r="B24" s="22"/>
      <c r="C24" s="24"/>
      <c r="D24" s="24"/>
      <c r="E24" s="24">
        <f t="shared" ref="E24:E36" si="1">E23+C24-D24</f>
        <v>505</v>
      </c>
    </row>
    <row r="25" spans="1:5" ht="13.15" thickBot="1" x14ac:dyDescent="0.4">
      <c r="A25" s="23"/>
      <c r="B25" s="22"/>
      <c r="C25" s="24"/>
      <c r="D25" s="24"/>
      <c r="E25" s="24">
        <f t="shared" si="1"/>
        <v>505</v>
      </c>
    </row>
    <row r="26" spans="1:5" ht="13.15" thickBot="1" x14ac:dyDescent="0.4">
      <c r="A26" s="23"/>
      <c r="B26" s="22"/>
      <c r="C26" s="24"/>
      <c r="D26" s="24"/>
      <c r="E26" s="24">
        <f t="shared" si="1"/>
        <v>505</v>
      </c>
    </row>
    <row r="27" spans="1:5" ht="13.15" thickBot="1" x14ac:dyDescent="0.4">
      <c r="A27" s="23"/>
      <c r="B27" s="22"/>
      <c r="C27" s="24"/>
      <c r="D27" s="24"/>
      <c r="E27" s="24">
        <f t="shared" si="1"/>
        <v>505</v>
      </c>
    </row>
    <row r="28" spans="1:5" ht="13.15" thickBot="1" x14ac:dyDescent="0.4">
      <c r="A28" s="23"/>
      <c r="B28" s="22"/>
      <c r="C28" s="24"/>
      <c r="D28" s="24"/>
      <c r="E28" s="24">
        <f t="shared" si="1"/>
        <v>505</v>
      </c>
    </row>
    <row r="29" spans="1:5" ht="13.15" thickBot="1" x14ac:dyDescent="0.4">
      <c r="A29" s="23"/>
      <c r="B29" s="22"/>
      <c r="C29" s="24"/>
      <c r="D29" s="24"/>
      <c r="E29" s="24">
        <f t="shared" si="1"/>
        <v>505</v>
      </c>
    </row>
    <row r="30" spans="1:5" ht="13.15" thickBot="1" x14ac:dyDescent="0.4">
      <c r="A30" s="23"/>
      <c r="B30" s="22"/>
      <c r="C30" s="24"/>
      <c r="D30" s="24"/>
      <c r="E30" s="24">
        <f t="shared" si="1"/>
        <v>505</v>
      </c>
    </row>
    <row r="31" spans="1:5" ht="13.15" thickBot="1" x14ac:dyDescent="0.4">
      <c r="A31" s="23"/>
      <c r="B31" s="22"/>
      <c r="C31" s="24"/>
      <c r="D31" s="24"/>
      <c r="E31" s="24">
        <f t="shared" si="1"/>
        <v>505</v>
      </c>
    </row>
    <row r="32" spans="1:5" ht="13.15" thickBot="1" x14ac:dyDescent="0.4">
      <c r="A32" s="23"/>
      <c r="B32" s="22"/>
      <c r="C32" s="24"/>
      <c r="D32" s="24"/>
      <c r="E32" s="24">
        <f t="shared" si="1"/>
        <v>505</v>
      </c>
    </row>
    <row r="33" spans="1:5" ht="13.15" thickBot="1" x14ac:dyDescent="0.4">
      <c r="A33" s="23"/>
      <c r="B33" s="22"/>
      <c r="C33" s="24"/>
      <c r="D33" s="24"/>
      <c r="E33" s="24">
        <f t="shared" si="1"/>
        <v>505</v>
      </c>
    </row>
    <row r="34" spans="1:5" ht="13.15" thickBot="1" x14ac:dyDescent="0.4">
      <c r="A34" s="23"/>
      <c r="B34" s="22"/>
      <c r="C34" s="24"/>
      <c r="D34" s="24"/>
      <c r="E34" s="24">
        <f t="shared" si="1"/>
        <v>505</v>
      </c>
    </row>
    <row r="35" spans="1:5" ht="13.15" thickBot="1" x14ac:dyDescent="0.4">
      <c r="A35" s="23"/>
      <c r="B35" s="22"/>
      <c r="C35" s="24"/>
      <c r="D35" s="24"/>
      <c r="E35" s="24">
        <f t="shared" si="1"/>
        <v>505</v>
      </c>
    </row>
    <row r="36" spans="1:5" ht="13.15" thickBot="1" x14ac:dyDescent="0.4">
      <c r="A36" s="23"/>
      <c r="B36" s="22"/>
      <c r="C36" s="24"/>
      <c r="D36" s="24"/>
      <c r="E36" s="24">
        <f t="shared" si="1"/>
        <v>505</v>
      </c>
    </row>
    <row r="37" spans="1:5" ht="13.15" thickBot="1" x14ac:dyDescent="0.4">
      <c r="A37" s="23"/>
      <c r="B37" s="22"/>
      <c r="C37" s="24"/>
      <c r="D37" s="24"/>
      <c r="E37" s="24">
        <f t="shared" ref="E37:E42" si="2">E36+C37-D37</f>
        <v>505</v>
      </c>
    </row>
    <row r="38" spans="1:5" ht="13.15" thickBot="1" x14ac:dyDescent="0.4">
      <c r="A38" s="23"/>
      <c r="B38" s="22"/>
      <c r="C38" s="24"/>
      <c r="D38" s="24"/>
      <c r="E38" s="24">
        <f t="shared" si="2"/>
        <v>505</v>
      </c>
    </row>
    <row r="39" spans="1:5" ht="13.15" thickBot="1" x14ac:dyDescent="0.4">
      <c r="A39" s="23"/>
      <c r="B39" s="22"/>
      <c r="C39" s="24"/>
      <c r="D39" s="24"/>
      <c r="E39" s="24">
        <f t="shared" si="2"/>
        <v>505</v>
      </c>
    </row>
    <row r="40" spans="1:5" ht="13.15" thickBot="1" x14ac:dyDescent="0.4">
      <c r="A40" s="23"/>
      <c r="B40" s="22"/>
      <c r="C40" s="24"/>
      <c r="D40" s="24"/>
      <c r="E40" s="24">
        <f t="shared" si="2"/>
        <v>505</v>
      </c>
    </row>
    <row r="41" spans="1:5" ht="13.15" thickBot="1" x14ac:dyDescent="0.4">
      <c r="A41" s="23"/>
      <c r="B41" s="22"/>
      <c r="C41" s="24"/>
      <c r="D41" s="24"/>
      <c r="E41" s="24">
        <f t="shared" si="2"/>
        <v>505</v>
      </c>
    </row>
    <row r="42" spans="1:5" ht="13.15" thickBot="1" x14ac:dyDescent="0.4">
      <c r="A42" s="23"/>
      <c r="B42" s="22"/>
      <c r="C42" s="24"/>
      <c r="D42" s="24"/>
      <c r="E42" s="24">
        <f t="shared" si="2"/>
        <v>505</v>
      </c>
    </row>
    <row r="43" spans="1:5" ht="13.15" thickBot="1" x14ac:dyDescent="0.4">
      <c r="A43" s="23"/>
      <c r="B43" s="22"/>
      <c r="C43" s="24"/>
      <c r="D43" s="24"/>
      <c r="E43" s="24">
        <f t="shared" ref="E43:E57" si="3">E42+C43-D43</f>
        <v>505</v>
      </c>
    </row>
    <row r="44" spans="1:5" ht="13.15" thickBot="1" x14ac:dyDescent="0.4">
      <c r="A44" s="23"/>
      <c r="B44" s="22"/>
      <c r="C44" s="24"/>
      <c r="D44" s="24"/>
      <c r="E44" s="24">
        <f t="shared" si="3"/>
        <v>505</v>
      </c>
    </row>
    <row r="45" spans="1:5" ht="13.15" thickBot="1" x14ac:dyDescent="0.4">
      <c r="A45" s="23"/>
      <c r="B45" s="22"/>
      <c r="C45" s="24"/>
      <c r="D45" s="24"/>
      <c r="E45" s="24">
        <f t="shared" si="3"/>
        <v>505</v>
      </c>
    </row>
    <row r="46" spans="1:5" ht="13.15" thickBot="1" x14ac:dyDescent="0.4">
      <c r="A46" s="22"/>
      <c r="B46" s="22"/>
      <c r="C46" s="24"/>
      <c r="D46" s="24"/>
      <c r="E46" s="24">
        <f t="shared" si="3"/>
        <v>505</v>
      </c>
    </row>
    <row r="47" spans="1:5" ht="13.15" thickBot="1" x14ac:dyDescent="0.4">
      <c r="A47" s="22"/>
      <c r="B47" s="22"/>
      <c r="C47" s="24"/>
      <c r="D47" s="24"/>
      <c r="E47" s="24">
        <f t="shared" si="3"/>
        <v>505</v>
      </c>
    </row>
    <row r="48" spans="1:5" ht="13.15" thickBot="1" x14ac:dyDescent="0.4">
      <c r="A48" s="22"/>
      <c r="B48" s="22"/>
      <c r="C48" s="24"/>
      <c r="D48" s="24"/>
      <c r="E48" s="24">
        <f t="shared" si="3"/>
        <v>505</v>
      </c>
    </row>
    <row r="49" spans="1:5" ht="13.15" thickBot="1" x14ac:dyDescent="0.4">
      <c r="A49" s="22"/>
      <c r="B49" s="22"/>
      <c r="C49" s="24"/>
      <c r="D49" s="24"/>
      <c r="E49" s="24">
        <f t="shared" si="3"/>
        <v>505</v>
      </c>
    </row>
    <row r="50" spans="1:5" ht="13.15" thickBot="1" x14ac:dyDescent="0.4">
      <c r="A50" s="22"/>
      <c r="B50" s="22"/>
      <c r="C50" s="24"/>
      <c r="D50" s="24"/>
      <c r="E50" s="24">
        <f t="shared" si="3"/>
        <v>505</v>
      </c>
    </row>
    <row r="51" spans="1:5" ht="13.15" thickBot="1" x14ac:dyDescent="0.4">
      <c r="A51" s="22"/>
      <c r="B51" s="22"/>
      <c r="C51" s="24"/>
      <c r="D51" s="24"/>
      <c r="E51" s="24">
        <f t="shared" si="3"/>
        <v>505</v>
      </c>
    </row>
    <row r="52" spans="1:5" ht="13.15" thickBot="1" x14ac:dyDescent="0.4">
      <c r="A52" s="22"/>
      <c r="B52" s="22"/>
      <c r="C52" s="24"/>
      <c r="D52" s="24"/>
      <c r="E52" s="24">
        <f t="shared" si="3"/>
        <v>505</v>
      </c>
    </row>
    <row r="53" spans="1:5" ht="13.15" thickBot="1" x14ac:dyDescent="0.4">
      <c r="A53" s="22"/>
      <c r="B53" s="22"/>
      <c r="C53" s="24"/>
      <c r="D53" s="24"/>
      <c r="E53" s="24">
        <f t="shared" si="3"/>
        <v>505</v>
      </c>
    </row>
    <row r="54" spans="1:5" ht="13.15" thickBot="1" x14ac:dyDescent="0.4">
      <c r="A54" s="22"/>
      <c r="B54" s="22"/>
      <c r="C54" s="24"/>
      <c r="D54" s="24"/>
      <c r="E54" s="24">
        <f t="shared" si="3"/>
        <v>505</v>
      </c>
    </row>
    <row r="55" spans="1:5" ht="13.15" thickBot="1" x14ac:dyDescent="0.4">
      <c r="A55" s="22"/>
      <c r="B55" s="22"/>
      <c r="C55" s="24"/>
      <c r="D55" s="24"/>
      <c r="E55" s="24">
        <f t="shared" si="3"/>
        <v>505</v>
      </c>
    </row>
    <row r="56" spans="1:5" ht="13.15" thickBot="1" x14ac:dyDescent="0.4">
      <c r="A56" s="22"/>
      <c r="B56" s="22"/>
      <c r="C56" s="24"/>
      <c r="D56" s="24"/>
      <c r="E56" s="24">
        <f t="shared" si="3"/>
        <v>505</v>
      </c>
    </row>
    <row r="57" spans="1:5" ht="13.15" thickBot="1" x14ac:dyDescent="0.4">
      <c r="A57" s="22"/>
      <c r="B57" s="22"/>
      <c r="C57" s="24"/>
      <c r="D57" s="24"/>
      <c r="E57" s="24">
        <f t="shared" si="3"/>
        <v>505</v>
      </c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indexed="29"/>
  </sheetPr>
  <dimension ref="A1:E700"/>
  <sheetViews>
    <sheetView workbookViewId="0">
      <selection activeCell="E5" sqref="E5"/>
    </sheetView>
  </sheetViews>
  <sheetFormatPr defaultRowHeight="12.75" x14ac:dyDescent="0.35"/>
  <cols>
    <col min="1" max="1" width="16" customWidth="1"/>
    <col min="2" max="2" width="3.1328125" hidden="1" customWidth="1"/>
    <col min="3" max="3" width="13.33203125" customWidth="1"/>
    <col min="4" max="4" width="13.1328125" customWidth="1"/>
    <col min="5" max="5" width="12.6640625" customWidth="1"/>
  </cols>
  <sheetData>
    <row r="1" spans="1:5" ht="13.5" thickBot="1" x14ac:dyDescent="0.45">
      <c r="A1" s="19" t="s">
        <v>40</v>
      </c>
      <c r="B1" s="20"/>
      <c r="C1" s="313" t="s">
        <v>44</v>
      </c>
      <c r="D1" s="314"/>
      <c r="E1" s="314"/>
    </row>
    <row r="2" spans="1:5" ht="77.25" customHeight="1" thickBot="1" x14ac:dyDescent="0.4">
      <c r="A2" s="318">
        <v>29588920</v>
      </c>
      <c r="B2" s="311"/>
      <c r="C2" s="319" t="s">
        <v>45</v>
      </c>
      <c r="D2" s="317"/>
      <c r="E2" s="312"/>
    </row>
    <row r="3" spans="1:5" ht="15.4" thickBot="1" x14ac:dyDescent="0.45">
      <c r="A3" s="21" t="s">
        <v>41</v>
      </c>
      <c r="C3" s="25" t="s">
        <v>42</v>
      </c>
      <c r="D3" s="25" t="s">
        <v>43</v>
      </c>
      <c r="E3" s="25" t="s">
        <v>19</v>
      </c>
    </row>
    <row r="4" spans="1:5" ht="24.75" customHeight="1" thickBot="1" x14ac:dyDescent="0.4">
      <c r="A4" s="23"/>
      <c r="B4" s="22"/>
      <c r="C4" s="24"/>
      <c r="D4" s="24"/>
      <c r="E4" s="24">
        <v>24000</v>
      </c>
    </row>
    <row r="5" spans="1:5" ht="24.75" customHeight="1" thickBot="1" x14ac:dyDescent="0.4">
      <c r="A5" s="23"/>
      <c r="B5" s="22"/>
      <c r="C5" s="24"/>
      <c r="D5" s="24"/>
      <c r="E5" s="24">
        <f t="shared" ref="E5:E23" si="0">E4+C5-D5</f>
        <v>24000</v>
      </c>
    </row>
    <row r="6" spans="1:5" ht="24.75" customHeight="1" thickBot="1" x14ac:dyDescent="0.4">
      <c r="A6" s="23"/>
      <c r="B6" s="22"/>
      <c r="C6" s="24"/>
      <c r="D6" s="24"/>
      <c r="E6" s="24">
        <f t="shared" si="0"/>
        <v>24000</v>
      </c>
    </row>
    <row r="7" spans="1:5" ht="24.75" customHeight="1" thickBot="1" x14ac:dyDescent="0.4">
      <c r="A7" s="23"/>
      <c r="B7" s="22"/>
      <c r="C7" s="24"/>
      <c r="D7" s="24"/>
      <c r="E7" s="24">
        <f t="shared" si="0"/>
        <v>24000</v>
      </c>
    </row>
    <row r="8" spans="1:5" ht="24.75" customHeight="1" thickBot="1" x14ac:dyDescent="0.4">
      <c r="A8" s="23"/>
      <c r="B8" s="22"/>
      <c r="C8" s="24"/>
      <c r="D8" s="24"/>
      <c r="E8" s="24">
        <f t="shared" si="0"/>
        <v>24000</v>
      </c>
    </row>
    <row r="9" spans="1:5" ht="24.75" customHeight="1" thickBot="1" x14ac:dyDescent="0.4">
      <c r="A9" s="23"/>
      <c r="B9" s="22"/>
      <c r="C9" s="24"/>
      <c r="D9" s="24"/>
      <c r="E9" s="24">
        <f t="shared" si="0"/>
        <v>24000</v>
      </c>
    </row>
    <row r="10" spans="1:5" ht="24.75" customHeight="1" thickBot="1" x14ac:dyDescent="0.4">
      <c r="A10" s="23"/>
      <c r="B10" s="22"/>
      <c r="C10" s="24"/>
      <c r="D10" s="24"/>
      <c r="E10" s="24">
        <f t="shared" si="0"/>
        <v>24000</v>
      </c>
    </row>
    <row r="11" spans="1:5" ht="24.75" customHeight="1" thickBot="1" x14ac:dyDescent="0.4">
      <c r="A11" s="23"/>
      <c r="B11" s="22"/>
      <c r="C11" s="24"/>
      <c r="D11" s="24"/>
      <c r="E11" s="24">
        <f t="shared" si="0"/>
        <v>24000</v>
      </c>
    </row>
    <row r="12" spans="1:5" ht="24.75" customHeight="1" thickBot="1" x14ac:dyDescent="0.4">
      <c r="A12" s="23"/>
      <c r="B12" s="22"/>
      <c r="C12" s="24"/>
      <c r="D12" s="24"/>
      <c r="E12" s="24">
        <f t="shared" si="0"/>
        <v>24000</v>
      </c>
    </row>
    <row r="13" spans="1:5" ht="24.75" customHeight="1" thickBot="1" x14ac:dyDescent="0.4">
      <c r="A13" s="23"/>
      <c r="B13" s="22"/>
      <c r="C13" s="24"/>
      <c r="D13" s="24"/>
      <c r="E13" s="24">
        <f t="shared" si="0"/>
        <v>24000</v>
      </c>
    </row>
    <row r="14" spans="1:5" ht="24.75" customHeight="1" thickBot="1" x14ac:dyDescent="0.4">
      <c r="A14" s="23"/>
      <c r="B14" s="22"/>
      <c r="C14" s="24"/>
      <c r="D14" s="24"/>
      <c r="E14" s="24">
        <f t="shared" si="0"/>
        <v>24000</v>
      </c>
    </row>
    <row r="15" spans="1:5" ht="24.75" customHeight="1" thickBot="1" x14ac:dyDescent="0.4">
      <c r="A15" s="22"/>
      <c r="B15" s="22"/>
      <c r="C15" s="24"/>
      <c r="D15" s="24"/>
      <c r="E15" s="24">
        <f t="shared" si="0"/>
        <v>24000</v>
      </c>
    </row>
    <row r="16" spans="1:5" ht="24.75" customHeight="1" thickBot="1" x14ac:dyDescent="0.4">
      <c r="A16" s="22"/>
      <c r="B16" s="22"/>
      <c r="C16" s="24"/>
      <c r="D16" s="24"/>
      <c r="E16" s="24">
        <f t="shared" si="0"/>
        <v>24000</v>
      </c>
    </row>
    <row r="17" spans="1:5" ht="24.75" customHeight="1" thickBot="1" x14ac:dyDescent="0.4">
      <c r="A17" s="22"/>
      <c r="B17" s="22"/>
      <c r="C17" s="24"/>
      <c r="D17" s="24"/>
      <c r="E17" s="24">
        <f t="shared" si="0"/>
        <v>24000</v>
      </c>
    </row>
    <row r="18" spans="1:5" ht="24.75" customHeight="1" thickBot="1" x14ac:dyDescent="0.4">
      <c r="A18" s="22"/>
      <c r="B18" s="22"/>
      <c r="C18" s="24"/>
      <c r="D18" s="24"/>
      <c r="E18" s="24">
        <f t="shared" si="0"/>
        <v>24000</v>
      </c>
    </row>
    <row r="19" spans="1:5" ht="24.75" customHeight="1" thickBot="1" x14ac:dyDescent="0.4">
      <c r="A19" s="22"/>
      <c r="B19" s="22"/>
      <c r="C19" s="24"/>
      <c r="D19" s="24"/>
      <c r="E19" s="24">
        <f t="shared" si="0"/>
        <v>24000</v>
      </c>
    </row>
    <row r="20" spans="1:5" ht="24.75" customHeight="1" thickBot="1" x14ac:dyDescent="0.4">
      <c r="A20" s="22"/>
      <c r="B20" s="22"/>
      <c r="C20" s="24"/>
      <c r="D20" s="24"/>
      <c r="E20" s="24">
        <f t="shared" si="0"/>
        <v>24000</v>
      </c>
    </row>
    <row r="21" spans="1:5" ht="24.75" customHeight="1" thickBot="1" x14ac:dyDescent="0.4">
      <c r="A21" s="22"/>
      <c r="B21" s="22"/>
      <c r="C21" s="24"/>
      <c r="D21" s="24"/>
      <c r="E21" s="24">
        <f t="shared" si="0"/>
        <v>24000</v>
      </c>
    </row>
    <row r="22" spans="1:5" ht="24.75" customHeight="1" thickBot="1" x14ac:dyDescent="0.4">
      <c r="A22" s="22"/>
      <c r="B22" s="22"/>
      <c r="C22" s="24"/>
      <c r="D22" s="24"/>
      <c r="E22" s="24">
        <f t="shared" si="0"/>
        <v>24000</v>
      </c>
    </row>
    <row r="23" spans="1:5" ht="24.75" customHeight="1" thickBot="1" x14ac:dyDescent="0.4">
      <c r="A23" s="22"/>
      <c r="B23" s="22"/>
      <c r="C23" s="24"/>
      <c r="D23" s="24"/>
      <c r="E23" s="24">
        <f t="shared" si="0"/>
        <v>24000</v>
      </c>
    </row>
    <row r="24" spans="1:5" ht="24.75" customHeight="1" x14ac:dyDescent="0.35">
      <c r="A24" s="31"/>
      <c r="B24" s="31"/>
      <c r="C24" s="32"/>
      <c r="D24" s="32"/>
      <c r="E24" s="32"/>
    </row>
    <row r="25" spans="1:5" x14ac:dyDescent="0.35">
      <c r="C25" s="4"/>
      <c r="D25" s="4"/>
      <c r="E25" s="4"/>
    </row>
    <row r="26" spans="1:5" x14ac:dyDescent="0.35">
      <c r="C26" s="4"/>
      <c r="D26" s="4"/>
      <c r="E26" s="4"/>
    </row>
    <row r="27" spans="1:5" x14ac:dyDescent="0.35">
      <c r="C27" s="4"/>
      <c r="D27" s="4"/>
      <c r="E27" s="4"/>
    </row>
    <row r="28" spans="1:5" x14ac:dyDescent="0.35">
      <c r="C28" s="4"/>
      <c r="D28" s="4"/>
      <c r="E28" s="4"/>
    </row>
    <row r="29" spans="1:5" x14ac:dyDescent="0.35">
      <c r="C29" s="4"/>
      <c r="D29" s="4"/>
      <c r="E29" s="4"/>
    </row>
    <row r="30" spans="1:5" x14ac:dyDescent="0.35">
      <c r="C30" s="4"/>
      <c r="D30" s="4"/>
      <c r="E30" s="4"/>
    </row>
    <row r="31" spans="1:5" x14ac:dyDescent="0.35">
      <c r="C31" s="4"/>
      <c r="D31" s="4"/>
      <c r="E31" s="4"/>
    </row>
    <row r="32" spans="1:5" x14ac:dyDescent="0.35">
      <c r="C32" s="4"/>
      <c r="D32" s="4"/>
      <c r="E32" s="4"/>
    </row>
    <row r="33" spans="3:5" x14ac:dyDescent="0.35">
      <c r="C33" s="4"/>
      <c r="D33" s="4"/>
      <c r="E33" s="4"/>
    </row>
    <row r="34" spans="3:5" x14ac:dyDescent="0.35">
      <c r="C34" s="4"/>
      <c r="D34" s="4"/>
      <c r="E34" s="4"/>
    </row>
    <row r="35" spans="3:5" x14ac:dyDescent="0.35">
      <c r="C35" s="4"/>
      <c r="D35" s="4"/>
      <c r="E35" s="4"/>
    </row>
    <row r="36" spans="3:5" x14ac:dyDescent="0.35">
      <c r="E36" s="4"/>
    </row>
    <row r="37" spans="3:5" x14ac:dyDescent="0.35">
      <c r="E37" s="4"/>
    </row>
    <row r="38" spans="3:5" x14ac:dyDescent="0.35">
      <c r="E38" s="4"/>
    </row>
    <row r="39" spans="3:5" x14ac:dyDescent="0.35">
      <c r="E39" s="4"/>
    </row>
    <row r="40" spans="3:5" x14ac:dyDescent="0.35">
      <c r="E40" s="4"/>
    </row>
    <row r="41" spans="3:5" x14ac:dyDescent="0.35">
      <c r="E41" s="4"/>
    </row>
    <row r="42" spans="3:5" x14ac:dyDescent="0.35">
      <c r="E42" s="4"/>
    </row>
    <row r="43" spans="3:5" x14ac:dyDescent="0.35">
      <c r="E43" s="4"/>
    </row>
    <row r="44" spans="3:5" x14ac:dyDescent="0.35">
      <c r="E44" s="4"/>
    </row>
    <row r="45" spans="3:5" x14ac:dyDescent="0.35">
      <c r="E45" s="4"/>
    </row>
    <row r="46" spans="3:5" x14ac:dyDescent="0.35">
      <c r="E46" s="4"/>
    </row>
    <row r="47" spans="3:5" x14ac:dyDescent="0.35">
      <c r="E47" s="4"/>
    </row>
    <row r="48" spans="3:5" x14ac:dyDescent="0.35">
      <c r="E48" s="4"/>
    </row>
    <row r="49" spans="5:5" x14ac:dyDescent="0.35">
      <c r="E49" s="4"/>
    </row>
    <row r="50" spans="5:5" x14ac:dyDescent="0.35">
      <c r="E50" s="4"/>
    </row>
    <row r="51" spans="5:5" x14ac:dyDescent="0.35">
      <c r="E51" s="4"/>
    </row>
    <row r="52" spans="5:5" x14ac:dyDescent="0.35">
      <c r="E52" s="4"/>
    </row>
    <row r="53" spans="5:5" x14ac:dyDescent="0.35">
      <c r="E53" s="4"/>
    </row>
    <row r="54" spans="5:5" x14ac:dyDescent="0.35">
      <c r="E54" s="4"/>
    </row>
    <row r="55" spans="5:5" x14ac:dyDescent="0.35">
      <c r="E55" s="4"/>
    </row>
    <row r="56" spans="5:5" x14ac:dyDescent="0.35">
      <c r="E56" s="4"/>
    </row>
    <row r="57" spans="5:5" x14ac:dyDescent="0.35">
      <c r="E57" s="4"/>
    </row>
    <row r="58" spans="5:5" x14ac:dyDescent="0.35">
      <c r="E58" s="4"/>
    </row>
    <row r="59" spans="5:5" x14ac:dyDescent="0.35">
      <c r="E59" s="4"/>
    </row>
    <row r="60" spans="5:5" x14ac:dyDescent="0.35">
      <c r="E60" s="4"/>
    </row>
    <row r="61" spans="5:5" x14ac:dyDescent="0.35">
      <c r="E61" s="4"/>
    </row>
    <row r="62" spans="5:5" x14ac:dyDescent="0.35">
      <c r="E62" s="4"/>
    </row>
    <row r="63" spans="5:5" x14ac:dyDescent="0.35">
      <c r="E63" s="4"/>
    </row>
    <row r="64" spans="5:5" x14ac:dyDescent="0.35">
      <c r="E64" s="4"/>
    </row>
    <row r="65" spans="5:5" x14ac:dyDescent="0.35">
      <c r="E65" s="4"/>
    </row>
    <row r="66" spans="5:5" x14ac:dyDescent="0.35">
      <c r="E66" s="4"/>
    </row>
    <row r="67" spans="5:5" x14ac:dyDescent="0.35">
      <c r="E67" s="4"/>
    </row>
    <row r="68" spans="5:5" x14ac:dyDescent="0.35">
      <c r="E68" s="4"/>
    </row>
    <row r="69" spans="5:5" x14ac:dyDescent="0.35">
      <c r="E69" s="4"/>
    </row>
    <row r="70" spans="5:5" x14ac:dyDescent="0.35">
      <c r="E70" s="4"/>
    </row>
    <row r="71" spans="5:5" x14ac:dyDescent="0.35">
      <c r="E71" s="4"/>
    </row>
    <row r="72" spans="5:5" x14ac:dyDescent="0.35">
      <c r="E72" s="4"/>
    </row>
    <row r="73" spans="5:5" x14ac:dyDescent="0.35">
      <c r="E73" s="4"/>
    </row>
    <row r="74" spans="5:5" x14ac:dyDescent="0.35">
      <c r="E74" s="4"/>
    </row>
    <row r="75" spans="5:5" x14ac:dyDescent="0.35">
      <c r="E75" s="4"/>
    </row>
    <row r="76" spans="5:5" x14ac:dyDescent="0.35">
      <c r="E76" s="4"/>
    </row>
    <row r="77" spans="5:5" x14ac:dyDescent="0.35">
      <c r="E77" s="4"/>
    </row>
    <row r="78" spans="5:5" x14ac:dyDescent="0.35">
      <c r="E78" s="4"/>
    </row>
    <row r="79" spans="5:5" x14ac:dyDescent="0.35">
      <c r="E79" s="4"/>
    </row>
    <row r="80" spans="5:5" x14ac:dyDescent="0.35">
      <c r="E80" s="4"/>
    </row>
    <row r="81" spans="5:5" x14ac:dyDescent="0.35">
      <c r="E81" s="4"/>
    </row>
    <row r="82" spans="5:5" x14ac:dyDescent="0.35">
      <c r="E82" s="4"/>
    </row>
    <row r="83" spans="5:5" x14ac:dyDescent="0.35">
      <c r="E83" s="4"/>
    </row>
    <row r="84" spans="5:5" x14ac:dyDescent="0.35">
      <c r="E84" s="4"/>
    </row>
    <row r="85" spans="5:5" x14ac:dyDescent="0.35">
      <c r="E85" s="4"/>
    </row>
    <row r="86" spans="5:5" x14ac:dyDescent="0.35">
      <c r="E86" s="4"/>
    </row>
    <row r="87" spans="5:5" x14ac:dyDescent="0.35">
      <c r="E87" s="4"/>
    </row>
    <row r="88" spans="5:5" x14ac:dyDescent="0.35">
      <c r="E88" s="4"/>
    </row>
    <row r="89" spans="5:5" x14ac:dyDescent="0.35">
      <c r="E89" s="4"/>
    </row>
    <row r="90" spans="5:5" x14ac:dyDescent="0.35">
      <c r="E90" s="4"/>
    </row>
    <row r="91" spans="5:5" x14ac:dyDescent="0.35">
      <c r="E91" s="4"/>
    </row>
    <row r="92" spans="5:5" x14ac:dyDescent="0.35">
      <c r="E92" s="4"/>
    </row>
    <row r="93" spans="5:5" x14ac:dyDescent="0.35">
      <c r="E93" s="4"/>
    </row>
    <row r="94" spans="5:5" x14ac:dyDescent="0.35">
      <c r="E94" s="4"/>
    </row>
    <row r="95" spans="5:5" x14ac:dyDescent="0.35">
      <c r="E95" s="4"/>
    </row>
    <row r="96" spans="5:5" x14ac:dyDescent="0.35">
      <c r="E96" s="4"/>
    </row>
    <row r="97" spans="5:5" x14ac:dyDescent="0.35">
      <c r="E97" s="4"/>
    </row>
    <row r="98" spans="5:5" x14ac:dyDescent="0.35">
      <c r="E98" s="4"/>
    </row>
    <row r="99" spans="5:5" x14ac:dyDescent="0.35">
      <c r="E99" s="4"/>
    </row>
    <row r="100" spans="5:5" x14ac:dyDescent="0.35">
      <c r="E100" s="4"/>
    </row>
    <row r="101" spans="5:5" x14ac:dyDescent="0.35">
      <c r="E101" s="4"/>
    </row>
    <row r="102" spans="5:5" x14ac:dyDescent="0.35">
      <c r="E102" s="4"/>
    </row>
    <row r="103" spans="5:5" x14ac:dyDescent="0.35">
      <c r="E103" s="4"/>
    </row>
    <row r="104" spans="5:5" x14ac:dyDescent="0.35">
      <c r="E104" s="4"/>
    </row>
    <row r="105" spans="5:5" x14ac:dyDescent="0.35">
      <c r="E105" s="4"/>
    </row>
    <row r="106" spans="5:5" x14ac:dyDescent="0.35">
      <c r="E106" s="4"/>
    </row>
    <row r="107" spans="5:5" x14ac:dyDescent="0.35">
      <c r="E107" s="4"/>
    </row>
    <row r="108" spans="5:5" x14ac:dyDescent="0.35">
      <c r="E108" s="4"/>
    </row>
    <row r="109" spans="5:5" x14ac:dyDescent="0.35">
      <c r="E109" s="4"/>
    </row>
    <row r="110" spans="5:5" x14ac:dyDescent="0.35">
      <c r="E110" s="4"/>
    </row>
    <row r="111" spans="5:5" x14ac:dyDescent="0.35">
      <c r="E111" s="4"/>
    </row>
    <row r="112" spans="5:5" x14ac:dyDescent="0.35">
      <c r="E112" s="4"/>
    </row>
    <row r="113" spans="5:5" x14ac:dyDescent="0.35">
      <c r="E113" s="4"/>
    </row>
    <row r="114" spans="5:5" x14ac:dyDescent="0.35">
      <c r="E114" s="4"/>
    </row>
    <row r="115" spans="5:5" x14ac:dyDescent="0.35">
      <c r="E115" s="4"/>
    </row>
    <row r="116" spans="5:5" x14ac:dyDescent="0.35">
      <c r="E116" s="4"/>
    </row>
    <row r="117" spans="5:5" x14ac:dyDescent="0.35">
      <c r="E117" s="4"/>
    </row>
    <row r="118" spans="5:5" x14ac:dyDescent="0.35">
      <c r="E118" s="4"/>
    </row>
    <row r="119" spans="5:5" x14ac:dyDescent="0.35">
      <c r="E119" s="4"/>
    </row>
    <row r="120" spans="5:5" x14ac:dyDescent="0.35">
      <c r="E120" s="4"/>
    </row>
    <row r="121" spans="5:5" x14ac:dyDescent="0.35">
      <c r="E121" s="4"/>
    </row>
    <row r="122" spans="5:5" x14ac:dyDescent="0.35">
      <c r="E122" s="4"/>
    </row>
    <row r="123" spans="5:5" x14ac:dyDescent="0.35">
      <c r="E123" s="4"/>
    </row>
    <row r="124" spans="5:5" x14ac:dyDescent="0.35">
      <c r="E124" s="4"/>
    </row>
    <row r="125" spans="5:5" x14ac:dyDescent="0.35">
      <c r="E125" s="4"/>
    </row>
    <row r="126" spans="5:5" x14ac:dyDescent="0.35">
      <c r="E126" s="4"/>
    </row>
    <row r="127" spans="5:5" x14ac:dyDescent="0.35">
      <c r="E127" s="4"/>
    </row>
    <row r="128" spans="5:5" x14ac:dyDescent="0.35">
      <c r="E128" s="4"/>
    </row>
    <row r="129" spans="5:5" x14ac:dyDescent="0.35">
      <c r="E129" s="4"/>
    </row>
    <row r="130" spans="5:5" x14ac:dyDescent="0.35">
      <c r="E130" s="4"/>
    </row>
    <row r="131" spans="5:5" x14ac:dyDescent="0.35">
      <c r="E131" s="4"/>
    </row>
    <row r="132" spans="5:5" x14ac:dyDescent="0.35">
      <c r="E132" s="4"/>
    </row>
    <row r="133" spans="5:5" x14ac:dyDescent="0.35">
      <c r="E133" s="4"/>
    </row>
    <row r="134" spans="5:5" x14ac:dyDescent="0.35">
      <c r="E134" s="4"/>
    </row>
    <row r="135" spans="5:5" x14ac:dyDescent="0.35">
      <c r="E135" s="4"/>
    </row>
    <row r="136" spans="5:5" x14ac:dyDescent="0.35">
      <c r="E136" s="4"/>
    </row>
    <row r="137" spans="5:5" x14ac:dyDescent="0.35">
      <c r="E137" s="4"/>
    </row>
    <row r="138" spans="5:5" x14ac:dyDescent="0.35">
      <c r="E138" s="4"/>
    </row>
    <row r="139" spans="5:5" x14ac:dyDescent="0.35">
      <c r="E139" s="4"/>
    </row>
    <row r="140" spans="5:5" x14ac:dyDescent="0.35">
      <c r="E140" s="4"/>
    </row>
    <row r="141" spans="5:5" x14ac:dyDescent="0.35">
      <c r="E141" s="4"/>
    </row>
    <row r="142" spans="5:5" x14ac:dyDescent="0.35">
      <c r="E142" s="4"/>
    </row>
    <row r="143" spans="5:5" x14ac:dyDescent="0.35">
      <c r="E143" s="4"/>
    </row>
    <row r="144" spans="5:5" x14ac:dyDescent="0.35">
      <c r="E144" s="4"/>
    </row>
    <row r="145" spans="5:5" x14ac:dyDescent="0.35">
      <c r="E145" s="4"/>
    </row>
    <row r="146" spans="5:5" x14ac:dyDescent="0.35">
      <c r="E146" s="4"/>
    </row>
    <row r="147" spans="5:5" x14ac:dyDescent="0.35">
      <c r="E147" s="4"/>
    </row>
    <row r="148" spans="5:5" x14ac:dyDescent="0.35">
      <c r="E148" s="4"/>
    </row>
    <row r="149" spans="5:5" x14ac:dyDescent="0.35">
      <c r="E149" s="4"/>
    </row>
    <row r="150" spans="5:5" x14ac:dyDescent="0.35">
      <c r="E150" s="4"/>
    </row>
    <row r="151" spans="5:5" x14ac:dyDescent="0.35">
      <c r="E151" s="4"/>
    </row>
    <row r="152" spans="5:5" x14ac:dyDescent="0.35">
      <c r="E152" s="4"/>
    </row>
    <row r="153" spans="5:5" x14ac:dyDescent="0.35">
      <c r="E153" s="4"/>
    </row>
    <row r="154" spans="5:5" x14ac:dyDescent="0.35">
      <c r="E154" s="4"/>
    </row>
    <row r="155" spans="5:5" x14ac:dyDescent="0.35">
      <c r="E155" s="4"/>
    </row>
    <row r="156" spans="5:5" x14ac:dyDescent="0.35">
      <c r="E156" s="4"/>
    </row>
    <row r="157" spans="5:5" x14ac:dyDescent="0.35">
      <c r="E157" s="4"/>
    </row>
    <row r="158" spans="5:5" x14ac:dyDescent="0.35">
      <c r="E158" s="4"/>
    </row>
    <row r="159" spans="5:5" x14ac:dyDescent="0.35">
      <c r="E159" s="4"/>
    </row>
    <row r="160" spans="5:5" x14ac:dyDescent="0.35">
      <c r="E160" s="4"/>
    </row>
    <row r="161" spans="5:5" x14ac:dyDescent="0.35">
      <c r="E161" s="4"/>
    </row>
    <row r="162" spans="5:5" x14ac:dyDescent="0.35">
      <c r="E162" s="4"/>
    </row>
    <row r="163" spans="5:5" x14ac:dyDescent="0.35">
      <c r="E163" s="4"/>
    </row>
    <row r="164" spans="5:5" x14ac:dyDescent="0.35">
      <c r="E164" s="4"/>
    </row>
    <row r="165" spans="5:5" x14ac:dyDescent="0.35">
      <c r="E165" s="4"/>
    </row>
    <row r="166" spans="5:5" x14ac:dyDescent="0.35">
      <c r="E166" s="4"/>
    </row>
    <row r="167" spans="5:5" x14ac:dyDescent="0.35">
      <c r="E167" s="4"/>
    </row>
    <row r="168" spans="5:5" x14ac:dyDescent="0.35">
      <c r="E168" s="4"/>
    </row>
    <row r="169" spans="5:5" x14ac:dyDescent="0.35">
      <c r="E169" s="4"/>
    </row>
    <row r="170" spans="5:5" x14ac:dyDescent="0.35">
      <c r="E170" s="4"/>
    </row>
    <row r="171" spans="5:5" x14ac:dyDescent="0.35">
      <c r="E171" s="4"/>
    </row>
    <row r="172" spans="5:5" x14ac:dyDescent="0.35">
      <c r="E172" s="4"/>
    </row>
    <row r="173" spans="5:5" x14ac:dyDescent="0.35">
      <c r="E173" s="4"/>
    </row>
    <row r="174" spans="5:5" x14ac:dyDescent="0.35">
      <c r="E174" s="4"/>
    </row>
    <row r="175" spans="5:5" x14ac:dyDescent="0.35">
      <c r="E175" s="4"/>
    </row>
    <row r="176" spans="5:5" x14ac:dyDescent="0.35">
      <c r="E176" s="4"/>
    </row>
    <row r="177" spans="5:5" x14ac:dyDescent="0.35">
      <c r="E177" s="4"/>
    </row>
    <row r="178" spans="5:5" x14ac:dyDescent="0.35">
      <c r="E178" s="4"/>
    </row>
    <row r="179" spans="5:5" x14ac:dyDescent="0.35">
      <c r="E179" s="4"/>
    </row>
    <row r="180" spans="5:5" x14ac:dyDescent="0.35">
      <c r="E180" s="4"/>
    </row>
    <row r="181" spans="5:5" x14ac:dyDescent="0.35">
      <c r="E181" s="4"/>
    </row>
    <row r="182" spans="5:5" x14ac:dyDescent="0.35">
      <c r="E182" s="4"/>
    </row>
    <row r="183" spans="5:5" x14ac:dyDescent="0.35">
      <c r="E183" s="4"/>
    </row>
    <row r="184" spans="5:5" x14ac:dyDescent="0.35">
      <c r="E184" s="4"/>
    </row>
    <row r="185" spans="5:5" x14ac:dyDescent="0.35">
      <c r="E185" s="4"/>
    </row>
    <row r="186" spans="5:5" x14ac:dyDescent="0.35">
      <c r="E186" s="4"/>
    </row>
    <row r="187" spans="5:5" x14ac:dyDescent="0.35">
      <c r="E187" s="4"/>
    </row>
    <row r="188" spans="5:5" x14ac:dyDescent="0.35">
      <c r="E188" s="4"/>
    </row>
    <row r="189" spans="5:5" x14ac:dyDescent="0.35">
      <c r="E189" s="4"/>
    </row>
    <row r="190" spans="5:5" x14ac:dyDescent="0.35">
      <c r="E190" s="4"/>
    </row>
    <row r="191" spans="5:5" x14ac:dyDescent="0.35">
      <c r="E191" s="4"/>
    </row>
    <row r="192" spans="5:5" x14ac:dyDescent="0.35">
      <c r="E192" s="4"/>
    </row>
    <row r="193" spans="5:5" x14ac:dyDescent="0.35">
      <c r="E193" s="4"/>
    </row>
    <row r="194" spans="5:5" x14ac:dyDescent="0.35">
      <c r="E194" s="4"/>
    </row>
    <row r="195" spans="5:5" x14ac:dyDescent="0.35">
      <c r="E195" s="4"/>
    </row>
    <row r="196" spans="5:5" x14ac:dyDescent="0.35">
      <c r="E196" s="4"/>
    </row>
    <row r="197" spans="5:5" x14ac:dyDescent="0.35">
      <c r="E197" s="4"/>
    </row>
    <row r="198" spans="5:5" x14ac:dyDescent="0.35">
      <c r="E198" s="4"/>
    </row>
    <row r="199" spans="5:5" x14ac:dyDescent="0.35">
      <c r="E199" s="4"/>
    </row>
    <row r="200" spans="5:5" x14ac:dyDescent="0.35">
      <c r="E200" s="4"/>
    </row>
    <row r="201" spans="5:5" x14ac:dyDescent="0.35">
      <c r="E201" s="4"/>
    </row>
    <row r="202" spans="5:5" x14ac:dyDescent="0.35">
      <c r="E202" s="4"/>
    </row>
    <row r="203" spans="5:5" x14ac:dyDescent="0.35">
      <c r="E203" s="4"/>
    </row>
    <row r="204" spans="5:5" x14ac:dyDescent="0.35">
      <c r="E204" s="4"/>
    </row>
    <row r="205" spans="5:5" x14ac:dyDescent="0.35">
      <c r="E205" s="4"/>
    </row>
    <row r="206" spans="5:5" x14ac:dyDescent="0.35">
      <c r="E206" s="4"/>
    </row>
    <row r="207" spans="5:5" x14ac:dyDescent="0.35">
      <c r="E207" s="4"/>
    </row>
    <row r="208" spans="5:5" x14ac:dyDescent="0.35">
      <c r="E208" s="4"/>
    </row>
    <row r="209" spans="5:5" x14ac:dyDescent="0.35">
      <c r="E209" s="4"/>
    </row>
    <row r="210" spans="5:5" x14ac:dyDescent="0.35">
      <c r="E210" s="4"/>
    </row>
    <row r="211" spans="5:5" x14ac:dyDescent="0.35">
      <c r="E211" s="4"/>
    </row>
    <row r="212" spans="5:5" x14ac:dyDescent="0.35">
      <c r="E212" s="4"/>
    </row>
    <row r="213" spans="5:5" x14ac:dyDescent="0.35">
      <c r="E213" s="4"/>
    </row>
    <row r="214" spans="5:5" x14ac:dyDescent="0.35">
      <c r="E214" s="4"/>
    </row>
    <row r="215" spans="5:5" x14ac:dyDescent="0.35">
      <c r="E215" s="4"/>
    </row>
    <row r="216" spans="5:5" x14ac:dyDescent="0.35">
      <c r="E216" s="4"/>
    </row>
    <row r="217" spans="5:5" x14ac:dyDescent="0.35">
      <c r="E217" s="4"/>
    </row>
    <row r="218" spans="5:5" x14ac:dyDescent="0.35">
      <c r="E218" s="4"/>
    </row>
    <row r="219" spans="5:5" x14ac:dyDescent="0.35">
      <c r="E219" s="4"/>
    </row>
    <row r="220" spans="5:5" x14ac:dyDescent="0.35">
      <c r="E220" s="4"/>
    </row>
    <row r="221" spans="5:5" x14ac:dyDescent="0.35">
      <c r="E221" s="4"/>
    </row>
    <row r="222" spans="5:5" x14ac:dyDescent="0.35">
      <c r="E222" s="4"/>
    </row>
    <row r="223" spans="5:5" x14ac:dyDescent="0.35">
      <c r="E223" s="4"/>
    </row>
    <row r="224" spans="5:5" x14ac:dyDescent="0.35">
      <c r="E224" s="4"/>
    </row>
    <row r="225" spans="5:5" x14ac:dyDescent="0.35">
      <c r="E225" s="4"/>
    </row>
    <row r="226" spans="5:5" x14ac:dyDescent="0.35">
      <c r="E226" s="4"/>
    </row>
    <row r="227" spans="5:5" x14ac:dyDescent="0.35">
      <c r="E227" s="4"/>
    </row>
    <row r="228" spans="5:5" x14ac:dyDescent="0.35">
      <c r="E228" s="4"/>
    </row>
    <row r="229" spans="5:5" x14ac:dyDescent="0.35">
      <c r="E229" s="4"/>
    </row>
    <row r="230" spans="5:5" x14ac:dyDescent="0.35">
      <c r="E230" s="4"/>
    </row>
    <row r="231" spans="5:5" x14ac:dyDescent="0.35">
      <c r="E231" s="4"/>
    </row>
    <row r="232" spans="5:5" x14ac:dyDescent="0.35">
      <c r="E232" s="4"/>
    </row>
    <row r="233" spans="5:5" x14ac:dyDescent="0.35">
      <c r="E233" s="4"/>
    </row>
    <row r="234" spans="5:5" x14ac:dyDescent="0.35">
      <c r="E234" s="4"/>
    </row>
    <row r="235" spans="5:5" x14ac:dyDescent="0.35">
      <c r="E235" s="4"/>
    </row>
    <row r="236" spans="5:5" x14ac:dyDescent="0.35">
      <c r="E236" s="4"/>
    </row>
    <row r="237" spans="5:5" x14ac:dyDescent="0.35">
      <c r="E237" s="4"/>
    </row>
    <row r="238" spans="5:5" x14ac:dyDescent="0.35">
      <c r="E238" s="4"/>
    </row>
    <row r="239" spans="5:5" x14ac:dyDescent="0.35">
      <c r="E239" s="4"/>
    </row>
    <row r="240" spans="5:5" x14ac:dyDescent="0.35">
      <c r="E240" s="4"/>
    </row>
    <row r="241" spans="5:5" x14ac:dyDescent="0.35">
      <c r="E241" s="4"/>
    </row>
    <row r="242" spans="5:5" x14ac:dyDescent="0.35">
      <c r="E242" s="4"/>
    </row>
    <row r="243" spans="5:5" x14ac:dyDescent="0.35">
      <c r="E243" s="4"/>
    </row>
    <row r="244" spans="5:5" x14ac:dyDescent="0.35">
      <c r="E244" s="4"/>
    </row>
    <row r="245" spans="5:5" x14ac:dyDescent="0.35">
      <c r="E245" s="4"/>
    </row>
    <row r="246" spans="5:5" x14ac:dyDescent="0.35">
      <c r="E246" s="4"/>
    </row>
    <row r="247" spans="5:5" x14ac:dyDescent="0.35">
      <c r="E247" s="4"/>
    </row>
    <row r="248" spans="5:5" x14ac:dyDescent="0.35">
      <c r="E248" s="4"/>
    </row>
    <row r="249" spans="5:5" x14ac:dyDescent="0.35">
      <c r="E249" s="4"/>
    </row>
    <row r="250" spans="5:5" x14ac:dyDescent="0.35">
      <c r="E250" s="4"/>
    </row>
    <row r="251" spans="5:5" x14ac:dyDescent="0.35">
      <c r="E251" s="4"/>
    </row>
    <row r="252" spans="5:5" x14ac:dyDescent="0.35">
      <c r="E252" s="4"/>
    </row>
    <row r="253" spans="5:5" x14ac:dyDescent="0.35">
      <c r="E253" s="4"/>
    </row>
    <row r="254" spans="5:5" x14ac:dyDescent="0.35">
      <c r="E254" s="4"/>
    </row>
    <row r="255" spans="5:5" x14ac:dyDescent="0.35">
      <c r="E255" s="4"/>
    </row>
    <row r="256" spans="5:5" x14ac:dyDescent="0.35">
      <c r="E256" s="4"/>
    </row>
    <row r="257" spans="5:5" x14ac:dyDescent="0.35">
      <c r="E257" s="4"/>
    </row>
    <row r="258" spans="5:5" x14ac:dyDescent="0.35">
      <c r="E258" s="4"/>
    </row>
    <row r="259" spans="5:5" x14ac:dyDescent="0.35">
      <c r="E259" s="4"/>
    </row>
    <row r="260" spans="5:5" x14ac:dyDescent="0.35">
      <c r="E260" s="4"/>
    </row>
    <row r="261" spans="5:5" x14ac:dyDescent="0.35">
      <c r="E261" s="4"/>
    </row>
    <row r="262" spans="5:5" x14ac:dyDescent="0.35">
      <c r="E262" s="4"/>
    </row>
    <row r="263" spans="5:5" x14ac:dyDescent="0.35">
      <c r="E263" s="4"/>
    </row>
    <row r="264" spans="5:5" x14ac:dyDescent="0.35">
      <c r="E264" s="4"/>
    </row>
    <row r="265" spans="5:5" x14ac:dyDescent="0.35">
      <c r="E265" s="4"/>
    </row>
    <row r="266" spans="5:5" x14ac:dyDescent="0.35">
      <c r="E266" s="4"/>
    </row>
    <row r="267" spans="5:5" x14ac:dyDescent="0.35">
      <c r="E267" s="4"/>
    </row>
    <row r="268" spans="5:5" x14ac:dyDescent="0.35">
      <c r="E268" s="4"/>
    </row>
    <row r="269" spans="5:5" x14ac:dyDescent="0.35">
      <c r="E269" s="4"/>
    </row>
    <row r="270" spans="5:5" x14ac:dyDescent="0.35">
      <c r="E270" s="4"/>
    </row>
    <row r="271" spans="5:5" x14ac:dyDescent="0.35">
      <c r="E271" s="4"/>
    </row>
    <row r="272" spans="5:5" x14ac:dyDescent="0.35">
      <c r="E272" s="4"/>
    </row>
    <row r="273" spans="5:5" x14ac:dyDescent="0.35">
      <c r="E273" s="4"/>
    </row>
    <row r="274" spans="5:5" x14ac:dyDescent="0.35">
      <c r="E274" s="4"/>
    </row>
    <row r="275" spans="5:5" x14ac:dyDescent="0.35">
      <c r="E275" s="4"/>
    </row>
    <row r="276" spans="5:5" x14ac:dyDescent="0.35">
      <c r="E276" s="4"/>
    </row>
    <row r="277" spans="5:5" x14ac:dyDescent="0.35">
      <c r="E277" s="4"/>
    </row>
    <row r="278" spans="5:5" x14ac:dyDescent="0.35">
      <c r="E278" s="4"/>
    </row>
    <row r="279" spans="5:5" x14ac:dyDescent="0.35">
      <c r="E279" s="4"/>
    </row>
    <row r="280" spans="5:5" x14ac:dyDescent="0.35">
      <c r="E280" s="4"/>
    </row>
    <row r="281" spans="5:5" x14ac:dyDescent="0.35">
      <c r="E281" s="4"/>
    </row>
    <row r="282" spans="5:5" x14ac:dyDescent="0.35">
      <c r="E282" s="4"/>
    </row>
    <row r="283" spans="5:5" x14ac:dyDescent="0.35">
      <c r="E283" s="4"/>
    </row>
    <row r="284" spans="5:5" x14ac:dyDescent="0.35">
      <c r="E284" s="4"/>
    </row>
    <row r="285" spans="5:5" x14ac:dyDescent="0.35">
      <c r="E285" s="4"/>
    </row>
    <row r="286" spans="5:5" x14ac:dyDescent="0.35">
      <c r="E286" s="4"/>
    </row>
    <row r="287" spans="5:5" x14ac:dyDescent="0.35">
      <c r="E287" s="4"/>
    </row>
    <row r="288" spans="5:5" x14ac:dyDescent="0.35">
      <c r="E288" s="4"/>
    </row>
    <row r="289" spans="5:5" x14ac:dyDescent="0.35">
      <c r="E289" s="4"/>
    </row>
    <row r="290" spans="5:5" x14ac:dyDescent="0.35">
      <c r="E290" s="4"/>
    </row>
    <row r="291" spans="5:5" x14ac:dyDescent="0.35">
      <c r="E291" s="4"/>
    </row>
    <row r="292" spans="5:5" x14ac:dyDescent="0.35">
      <c r="E292" s="4"/>
    </row>
    <row r="293" spans="5:5" x14ac:dyDescent="0.35">
      <c r="E293" s="4"/>
    </row>
    <row r="294" spans="5:5" x14ac:dyDescent="0.35">
      <c r="E294" s="4"/>
    </row>
    <row r="295" spans="5:5" x14ac:dyDescent="0.35">
      <c r="E295" s="4"/>
    </row>
    <row r="296" spans="5:5" x14ac:dyDescent="0.35">
      <c r="E296" s="4"/>
    </row>
    <row r="297" spans="5:5" x14ac:dyDescent="0.35">
      <c r="E297" s="4"/>
    </row>
    <row r="298" spans="5:5" x14ac:dyDescent="0.35">
      <c r="E298" s="4"/>
    </row>
    <row r="299" spans="5:5" x14ac:dyDescent="0.35">
      <c r="E299" s="4"/>
    </row>
    <row r="300" spans="5:5" x14ac:dyDescent="0.35">
      <c r="E300" s="4"/>
    </row>
    <row r="301" spans="5:5" x14ac:dyDescent="0.35">
      <c r="E301" s="4"/>
    </row>
    <row r="302" spans="5:5" x14ac:dyDescent="0.35">
      <c r="E302" s="4"/>
    </row>
    <row r="303" spans="5:5" x14ac:dyDescent="0.35">
      <c r="E303" s="4"/>
    </row>
    <row r="304" spans="5:5" x14ac:dyDescent="0.35">
      <c r="E304" s="4"/>
    </row>
    <row r="305" spans="5:5" x14ac:dyDescent="0.35">
      <c r="E305" s="4"/>
    </row>
    <row r="306" spans="5:5" x14ac:dyDescent="0.35">
      <c r="E306" s="4"/>
    </row>
    <row r="307" spans="5:5" x14ac:dyDescent="0.35">
      <c r="E307" s="4"/>
    </row>
    <row r="308" spans="5:5" x14ac:dyDescent="0.35">
      <c r="E308" s="4"/>
    </row>
    <row r="309" spans="5:5" x14ac:dyDescent="0.35">
      <c r="E309" s="4"/>
    </row>
    <row r="310" spans="5:5" x14ac:dyDescent="0.35">
      <c r="E310" s="4"/>
    </row>
    <row r="311" spans="5:5" x14ac:dyDescent="0.35">
      <c r="E311" s="4"/>
    </row>
    <row r="312" spans="5:5" x14ac:dyDescent="0.35">
      <c r="E312" s="4"/>
    </row>
    <row r="313" spans="5:5" x14ac:dyDescent="0.35">
      <c r="E313" s="4"/>
    </row>
    <row r="314" spans="5:5" x14ac:dyDescent="0.35">
      <c r="E314" s="4"/>
    </row>
    <row r="315" spans="5:5" x14ac:dyDescent="0.35">
      <c r="E315" s="4"/>
    </row>
    <row r="316" spans="5:5" x14ac:dyDescent="0.35">
      <c r="E316" s="4"/>
    </row>
    <row r="317" spans="5:5" x14ac:dyDescent="0.35">
      <c r="E317" s="4"/>
    </row>
    <row r="318" spans="5:5" x14ac:dyDescent="0.35">
      <c r="E318" s="4"/>
    </row>
    <row r="319" spans="5:5" x14ac:dyDescent="0.35">
      <c r="E319" s="4"/>
    </row>
    <row r="320" spans="5:5" x14ac:dyDescent="0.35">
      <c r="E320" s="4"/>
    </row>
    <row r="321" spans="5:5" x14ac:dyDescent="0.35">
      <c r="E321" s="4"/>
    </row>
    <row r="322" spans="5:5" x14ac:dyDescent="0.35">
      <c r="E322" s="4"/>
    </row>
    <row r="323" spans="5:5" x14ac:dyDescent="0.35">
      <c r="E323" s="4"/>
    </row>
    <row r="324" spans="5:5" x14ac:dyDescent="0.35">
      <c r="E324" s="4"/>
    </row>
    <row r="325" spans="5:5" x14ac:dyDescent="0.35">
      <c r="E325" s="4"/>
    </row>
    <row r="326" spans="5:5" x14ac:dyDescent="0.35">
      <c r="E326" s="4"/>
    </row>
    <row r="327" spans="5:5" x14ac:dyDescent="0.35">
      <c r="E327" s="4"/>
    </row>
    <row r="328" spans="5:5" x14ac:dyDescent="0.35">
      <c r="E328" s="4"/>
    </row>
    <row r="329" spans="5:5" x14ac:dyDescent="0.35">
      <c r="E329" s="4"/>
    </row>
    <row r="330" spans="5:5" x14ac:dyDescent="0.35">
      <c r="E330" s="4"/>
    </row>
    <row r="331" spans="5:5" x14ac:dyDescent="0.35">
      <c r="E331" s="4"/>
    </row>
    <row r="332" spans="5:5" x14ac:dyDescent="0.35">
      <c r="E332" s="4"/>
    </row>
    <row r="333" spans="5:5" x14ac:dyDescent="0.35">
      <c r="E333" s="4"/>
    </row>
    <row r="334" spans="5:5" x14ac:dyDescent="0.35">
      <c r="E334" s="4"/>
    </row>
    <row r="335" spans="5:5" x14ac:dyDescent="0.35">
      <c r="E335" s="4"/>
    </row>
    <row r="336" spans="5:5" x14ac:dyDescent="0.35">
      <c r="E336" s="4"/>
    </row>
    <row r="337" spans="5:5" x14ac:dyDescent="0.35">
      <c r="E337" s="4"/>
    </row>
    <row r="338" spans="5:5" x14ac:dyDescent="0.35">
      <c r="E338" s="4"/>
    </row>
    <row r="339" spans="5:5" x14ac:dyDescent="0.35">
      <c r="E339" s="4"/>
    </row>
    <row r="340" spans="5:5" x14ac:dyDescent="0.35">
      <c r="E340" s="4"/>
    </row>
    <row r="341" spans="5:5" x14ac:dyDescent="0.35">
      <c r="E341" s="4"/>
    </row>
    <row r="342" spans="5:5" x14ac:dyDescent="0.35">
      <c r="E342" s="4"/>
    </row>
    <row r="343" spans="5:5" x14ac:dyDescent="0.35">
      <c r="E343" s="4"/>
    </row>
    <row r="344" spans="5:5" x14ac:dyDescent="0.35">
      <c r="E344" s="4"/>
    </row>
    <row r="345" spans="5:5" x14ac:dyDescent="0.35">
      <c r="E345" s="4"/>
    </row>
    <row r="346" spans="5:5" x14ac:dyDescent="0.35">
      <c r="E346" s="4"/>
    </row>
    <row r="347" spans="5:5" x14ac:dyDescent="0.35">
      <c r="E347" s="4"/>
    </row>
    <row r="348" spans="5:5" x14ac:dyDescent="0.35">
      <c r="E348" s="4"/>
    </row>
    <row r="349" spans="5:5" x14ac:dyDescent="0.35">
      <c r="E349" s="4"/>
    </row>
    <row r="350" spans="5:5" x14ac:dyDescent="0.35">
      <c r="E350" s="4"/>
    </row>
    <row r="351" spans="5:5" x14ac:dyDescent="0.35">
      <c r="E351" s="4"/>
    </row>
    <row r="352" spans="5:5" x14ac:dyDescent="0.35">
      <c r="E352" s="4"/>
    </row>
    <row r="353" spans="5:5" x14ac:dyDescent="0.35">
      <c r="E353" s="4"/>
    </row>
    <row r="354" spans="5:5" x14ac:dyDescent="0.35">
      <c r="E354" s="4"/>
    </row>
    <row r="355" spans="5:5" x14ac:dyDescent="0.35">
      <c r="E355" s="4"/>
    </row>
    <row r="356" spans="5:5" x14ac:dyDescent="0.35">
      <c r="E356" s="4"/>
    </row>
    <row r="357" spans="5:5" x14ac:dyDescent="0.35">
      <c r="E357" s="4"/>
    </row>
    <row r="358" spans="5:5" x14ac:dyDescent="0.35">
      <c r="E358" s="4"/>
    </row>
    <row r="359" spans="5:5" x14ac:dyDescent="0.35">
      <c r="E359" s="4"/>
    </row>
    <row r="360" spans="5:5" x14ac:dyDescent="0.35">
      <c r="E360" s="4"/>
    </row>
    <row r="361" spans="5:5" x14ac:dyDescent="0.35">
      <c r="E361" s="4"/>
    </row>
    <row r="362" spans="5:5" x14ac:dyDescent="0.35">
      <c r="E362" s="4"/>
    </row>
    <row r="363" spans="5:5" x14ac:dyDescent="0.35">
      <c r="E363" s="4"/>
    </row>
    <row r="364" spans="5:5" x14ac:dyDescent="0.35">
      <c r="E364" s="4"/>
    </row>
    <row r="365" spans="5:5" x14ac:dyDescent="0.35">
      <c r="E365" s="4"/>
    </row>
    <row r="366" spans="5:5" x14ac:dyDescent="0.35">
      <c r="E366" s="4"/>
    </row>
    <row r="367" spans="5:5" x14ac:dyDescent="0.35">
      <c r="E367" s="4"/>
    </row>
    <row r="368" spans="5:5" x14ac:dyDescent="0.35">
      <c r="E368" s="4"/>
    </row>
    <row r="369" spans="5:5" x14ac:dyDescent="0.35">
      <c r="E369" s="4"/>
    </row>
    <row r="370" spans="5:5" x14ac:dyDescent="0.35">
      <c r="E370" s="4"/>
    </row>
    <row r="371" spans="5:5" x14ac:dyDescent="0.35">
      <c r="E371" s="4"/>
    </row>
    <row r="372" spans="5:5" x14ac:dyDescent="0.35">
      <c r="E372" s="4"/>
    </row>
    <row r="373" spans="5:5" x14ac:dyDescent="0.35">
      <c r="E373" s="4"/>
    </row>
    <row r="374" spans="5:5" x14ac:dyDescent="0.35">
      <c r="E374" s="4"/>
    </row>
    <row r="375" spans="5:5" x14ac:dyDescent="0.35">
      <c r="E375" s="4"/>
    </row>
    <row r="376" spans="5:5" x14ac:dyDescent="0.35">
      <c r="E376" s="4"/>
    </row>
    <row r="377" spans="5:5" x14ac:dyDescent="0.35">
      <c r="E377" s="4"/>
    </row>
    <row r="378" spans="5:5" x14ac:dyDescent="0.35">
      <c r="E378" s="4"/>
    </row>
    <row r="379" spans="5:5" x14ac:dyDescent="0.35">
      <c r="E379" s="4"/>
    </row>
    <row r="380" spans="5:5" x14ac:dyDescent="0.35">
      <c r="E380" s="4"/>
    </row>
    <row r="381" spans="5:5" x14ac:dyDescent="0.35">
      <c r="E381" s="4"/>
    </row>
    <row r="382" spans="5:5" x14ac:dyDescent="0.35">
      <c r="E382" s="4"/>
    </row>
    <row r="383" spans="5:5" x14ac:dyDescent="0.35">
      <c r="E383" s="4"/>
    </row>
    <row r="384" spans="5:5" x14ac:dyDescent="0.35">
      <c r="E384" s="4"/>
    </row>
    <row r="385" spans="5:5" x14ac:dyDescent="0.35">
      <c r="E385" s="4"/>
    </row>
    <row r="386" spans="5:5" x14ac:dyDescent="0.35">
      <c r="E386" s="4"/>
    </row>
    <row r="387" spans="5:5" x14ac:dyDescent="0.35">
      <c r="E387" s="4"/>
    </row>
    <row r="388" spans="5:5" x14ac:dyDescent="0.35">
      <c r="E388" s="4"/>
    </row>
    <row r="389" spans="5:5" x14ac:dyDescent="0.35">
      <c r="E389" s="4"/>
    </row>
    <row r="390" spans="5:5" x14ac:dyDescent="0.35">
      <c r="E390" s="4"/>
    </row>
    <row r="391" spans="5:5" x14ac:dyDescent="0.35">
      <c r="E391" s="4"/>
    </row>
    <row r="392" spans="5:5" x14ac:dyDescent="0.35">
      <c r="E392" s="4"/>
    </row>
    <row r="393" spans="5:5" x14ac:dyDescent="0.35">
      <c r="E393" s="4"/>
    </row>
    <row r="394" spans="5:5" x14ac:dyDescent="0.35">
      <c r="E394" s="4"/>
    </row>
    <row r="395" spans="5:5" x14ac:dyDescent="0.35">
      <c r="E395" s="4"/>
    </row>
    <row r="396" spans="5:5" x14ac:dyDescent="0.35">
      <c r="E396" s="4"/>
    </row>
    <row r="397" spans="5:5" x14ac:dyDescent="0.35">
      <c r="E397" s="4"/>
    </row>
    <row r="398" spans="5:5" x14ac:dyDescent="0.35">
      <c r="E398" s="4"/>
    </row>
    <row r="399" spans="5:5" x14ac:dyDescent="0.35">
      <c r="E399" s="4"/>
    </row>
    <row r="400" spans="5:5" x14ac:dyDescent="0.35">
      <c r="E400" s="4"/>
    </row>
    <row r="401" spans="5:5" x14ac:dyDescent="0.35">
      <c r="E401" s="4"/>
    </row>
    <row r="402" spans="5:5" x14ac:dyDescent="0.35">
      <c r="E402" s="4"/>
    </row>
    <row r="403" spans="5:5" x14ac:dyDescent="0.35">
      <c r="E403" s="4"/>
    </row>
    <row r="404" spans="5:5" x14ac:dyDescent="0.35">
      <c r="E404" s="4"/>
    </row>
    <row r="405" spans="5:5" x14ac:dyDescent="0.35">
      <c r="E405" s="4"/>
    </row>
    <row r="406" spans="5:5" x14ac:dyDescent="0.35">
      <c r="E406" s="4"/>
    </row>
    <row r="407" spans="5:5" x14ac:dyDescent="0.35">
      <c r="E407" s="4"/>
    </row>
    <row r="408" spans="5:5" x14ac:dyDescent="0.35">
      <c r="E408" s="4"/>
    </row>
    <row r="409" spans="5:5" x14ac:dyDescent="0.35">
      <c r="E409" s="4"/>
    </row>
    <row r="410" spans="5:5" x14ac:dyDescent="0.35">
      <c r="E410" s="4"/>
    </row>
    <row r="411" spans="5:5" x14ac:dyDescent="0.35">
      <c r="E411" s="4"/>
    </row>
    <row r="412" spans="5:5" x14ac:dyDescent="0.35">
      <c r="E412" s="4"/>
    </row>
    <row r="413" spans="5:5" x14ac:dyDescent="0.35">
      <c r="E413" s="4"/>
    </row>
    <row r="414" spans="5:5" x14ac:dyDescent="0.35">
      <c r="E414" s="4"/>
    </row>
    <row r="415" spans="5:5" x14ac:dyDescent="0.35">
      <c r="E415" s="4"/>
    </row>
    <row r="416" spans="5:5" x14ac:dyDescent="0.35">
      <c r="E416" s="4"/>
    </row>
    <row r="417" spans="5:5" x14ac:dyDescent="0.35">
      <c r="E417" s="4"/>
    </row>
    <row r="418" spans="5:5" x14ac:dyDescent="0.35">
      <c r="E418" s="4"/>
    </row>
    <row r="419" spans="5:5" x14ac:dyDescent="0.35">
      <c r="E419" s="4"/>
    </row>
    <row r="420" spans="5:5" x14ac:dyDescent="0.35">
      <c r="E420" s="4"/>
    </row>
    <row r="421" spans="5:5" x14ac:dyDescent="0.35">
      <c r="E421" s="4"/>
    </row>
    <row r="422" spans="5:5" x14ac:dyDescent="0.35">
      <c r="E422" s="4"/>
    </row>
    <row r="423" spans="5:5" x14ac:dyDescent="0.35">
      <c r="E423" s="4"/>
    </row>
    <row r="424" spans="5:5" x14ac:dyDescent="0.35">
      <c r="E424" s="4"/>
    </row>
    <row r="425" spans="5:5" x14ac:dyDescent="0.35">
      <c r="E425" s="4"/>
    </row>
    <row r="426" spans="5:5" x14ac:dyDescent="0.35">
      <c r="E426" s="4"/>
    </row>
    <row r="427" spans="5:5" x14ac:dyDescent="0.35">
      <c r="E427" s="4"/>
    </row>
    <row r="428" spans="5:5" x14ac:dyDescent="0.35">
      <c r="E428" s="4"/>
    </row>
    <row r="429" spans="5:5" x14ac:dyDescent="0.35">
      <c r="E429" s="4"/>
    </row>
    <row r="430" spans="5:5" x14ac:dyDescent="0.35">
      <c r="E430" s="4"/>
    </row>
    <row r="431" spans="5:5" x14ac:dyDescent="0.35">
      <c r="E431" s="4"/>
    </row>
    <row r="432" spans="5:5" x14ac:dyDescent="0.35">
      <c r="E432" s="4"/>
    </row>
    <row r="433" spans="5:5" x14ac:dyDescent="0.35">
      <c r="E433" s="4"/>
    </row>
    <row r="434" spans="5:5" x14ac:dyDescent="0.35">
      <c r="E434" s="4"/>
    </row>
    <row r="435" spans="5:5" x14ac:dyDescent="0.35">
      <c r="E435" s="4"/>
    </row>
    <row r="436" spans="5:5" x14ac:dyDescent="0.35">
      <c r="E436" s="4"/>
    </row>
    <row r="437" spans="5:5" x14ac:dyDescent="0.35">
      <c r="E437" s="4"/>
    </row>
    <row r="438" spans="5:5" x14ac:dyDescent="0.35">
      <c r="E438" s="4"/>
    </row>
    <row r="439" spans="5:5" x14ac:dyDescent="0.35">
      <c r="E439" s="4"/>
    </row>
    <row r="440" spans="5:5" x14ac:dyDescent="0.35">
      <c r="E440" s="4"/>
    </row>
    <row r="441" spans="5:5" x14ac:dyDescent="0.35">
      <c r="E441" s="4"/>
    </row>
    <row r="442" spans="5:5" x14ac:dyDescent="0.35">
      <c r="E442" s="4"/>
    </row>
    <row r="443" spans="5:5" x14ac:dyDescent="0.35">
      <c r="E443" s="4"/>
    </row>
    <row r="444" spans="5:5" x14ac:dyDescent="0.35">
      <c r="E444" s="4"/>
    </row>
    <row r="445" spans="5:5" x14ac:dyDescent="0.35">
      <c r="E445" s="4"/>
    </row>
    <row r="446" spans="5:5" x14ac:dyDescent="0.35">
      <c r="E446" s="4"/>
    </row>
    <row r="447" spans="5:5" x14ac:dyDescent="0.35">
      <c r="E447" s="4"/>
    </row>
    <row r="448" spans="5:5" x14ac:dyDescent="0.35">
      <c r="E448" s="4"/>
    </row>
    <row r="449" spans="5:5" x14ac:dyDescent="0.35">
      <c r="E449" s="4"/>
    </row>
    <row r="450" spans="5:5" x14ac:dyDescent="0.35">
      <c r="E450" s="4"/>
    </row>
    <row r="451" spans="5:5" x14ac:dyDescent="0.35">
      <c r="E451" s="4"/>
    </row>
    <row r="452" spans="5:5" x14ac:dyDescent="0.35">
      <c r="E452" s="4"/>
    </row>
    <row r="453" spans="5:5" x14ac:dyDescent="0.35">
      <c r="E453" s="4"/>
    </row>
    <row r="454" spans="5:5" x14ac:dyDescent="0.35">
      <c r="E454" s="4"/>
    </row>
    <row r="455" spans="5:5" x14ac:dyDescent="0.35">
      <c r="E455" s="4"/>
    </row>
    <row r="456" spans="5:5" x14ac:dyDescent="0.35">
      <c r="E456" s="4"/>
    </row>
    <row r="457" spans="5:5" x14ac:dyDescent="0.35">
      <c r="E457" s="4"/>
    </row>
    <row r="458" spans="5:5" x14ac:dyDescent="0.35">
      <c r="E458" s="4"/>
    </row>
    <row r="459" spans="5:5" x14ac:dyDescent="0.35">
      <c r="E459" s="4"/>
    </row>
    <row r="460" spans="5:5" x14ac:dyDescent="0.35">
      <c r="E460" s="4"/>
    </row>
    <row r="461" spans="5:5" x14ac:dyDescent="0.35">
      <c r="E461" s="4"/>
    </row>
    <row r="462" spans="5:5" x14ac:dyDescent="0.35">
      <c r="E462" s="4"/>
    </row>
    <row r="463" spans="5:5" x14ac:dyDescent="0.35">
      <c r="E463" s="4"/>
    </row>
    <row r="464" spans="5:5" x14ac:dyDescent="0.35">
      <c r="E464" s="4"/>
    </row>
    <row r="465" spans="5:5" x14ac:dyDescent="0.35">
      <c r="E465" s="4"/>
    </row>
    <row r="466" spans="5:5" x14ac:dyDescent="0.35">
      <c r="E466" s="4"/>
    </row>
    <row r="467" spans="5:5" x14ac:dyDescent="0.35">
      <c r="E467" s="4"/>
    </row>
    <row r="468" spans="5:5" x14ac:dyDescent="0.35">
      <c r="E468" s="4"/>
    </row>
    <row r="469" spans="5:5" x14ac:dyDescent="0.35">
      <c r="E469" s="4"/>
    </row>
    <row r="470" spans="5:5" x14ac:dyDescent="0.35">
      <c r="E470" s="4"/>
    </row>
    <row r="471" spans="5:5" x14ac:dyDescent="0.35">
      <c r="E471" s="4"/>
    </row>
    <row r="472" spans="5:5" x14ac:dyDescent="0.35">
      <c r="E472" s="4"/>
    </row>
    <row r="473" spans="5:5" x14ac:dyDescent="0.35">
      <c r="E473" s="4"/>
    </row>
    <row r="474" spans="5:5" x14ac:dyDescent="0.35">
      <c r="E474" s="4"/>
    </row>
    <row r="475" spans="5:5" x14ac:dyDescent="0.35">
      <c r="E475" s="4"/>
    </row>
    <row r="476" spans="5:5" x14ac:dyDescent="0.35">
      <c r="E476" s="4"/>
    </row>
    <row r="477" spans="5:5" x14ac:dyDescent="0.35">
      <c r="E477" s="4"/>
    </row>
    <row r="478" spans="5:5" x14ac:dyDescent="0.35">
      <c r="E478" s="4"/>
    </row>
    <row r="479" spans="5:5" x14ac:dyDescent="0.35">
      <c r="E479" s="4"/>
    </row>
    <row r="480" spans="5:5" x14ac:dyDescent="0.35">
      <c r="E480" s="4"/>
    </row>
    <row r="481" spans="5:5" x14ac:dyDescent="0.35">
      <c r="E481" s="4"/>
    </row>
    <row r="482" spans="5:5" x14ac:dyDescent="0.35">
      <c r="E482" s="4"/>
    </row>
    <row r="483" spans="5:5" x14ac:dyDescent="0.35">
      <c r="E483" s="4"/>
    </row>
    <row r="484" spans="5:5" x14ac:dyDescent="0.35">
      <c r="E484" s="4"/>
    </row>
    <row r="485" spans="5:5" x14ac:dyDescent="0.35">
      <c r="E485" s="4"/>
    </row>
    <row r="486" spans="5:5" x14ac:dyDescent="0.35">
      <c r="E486" s="4"/>
    </row>
    <row r="487" spans="5:5" x14ac:dyDescent="0.35">
      <c r="E487" s="4"/>
    </row>
    <row r="488" spans="5:5" x14ac:dyDescent="0.35">
      <c r="E488" s="4"/>
    </row>
    <row r="489" spans="5:5" x14ac:dyDescent="0.35">
      <c r="E489" s="4"/>
    </row>
    <row r="490" spans="5:5" x14ac:dyDescent="0.35">
      <c r="E490" s="4"/>
    </row>
    <row r="491" spans="5:5" x14ac:dyDescent="0.35">
      <c r="E491" s="4"/>
    </row>
    <row r="492" spans="5:5" x14ac:dyDescent="0.35">
      <c r="E492" s="4"/>
    </row>
    <row r="493" spans="5:5" x14ac:dyDescent="0.35">
      <c r="E493" s="4"/>
    </row>
    <row r="494" spans="5:5" x14ac:dyDescent="0.35">
      <c r="E494" s="4"/>
    </row>
    <row r="495" spans="5:5" x14ac:dyDescent="0.35">
      <c r="E495" s="4"/>
    </row>
    <row r="496" spans="5:5" x14ac:dyDescent="0.35">
      <c r="E496" s="4"/>
    </row>
    <row r="497" spans="5:5" x14ac:dyDescent="0.35">
      <c r="E497" s="4"/>
    </row>
    <row r="498" spans="5:5" x14ac:dyDescent="0.35">
      <c r="E498" s="4"/>
    </row>
    <row r="499" spans="5:5" x14ac:dyDescent="0.35">
      <c r="E499" s="4"/>
    </row>
    <row r="500" spans="5:5" x14ac:dyDescent="0.35">
      <c r="E500" s="4"/>
    </row>
    <row r="501" spans="5:5" x14ac:dyDescent="0.35">
      <c r="E501" s="4"/>
    </row>
    <row r="502" spans="5:5" x14ac:dyDescent="0.35">
      <c r="E502" s="4"/>
    </row>
    <row r="503" spans="5:5" x14ac:dyDescent="0.35">
      <c r="E503" s="4"/>
    </row>
    <row r="504" spans="5:5" x14ac:dyDescent="0.35">
      <c r="E504" s="4"/>
    </row>
    <row r="505" spans="5:5" x14ac:dyDescent="0.35">
      <c r="E505" s="4"/>
    </row>
    <row r="506" spans="5:5" x14ac:dyDescent="0.35">
      <c r="E506" s="4"/>
    </row>
    <row r="507" spans="5:5" x14ac:dyDescent="0.35">
      <c r="E507" s="4"/>
    </row>
    <row r="508" spans="5:5" x14ac:dyDescent="0.35">
      <c r="E508" s="4"/>
    </row>
    <row r="509" spans="5:5" x14ac:dyDescent="0.35">
      <c r="E509" s="4"/>
    </row>
    <row r="510" spans="5:5" x14ac:dyDescent="0.35">
      <c r="E510" s="4"/>
    </row>
    <row r="511" spans="5:5" x14ac:dyDescent="0.35">
      <c r="E511" s="4"/>
    </row>
    <row r="512" spans="5:5" x14ac:dyDescent="0.35">
      <c r="E512" s="4"/>
    </row>
    <row r="513" spans="5:5" x14ac:dyDescent="0.35">
      <c r="E513" s="4"/>
    </row>
    <row r="514" spans="5:5" x14ac:dyDescent="0.35">
      <c r="E514" s="4"/>
    </row>
    <row r="515" spans="5:5" x14ac:dyDescent="0.35">
      <c r="E515" s="4"/>
    </row>
    <row r="516" spans="5:5" x14ac:dyDescent="0.35">
      <c r="E516" s="4"/>
    </row>
    <row r="517" spans="5:5" x14ac:dyDescent="0.35">
      <c r="E517" s="4"/>
    </row>
    <row r="518" spans="5:5" x14ac:dyDescent="0.35">
      <c r="E518" s="4"/>
    </row>
    <row r="519" spans="5:5" x14ac:dyDescent="0.35">
      <c r="E519" s="4"/>
    </row>
    <row r="520" spans="5:5" x14ac:dyDescent="0.35">
      <c r="E520" s="4"/>
    </row>
    <row r="521" spans="5:5" x14ac:dyDescent="0.35">
      <c r="E521" s="4"/>
    </row>
    <row r="522" spans="5:5" x14ac:dyDescent="0.35">
      <c r="E522" s="4"/>
    </row>
    <row r="523" spans="5:5" x14ac:dyDescent="0.35">
      <c r="E523" s="4"/>
    </row>
    <row r="524" spans="5:5" x14ac:dyDescent="0.35">
      <c r="E524" s="4"/>
    </row>
    <row r="525" spans="5:5" x14ac:dyDescent="0.35">
      <c r="E525" s="4"/>
    </row>
    <row r="526" spans="5:5" x14ac:dyDescent="0.35">
      <c r="E526" s="4"/>
    </row>
    <row r="527" spans="5:5" x14ac:dyDescent="0.35">
      <c r="E527" s="4"/>
    </row>
    <row r="528" spans="5:5" x14ac:dyDescent="0.35">
      <c r="E528" s="4"/>
    </row>
    <row r="529" spans="5:5" x14ac:dyDescent="0.35">
      <c r="E529" s="4"/>
    </row>
    <row r="530" spans="5:5" x14ac:dyDescent="0.35">
      <c r="E530" s="4"/>
    </row>
    <row r="531" spans="5:5" x14ac:dyDescent="0.35">
      <c r="E531" s="4"/>
    </row>
    <row r="532" spans="5:5" x14ac:dyDescent="0.35">
      <c r="E532" s="4"/>
    </row>
    <row r="533" spans="5:5" x14ac:dyDescent="0.35">
      <c r="E533" s="4"/>
    </row>
    <row r="534" spans="5:5" x14ac:dyDescent="0.35">
      <c r="E534" s="4"/>
    </row>
    <row r="535" spans="5:5" x14ac:dyDescent="0.35">
      <c r="E535" s="4"/>
    </row>
    <row r="536" spans="5:5" x14ac:dyDescent="0.35">
      <c r="E536" s="4"/>
    </row>
    <row r="537" spans="5:5" x14ac:dyDescent="0.35">
      <c r="E537" s="4"/>
    </row>
    <row r="538" spans="5:5" x14ac:dyDescent="0.35">
      <c r="E538" s="4"/>
    </row>
    <row r="539" spans="5:5" x14ac:dyDescent="0.35">
      <c r="E539" s="4"/>
    </row>
    <row r="540" spans="5:5" x14ac:dyDescent="0.35">
      <c r="E540" s="4"/>
    </row>
    <row r="541" spans="5:5" x14ac:dyDescent="0.35">
      <c r="E541" s="4"/>
    </row>
    <row r="542" spans="5:5" x14ac:dyDescent="0.35">
      <c r="E542" s="4"/>
    </row>
    <row r="543" spans="5:5" x14ac:dyDescent="0.35">
      <c r="E543" s="4"/>
    </row>
    <row r="544" spans="5:5" x14ac:dyDescent="0.35">
      <c r="E544" s="4"/>
    </row>
    <row r="545" spans="5:5" x14ac:dyDescent="0.35">
      <c r="E545" s="4"/>
    </row>
    <row r="546" spans="5:5" x14ac:dyDescent="0.35">
      <c r="E546" s="4"/>
    </row>
    <row r="547" spans="5:5" x14ac:dyDescent="0.35">
      <c r="E547" s="4"/>
    </row>
    <row r="548" spans="5:5" x14ac:dyDescent="0.35">
      <c r="E548" s="4"/>
    </row>
    <row r="549" spans="5:5" x14ac:dyDescent="0.35">
      <c r="E549" s="4"/>
    </row>
    <row r="550" spans="5:5" x14ac:dyDescent="0.35">
      <c r="E550" s="4"/>
    </row>
    <row r="551" spans="5:5" x14ac:dyDescent="0.35">
      <c r="E551" s="4"/>
    </row>
    <row r="552" spans="5:5" x14ac:dyDescent="0.35">
      <c r="E552" s="4"/>
    </row>
    <row r="553" spans="5:5" x14ac:dyDescent="0.35">
      <c r="E553" s="4"/>
    </row>
    <row r="554" spans="5:5" x14ac:dyDescent="0.35">
      <c r="E554" s="4"/>
    </row>
    <row r="555" spans="5:5" x14ac:dyDescent="0.35">
      <c r="E555" s="4"/>
    </row>
    <row r="556" spans="5:5" x14ac:dyDescent="0.35">
      <c r="E556" s="4"/>
    </row>
    <row r="557" spans="5:5" x14ac:dyDescent="0.35">
      <c r="E557" s="4"/>
    </row>
    <row r="558" spans="5:5" x14ac:dyDescent="0.35">
      <c r="E558" s="4"/>
    </row>
    <row r="559" spans="5:5" x14ac:dyDescent="0.35">
      <c r="E559" s="4"/>
    </row>
    <row r="560" spans="5:5" x14ac:dyDescent="0.35">
      <c r="E560" s="4"/>
    </row>
    <row r="561" spans="5:5" x14ac:dyDescent="0.35">
      <c r="E561" s="4"/>
    </row>
    <row r="562" spans="5:5" x14ac:dyDescent="0.35">
      <c r="E562" s="4"/>
    </row>
    <row r="563" spans="5:5" x14ac:dyDescent="0.35">
      <c r="E563" s="4"/>
    </row>
    <row r="564" spans="5:5" x14ac:dyDescent="0.35">
      <c r="E564" s="4"/>
    </row>
    <row r="565" spans="5:5" x14ac:dyDescent="0.35">
      <c r="E565" s="4"/>
    </row>
    <row r="566" spans="5:5" x14ac:dyDescent="0.35">
      <c r="E566" s="4"/>
    </row>
    <row r="567" spans="5:5" x14ac:dyDescent="0.35">
      <c r="E567" s="4"/>
    </row>
    <row r="568" spans="5:5" x14ac:dyDescent="0.35">
      <c r="E568" s="4"/>
    </row>
    <row r="569" spans="5:5" x14ac:dyDescent="0.35">
      <c r="E569" s="4"/>
    </row>
    <row r="570" spans="5:5" x14ac:dyDescent="0.35">
      <c r="E570" s="4"/>
    </row>
    <row r="571" spans="5:5" x14ac:dyDescent="0.35">
      <c r="E571" s="4"/>
    </row>
    <row r="572" spans="5:5" x14ac:dyDescent="0.35">
      <c r="E572" s="4"/>
    </row>
    <row r="573" spans="5:5" x14ac:dyDescent="0.35">
      <c r="E573" s="4"/>
    </row>
    <row r="574" spans="5:5" x14ac:dyDescent="0.35">
      <c r="E574" s="4"/>
    </row>
    <row r="575" spans="5:5" x14ac:dyDescent="0.35">
      <c r="E575" s="4"/>
    </row>
    <row r="576" spans="5:5" x14ac:dyDescent="0.35">
      <c r="E576" s="4"/>
    </row>
    <row r="577" spans="5:5" x14ac:dyDescent="0.35">
      <c r="E577" s="4"/>
    </row>
    <row r="578" spans="5:5" x14ac:dyDescent="0.35">
      <c r="E578" s="4"/>
    </row>
    <row r="579" spans="5:5" x14ac:dyDescent="0.35">
      <c r="E579" s="4"/>
    </row>
    <row r="580" spans="5:5" x14ac:dyDescent="0.35">
      <c r="E580" s="4"/>
    </row>
    <row r="581" spans="5:5" x14ac:dyDescent="0.35">
      <c r="E581" s="4"/>
    </row>
    <row r="582" spans="5:5" x14ac:dyDescent="0.35">
      <c r="E582" s="4"/>
    </row>
    <row r="583" spans="5:5" x14ac:dyDescent="0.35">
      <c r="E583" s="4"/>
    </row>
    <row r="584" spans="5:5" x14ac:dyDescent="0.35">
      <c r="E584" s="4"/>
    </row>
    <row r="585" spans="5:5" x14ac:dyDescent="0.35">
      <c r="E585" s="4"/>
    </row>
    <row r="586" spans="5:5" x14ac:dyDescent="0.35">
      <c r="E586" s="4"/>
    </row>
    <row r="587" spans="5:5" x14ac:dyDescent="0.35">
      <c r="E587" s="4"/>
    </row>
    <row r="588" spans="5:5" x14ac:dyDescent="0.35">
      <c r="E588" s="4"/>
    </row>
    <row r="589" spans="5:5" x14ac:dyDescent="0.35">
      <c r="E589" s="4"/>
    </row>
    <row r="590" spans="5:5" x14ac:dyDescent="0.35">
      <c r="E590" s="4"/>
    </row>
    <row r="591" spans="5:5" x14ac:dyDescent="0.35">
      <c r="E591" s="4"/>
    </row>
    <row r="592" spans="5:5" x14ac:dyDescent="0.35">
      <c r="E592" s="4"/>
    </row>
    <row r="593" spans="5:5" x14ac:dyDescent="0.35">
      <c r="E593" s="4"/>
    </row>
    <row r="594" spans="5:5" x14ac:dyDescent="0.35">
      <c r="E594" s="4"/>
    </row>
    <row r="595" spans="5:5" x14ac:dyDescent="0.35">
      <c r="E595" s="4"/>
    </row>
    <row r="596" spans="5:5" x14ac:dyDescent="0.35">
      <c r="E596" s="4"/>
    </row>
    <row r="597" spans="5:5" x14ac:dyDescent="0.35">
      <c r="E597" s="4"/>
    </row>
    <row r="598" spans="5:5" x14ac:dyDescent="0.35">
      <c r="E598" s="4"/>
    </row>
    <row r="599" spans="5:5" x14ac:dyDescent="0.35">
      <c r="E599" s="4"/>
    </row>
    <row r="600" spans="5:5" x14ac:dyDescent="0.35">
      <c r="E600" s="4"/>
    </row>
    <row r="601" spans="5:5" x14ac:dyDescent="0.35">
      <c r="E601" s="4"/>
    </row>
    <row r="602" spans="5:5" x14ac:dyDescent="0.35">
      <c r="E602" s="4"/>
    </row>
    <row r="603" spans="5:5" x14ac:dyDescent="0.35">
      <c r="E603" s="4"/>
    </row>
    <row r="604" spans="5:5" x14ac:dyDescent="0.35">
      <c r="E604" s="4"/>
    </row>
    <row r="605" spans="5:5" x14ac:dyDescent="0.35">
      <c r="E605" s="4"/>
    </row>
    <row r="606" spans="5:5" x14ac:dyDescent="0.35">
      <c r="E606" s="4"/>
    </row>
    <row r="607" spans="5:5" x14ac:dyDescent="0.35">
      <c r="E607" s="4"/>
    </row>
    <row r="608" spans="5:5" x14ac:dyDescent="0.35">
      <c r="E608" s="4"/>
    </row>
    <row r="609" spans="5:5" x14ac:dyDescent="0.35">
      <c r="E609" s="4"/>
    </row>
    <row r="610" spans="5:5" x14ac:dyDescent="0.35">
      <c r="E610" s="4"/>
    </row>
    <row r="611" spans="5:5" x14ac:dyDescent="0.35">
      <c r="E611" s="4"/>
    </row>
    <row r="612" spans="5:5" x14ac:dyDescent="0.35">
      <c r="E612" s="4"/>
    </row>
    <row r="613" spans="5:5" x14ac:dyDescent="0.35">
      <c r="E613" s="4"/>
    </row>
    <row r="614" spans="5:5" x14ac:dyDescent="0.35">
      <c r="E614" s="4"/>
    </row>
    <row r="615" spans="5:5" x14ac:dyDescent="0.35">
      <c r="E615" s="4"/>
    </row>
    <row r="616" spans="5:5" x14ac:dyDescent="0.35">
      <c r="E616" s="4"/>
    </row>
    <row r="617" spans="5:5" x14ac:dyDescent="0.35">
      <c r="E617" s="4"/>
    </row>
    <row r="618" spans="5:5" x14ac:dyDescent="0.35">
      <c r="E618" s="4"/>
    </row>
    <row r="619" spans="5:5" x14ac:dyDescent="0.35">
      <c r="E619" s="4"/>
    </row>
    <row r="620" spans="5:5" x14ac:dyDescent="0.35">
      <c r="E620" s="4"/>
    </row>
    <row r="621" spans="5:5" x14ac:dyDescent="0.35">
      <c r="E621" s="4"/>
    </row>
    <row r="622" spans="5:5" x14ac:dyDescent="0.35">
      <c r="E622" s="4"/>
    </row>
    <row r="623" spans="5:5" x14ac:dyDescent="0.35">
      <c r="E623" s="4"/>
    </row>
    <row r="624" spans="5:5" x14ac:dyDescent="0.35">
      <c r="E624" s="4"/>
    </row>
    <row r="625" spans="5:5" x14ac:dyDescent="0.35">
      <c r="E625" s="4"/>
    </row>
    <row r="626" spans="5:5" x14ac:dyDescent="0.35">
      <c r="E626" s="4"/>
    </row>
    <row r="627" spans="5:5" x14ac:dyDescent="0.35">
      <c r="E627" s="4"/>
    </row>
    <row r="628" spans="5:5" x14ac:dyDescent="0.35">
      <c r="E628" s="4"/>
    </row>
    <row r="629" spans="5:5" x14ac:dyDescent="0.35">
      <c r="E629" s="4"/>
    </row>
    <row r="630" spans="5:5" x14ac:dyDescent="0.35">
      <c r="E630" s="4"/>
    </row>
    <row r="631" spans="5:5" x14ac:dyDescent="0.35">
      <c r="E631" s="4"/>
    </row>
    <row r="632" spans="5:5" x14ac:dyDescent="0.35">
      <c r="E632" s="4"/>
    </row>
    <row r="633" spans="5:5" x14ac:dyDescent="0.35">
      <c r="E633" s="4"/>
    </row>
    <row r="634" spans="5:5" x14ac:dyDescent="0.35">
      <c r="E634" s="4"/>
    </row>
    <row r="635" spans="5:5" x14ac:dyDescent="0.35">
      <c r="E635" s="4"/>
    </row>
    <row r="636" spans="5:5" x14ac:dyDescent="0.35">
      <c r="E636" s="4"/>
    </row>
    <row r="637" spans="5:5" x14ac:dyDescent="0.35">
      <c r="E637" s="4"/>
    </row>
    <row r="638" spans="5:5" x14ac:dyDescent="0.35">
      <c r="E638" s="4"/>
    </row>
    <row r="639" spans="5:5" x14ac:dyDescent="0.35">
      <c r="E639" s="4"/>
    </row>
    <row r="640" spans="5:5" x14ac:dyDescent="0.35">
      <c r="E640" s="4"/>
    </row>
    <row r="641" spans="5:5" x14ac:dyDescent="0.35">
      <c r="E641" s="4"/>
    </row>
    <row r="642" spans="5:5" x14ac:dyDescent="0.35">
      <c r="E642" s="4"/>
    </row>
    <row r="643" spans="5:5" x14ac:dyDescent="0.35">
      <c r="E643" s="4"/>
    </row>
    <row r="644" spans="5:5" x14ac:dyDescent="0.35">
      <c r="E644" s="4"/>
    </row>
    <row r="645" spans="5:5" x14ac:dyDescent="0.35">
      <c r="E645" s="4"/>
    </row>
    <row r="646" spans="5:5" x14ac:dyDescent="0.35">
      <c r="E646" s="4"/>
    </row>
    <row r="647" spans="5:5" x14ac:dyDescent="0.35">
      <c r="E647" s="4"/>
    </row>
    <row r="648" spans="5:5" x14ac:dyDescent="0.35">
      <c r="E648" s="4"/>
    </row>
    <row r="649" spans="5:5" x14ac:dyDescent="0.35">
      <c r="E649" s="4"/>
    </row>
    <row r="650" spans="5:5" x14ac:dyDescent="0.35">
      <c r="E650" s="4"/>
    </row>
    <row r="651" spans="5:5" x14ac:dyDescent="0.35">
      <c r="E651" s="4"/>
    </row>
    <row r="652" spans="5:5" x14ac:dyDescent="0.35">
      <c r="E652" s="4"/>
    </row>
    <row r="653" spans="5:5" x14ac:dyDescent="0.35">
      <c r="E653" s="4"/>
    </row>
    <row r="654" spans="5:5" x14ac:dyDescent="0.35">
      <c r="E654" s="4"/>
    </row>
    <row r="655" spans="5:5" x14ac:dyDescent="0.35">
      <c r="E655" s="4"/>
    </row>
    <row r="656" spans="5:5" x14ac:dyDescent="0.35">
      <c r="E656" s="4"/>
    </row>
    <row r="657" spans="5:5" x14ac:dyDescent="0.35">
      <c r="E657" s="4"/>
    </row>
    <row r="658" spans="5:5" x14ac:dyDescent="0.35">
      <c r="E658" s="4"/>
    </row>
    <row r="659" spans="5:5" x14ac:dyDescent="0.35">
      <c r="E659" s="4"/>
    </row>
    <row r="660" spans="5:5" x14ac:dyDescent="0.35">
      <c r="E660" s="4"/>
    </row>
    <row r="661" spans="5:5" x14ac:dyDescent="0.35">
      <c r="E661" s="4"/>
    </row>
    <row r="662" spans="5:5" x14ac:dyDescent="0.35">
      <c r="E662" s="4"/>
    </row>
    <row r="663" spans="5:5" x14ac:dyDescent="0.35">
      <c r="E663" s="4"/>
    </row>
    <row r="664" spans="5:5" x14ac:dyDescent="0.35">
      <c r="E664" s="4"/>
    </row>
    <row r="665" spans="5:5" x14ac:dyDescent="0.35">
      <c r="E665" s="4"/>
    </row>
    <row r="666" spans="5:5" x14ac:dyDescent="0.35">
      <c r="E666" s="4"/>
    </row>
    <row r="667" spans="5:5" x14ac:dyDescent="0.35">
      <c r="E667" s="4"/>
    </row>
    <row r="668" spans="5:5" x14ac:dyDescent="0.35">
      <c r="E668" s="4"/>
    </row>
    <row r="669" spans="5:5" x14ac:dyDescent="0.35">
      <c r="E669" s="4"/>
    </row>
    <row r="670" spans="5:5" x14ac:dyDescent="0.35">
      <c r="E670" s="4"/>
    </row>
    <row r="671" spans="5:5" x14ac:dyDescent="0.35">
      <c r="E671" s="4"/>
    </row>
    <row r="672" spans="5:5" x14ac:dyDescent="0.35">
      <c r="E672" s="4"/>
    </row>
    <row r="673" spans="5:5" x14ac:dyDescent="0.35">
      <c r="E673" s="4"/>
    </row>
    <row r="674" spans="5:5" x14ac:dyDescent="0.35">
      <c r="E674" s="4"/>
    </row>
    <row r="675" spans="5:5" x14ac:dyDescent="0.35">
      <c r="E675" s="4"/>
    </row>
    <row r="676" spans="5:5" x14ac:dyDescent="0.35">
      <c r="E676" s="4"/>
    </row>
    <row r="677" spans="5:5" x14ac:dyDescent="0.35">
      <c r="E677" s="4"/>
    </row>
    <row r="678" spans="5:5" x14ac:dyDescent="0.35">
      <c r="E678" s="4"/>
    </row>
    <row r="679" spans="5:5" x14ac:dyDescent="0.35">
      <c r="E679" s="4"/>
    </row>
    <row r="680" spans="5:5" x14ac:dyDescent="0.35">
      <c r="E680" s="4"/>
    </row>
    <row r="681" spans="5:5" x14ac:dyDescent="0.35">
      <c r="E681" s="4"/>
    </row>
    <row r="682" spans="5:5" x14ac:dyDescent="0.35">
      <c r="E682" s="4"/>
    </row>
    <row r="683" spans="5:5" x14ac:dyDescent="0.35">
      <c r="E683" s="4"/>
    </row>
    <row r="684" spans="5:5" x14ac:dyDescent="0.35">
      <c r="E684" s="4"/>
    </row>
    <row r="685" spans="5:5" x14ac:dyDescent="0.35">
      <c r="E685" s="4"/>
    </row>
    <row r="686" spans="5:5" x14ac:dyDescent="0.35">
      <c r="E686" s="4"/>
    </row>
    <row r="687" spans="5:5" x14ac:dyDescent="0.35">
      <c r="E687" s="4"/>
    </row>
    <row r="688" spans="5:5" x14ac:dyDescent="0.35">
      <c r="E688" s="4"/>
    </row>
    <row r="689" spans="5:5" x14ac:dyDescent="0.35">
      <c r="E689" s="4"/>
    </row>
    <row r="690" spans="5:5" x14ac:dyDescent="0.35">
      <c r="E690" s="4"/>
    </row>
    <row r="691" spans="5:5" x14ac:dyDescent="0.35">
      <c r="E691" s="4"/>
    </row>
    <row r="692" spans="5:5" x14ac:dyDescent="0.35">
      <c r="E692" s="4"/>
    </row>
    <row r="693" spans="5:5" x14ac:dyDescent="0.35">
      <c r="E693" s="4"/>
    </row>
    <row r="694" spans="5:5" x14ac:dyDescent="0.35">
      <c r="E694" s="4"/>
    </row>
    <row r="695" spans="5:5" x14ac:dyDescent="0.35">
      <c r="E695" s="4"/>
    </row>
    <row r="696" spans="5:5" x14ac:dyDescent="0.35">
      <c r="E696" s="4"/>
    </row>
    <row r="697" spans="5:5" x14ac:dyDescent="0.35">
      <c r="E697" s="4"/>
    </row>
    <row r="698" spans="5:5" x14ac:dyDescent="0.35">
      <c r="E698" s="4"/>
    </row>
    <row r="699" spans="5:5" x14ac:dyDescent="0.35">
      <c r="E699" s="4"/>
    </row>
    <row r="700" spans="5:5" x14ac:dyDescent="0.35">
      <c r="E700" s="4"/>
    </row>
  </sheetData>
  <mergeCells count="3">
    <mergeCell ref="C1:E1"/>
    <mergeCell ref="A2:B2"/>
    <mergeCell ref="C2:E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2">
    <tabColor indexed="43"/>
  </sheetPr>
  <dimension ref="A1:D35"/>
  <sheetViews>
    <sheetView workbookViewId="0">
      <selection activeCell="D5" sqref="D5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77.25" customHeight="1" thickBot="1" x14ac:dyDescent="0.4">
      <c r="A2" s="30">
        <v>29588920</v>
      </c>
      <c r="B2" s="319" t="s">
        <v>116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45000</v>
      </c>
    </row>
    <row r="5" spans="1:4" ht="24.75" customHeight="1" thickBot="1" x14ac:dyDescent="0.4">
      <c r="A5" s="23"/>
      <c r="B5" s="24"/>
      <c r="C5" s="24"/>
      <c r="D5" s="24">
        <f t="shared" ref="D5:D21" si="0">D4+B5-C5</f>
        <v>45000</v>
      </c>
    </row>
    <row r="6" spans="1:4" ht="24.75" customHeight="1" thickBot="1" x14ac:dyDescent="0.4">
      <c r="A6" s="23"/>
      <c r="B6" s="24"/>
      <c r="C6" s="24"/>
      <c r="D6" s="24">
        <f t="shared" si="0"/>
        <v>45000</v>
      </c>
    </row>
    <row r="7" spans="1:4" ht="24.75" customHeight="1" thickBot="1" x14ac:dyDescent="0.4">
      <c r="A7" s="23"/>
      <c r="B7" s="24"/>
      <c r="C7" s="24"/>
      <c r="D7" s="24">
        <f t="shared" si="0"/>
        <v>45000</v>
      </c>
    </row>
    <row r="8" spans="1:4" ht="24.75" customHeight="1" thickBot="1" x14ac:dyDescent="0.4">
      <c r="A8" s="23"/>
      <c r="B8" s="24"/>
      <c r="C8" s="24"/>
      <c r="D8" s="24">
        <f t="shared" si="0"/>
        <v>45000</v>
      </c>
    </row>
    <row r="9" spans="1:4" ht="24.75" customHeight="1" thickBot="1" x14ac:dyDescent="0.4">
      <c r="A9" s="23"/>
      <c r="B9" s="24"/>
      <c r="C9" s="24"/>
      <c r="D9" s="24">
        <f t="shared" si="0"/>
        <v>45000</v>
      </c>
    </row>
    <row r="10" spans="1:4" ht="24.75" customHeight="1" thickBot="1" x14ac:dyDescent="0.4">
      <c r="A10" s="23"/>
      <c r="B10" s="24"/>
      <c r="C10" s="24"/>
      <c r="D10" s="24">
        <f t="shared" si="0"/>
        <v>45000</v>
      </c>
    </row>
    <row r="11" spans="1:4" ht="24.75" customHeight="1" thickBot="1" x14ac:dyDescent="0.4">
      <c r="A11" s="23"/>
      <c r="B11" s="24"/>
      <c r="C11" s="24"/>
      <c r="D11" s="24">
        <f t="shared" si="0"/>
        <v>45000</v>
      </c>
    </row>
    <row r="12" spans="1:4" ht="24.75" customHeight="1" thickBot="1" x14ac:dyDescent="0.4">
      <c r="A12" s="23"/>
      <c r="B12" s="24"/>
      <c r="C12" s="24"/>
      <c r="D12" s="24">
        <f t="shared" si="0"/>
        <v>45000</v>
      </c>
    </row>
    <row r="13" spans="1:4" ht="24.75" customHeight="1" thickBot="1" x14ac:dyDescent="0.4">
      <c r="A13" s="23"/>
      <c r="B13" s="24"/>
      <c r="C13" s="24"/>
      <c r="D13" s="24">
        <f t="shared" si="0"/>
        <v>45000</v>
      </c>
    </row>
    <row r="14" spans="1:4" ht="24.75" customHeight="1" thickBot="1" x14ac:dyDescent="0.4">
      <c r="A14" s="23"/>
      <c r="B14" s="24"/>
      <c r="C14" s="24"/>
      <c r="D14" s="24">
        <f t="shared" si="0"/>
        <v>45000</v>
      </c>
    </row>
    <row r="15" spans="1:4" ht="24.75" customHeight="1" thickBot="1" x14ac:dyDescent="0.4">
      <c r="A15" s="23"/>
      <c r="B15" s="24"/>
      <c r="C15" s="24"/>
      <c r="D15" s="24">
        <f t="shared" si="0"/>
        <v>45000</v>
      </c>
    </row>
    <row r="16" spans="1:4" ht="24.75" customHeight="1" thickBot="1" x14ac:dyDescent="0.4">
      <c r="A16" s="23"/>
      <c r="B16" s="24"/>
      <c r="C16" s="24"/>
      <c r="D16" s="24">
        <f t="shared" si="0"/>
        <v>45000</v>
      </c>
    </row>
    <row r="17" spans="1:4" ht="24.75" customHeight="1" thickBot="1" x14ac:dyDescent="0.4">
      <c r="A17" s="23"/>
      <c r="B17" s="24"/>
      <c r="C17" s="24"/>
      <c r="D17" s="24">
        <f t="shared" si="0"/>
        <v>45000</v>
      </c>
    </row>
    <row r="18" spans="1:4" ht="24.75" customHeight="1" thickBot="1" x14ac:dyDescent="0.4">
      <c r="A18" s="23"/>
      <c r="B18" s="24"/>
      <c r="C18" s="24"/>
      <c r="D18" s="24">
        <f t="shared" si="0"/>
        <v>45000</v>
      </c>
    </row>
    <row r="19" spans="1:4" ht="24.75" customHeight="1" thickBot="1" x14ac:dyDescent="0.4">
      <c r="A19" s="23"/>
      <c r="B19" s="24"/>
      <c r="C19" s="24"/>
      <c r="D19" s="24">
        <f t="shared" si="0"/>
        <v>45000</v>
      </c>
    </row>
    <row r="20" spans="1:4" ht="24.75" customHeight="1" thickBot="1" x14ac:dyDescent="0.4">
      <c r="A20" s="23"/>
      <c r="B20" s="24"/>
      <c r="C20" s="24"/>
      <c r="D20" s="24">
        <f t="shared" si="0"/>
        <v>45000</v>
      </c>
    </row>
    <row r="21" spans="1:4" ht="24.75" customHeight="1" thickBot="1" x14ac:dyDescent="0.4">
      <c r="A21" s="22"/>
      <c r="B21" s="24"/>
      <c r="C21" s="24"/>
      <c r="D21" s="24">
        <f t="shared" si="0"/>
        <v>45000</v>
      </c>
    </row>
    <row r="22" spans="1:4" ht="24.75" customHeight="1" thickBot="1" x14ac:dyDescent="0.4">
      <c r="A22" s="22"/>
      <c r="B22" s="24"/>
      <c r="C22" s="24"/>
      <c r="D22" s="24"/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3">
    <tabColor theme="3" tint="0.39997558519241921"/>
  </sheetPr>
  <dimension ref="A1:D35"/>
  <sheetViews>
    <sheetView workbookViewId="0">
      <selection activeCell="C7" sqref="C7"/>
    </sheetView>
  </sheetViews>
  <sheetFormatPr defaultRowHeight="12.75" x14ac:dyDescent="0.35"/>
  <cols>
    <col min="1" max="1" width="16" customWidth="1"/>
    <col min="2" max="2" width="13.33203125" customWidth="1"/>
    <col min="3" max="3" width="13.1328125" customWidth="1"/>
    <col min="4" max="4" width="12.6640625" customWidth="1"/>
  </cols>
  <sheetData>
    <row r="1" spans="1:4" ht="13.5" thickBot="1" x14ac:dyDescent="0.45">
      <c r="A1" s="19" t="s">
        <v>40</v>
      </c>
      <c r="B1" s="313" t="s">
        <v>44</v>
      </c>
      <c r="C1" s="314"/>
      <c r="D1" s="314"/>
    </row>
    <row r="2" spans="1:4" ht="77.25" customHeight="1" thickBot="1" x14ac:dyDescent="0.4">
      <c r="A2" s="30">
        <v>29588920</v>
      </c>
      <c r="B2" s="319" t="s">
        <v>117</v>
      </c>
      <c r="C2" s="317"/>
      <c r="D2" s="312"/>
    </row>
    <row r="3" spans="1:4" ht="15.4" thickBot="1" x14ac:dyDescent="0.45">
      <c r="A3" s="21" t="s">
        <v>41</v>
      </c>
      <c r="B3" s="25" t="s">
        <v>42</v>
      </c>
      <c r="C3" s="25" t="s">
        <v>43</v>
      </c>
      <c r="D3" s="25" t="s">
        <v>19</v>
      </c>
    </row>
    <row r="4" spans="1:4" ht="24.75" customHeight="1" thickBot="1" x14ac:dyDescent="0.4">
      <c r="A4" s="23"/>
      <c r="B4" s="24"/>
      <c r="C4" s="24"/>
      <c r="D4" s="24">
        <v>18747.39</v>
      </c>
    </row>
    <row r="5" spans="1:4" ht="24.75" customHeight="1" thickBot="1" x14ac:dyDescent="0.4">
      <c r="A5" s="23">
        <v>44204</v>
      </c>
      <c r="B5" s="24">
        <v>480</v>
      </c>
      <c r="C5" s="24"/>
      <c r="D5" s="24">
        <f t="shared" ref="D5:D21" si="0">D4+B5-C5</f>
        <v>19227.39</v>
      </c>
    </row>
    <row r="6" spans="1:4" ht="24.75" customHeight="1" thickBot="1" x14ac:dyDescent="0.4">
      <c r="A6" s="23"/>
      <c r="B6" s="24"/>
      <c r="C6" s="24">
        <v>27.39</v>
      </c>
      <c r="D6" s="24">
        <f t="shared" si="0"/>
        <v>19200</v>
      </c>
    </row>
    <row r="7" spans="1:4" ht="24.75" customHeight="1" thickBot="1" x14ac:dyDescent="0.4">
      <c r="A7" s="23"/>
      <c r="B7" s="24"/>
      <c r="C7" s="24"/>
      <c r="D7" s="24">
        <f t="shared" si="0"/>
        <v>19200</v>
      </c>
    </row>
    <row r="8" spans="1:4" ht="24.75" customHeight="1" thickBot="1" x14ac:dyDescent="0.4">
      <c r="A8" s="23"/>
      <c r="B8" s="24"/>
      <c r="C8" s="24"/>
      <c r="D8" s="24">
        <f t="shared" si="0"/>
        <v>19200</v>
      </c>
    </row>
    <row r="9" spans="1:4" ht="24.75" customHeight="1" thickBot="1" x14ac:dyDescent="0.4">
      <c r="A9" s="23"/>
      <c r="B9" s="24"/>
      <c r="C9" s="24"/>
      <c r="D9" s="24">
        <f t="shared" si="0"/>
        <v>19200</v>
      </c>
    </row>
    <row r="10" spans="1:4" ht="24.75" customHeight="1" thickBot="1" x14ac:dyDescent="0.4">
      <c r="A10" s="23"/>
      <c r="B10" s="24"/>
      <c r="C10" s="24"/>
      <c r="D10" s="24">
        <f t="shared" si="0"/>
        <v>19200</v>
      </c>
    </row>
    <row r="11" spans="1:4" ht="24.75" customHeight="1" thickBot="1" x14ac:dyDescent="0.4">
      <c r="A11" s="23"/>
      <c r="B11" s="24"/>
      <c r="C11" s="24"/>
      <c r="D11" s="24">
        <f t="shared" si="0"/>
        <v>19200</v>
      </c>
    </row>
    <row r="12" spans="1:4" ht="24.75" customHeight="1" thickBot="1" x14ac:dyDescent="0.4">
      <c r="A12" s="23"/>
      <c r="B12" s="24"/>
      <c r="C12" s="24"/>
      <c r="D12" s="24">
        <f t="shared" si="0"/>
        <v>19200</v>
      </c>
    </row>
    <row r="13" spans="1:4" ht="24.75" customHeight="1" thickBot="1" x14ac:dyDescent="0.4">
      <c r="A13" s="23"/>
      <c r="B13" s="24"/>
      <c r="C13" s="24"/>
      <c r="D13" s="24">
        <f t="shared" si="0"/>
        <v>19200</v>
      </c>
    </row>
    <row r="14" spans="1:4" ht="24.75" customHeight="1" thickBot="1" x14ac:dyDescent="0.4">
      <c r="A14" s="23"/>
      <c r="B14" s="24"/>
      <c r="C14" s="24"/>
      <c r="D14" s="24">
        <f t="shared" si="0"/>
        <v>19200</v>
      </c>
    </row>
    <row r="15" spans="1:4" ht="24.75" customHeight="1" thickBot="1" x14ac:dyDescent="0.4">
      <c r="A15" s="23"/>
      <c r="B15" s="24"/>
      <c r="C15" s="24"/>
      <c r="D15" s="24">
        <f t="shared" si="0"/>
        <v>19200</v>
      </c>
    </row>
    <row r="16" spans="1:4" ht="24.75" customHeight="1" thickBot="1" x14ac:dyDescent="0.4">
      <c r="A16" s="23"/>
      <c r="B16" s="24"/>
      <c r="C16" s="24"/>
      <c r="D16" s="24">
        <f t="shared" si="0"/>
        <v>19200</v>
      </c>
    </row>
    <row r="17" spans="1:4" ht="24.75" customHeight="1" thickBot="1" x14ac:dyDescent="0.4">
      <c r="A17" s="23"/>
      <c r="B17" s="24"/>
      <c r="C17" s="24"/>
      <c r="D17" s="24">
        <f t="shared" si="0"/>
        <v>19200</v>
      </c>
    </row>
    <row r="18" spans="1:4" ht="24.75" customHeight="1" thickBot="1" x14ac:dyDescent="0.4">
      <c r="A18" s="23"/>
      <c r="B18" s="24"/>
      <c r="C18" s="24"/>
      <c r="D18" s="24">
        <f t="shared" si="0"/>
        <v>19200</v>
      </c>
    </row>
    <row r="19" spans="1:4" ht="24.75" customHeight="1" thickBot="1" x14ac:dyDescent="0.4">
      <c r="A19" s="23"/>
      <c r="B19" s="24"/>
      <c r="C19" s="24"/>
      <c r="D19" s="24">
        <f t="shared" si="0"/>
        <v>19200</v>
      </c>
    </row>
    <row r="20" spans="1:4" ht="24.75" customHeight="1" thickBot="1" x14ac:dyDescent="0.4">
      <c r="A20" s="23"/>
      <c r="B20" s="24"/>
      <c r="C20" s="24"/>
      <c r="D20" s="24">
        <f t="shared" si="0"/>
        <v>19200</v>
      </c>
    </row>
    <row r="21" spans="1:4" ht="24.75" customHeight="1" thickBot="1" x14ac:dyDescent="0.4">
      <c r="A21" s="22"/>
      <c r="B21" s="24"/>
      <c r="C21" s="24"/>
      <c r="D21" s="24">
        <f t="shared" si="0"/>
        <v>19200</v>
      </c>
    </row>
    <row r="22" spans="1:4" ht="24.75" customHeight="1" thickBot="1" x14ac:dyDescent="0.4">
      <c r="A22" s="22"/>
      <c r="B22" s="24"/>
      <c r="C22" s="24"/>
      <c r="D22" s="24"/>
    </row>
    <row r="23" spans="1:4" ht="24.75" customHeight="1" thickBot="1" x14ac:dyDescent="0.4">
      <c r="A23" s="22"/>
      <c r="B23" s="24"/>
      <c r="C23" s="24"/>
      <c r="D23" s="24"/>
    </row>
    <row r="24" spans="1:4" ht="24.75" customHeight="1" x14ac:dyDescent="0.35">
      <c r="A24" s="31"/>
      <c r="B24" s="32"/>
      <c r="C24" s="32"/>
      <c r="D24" s="32"/>
    </row>
    <row r="25" spans="1:4" x14ac:dyDescent="0.35">
      <c r="B25" s="4"/>
      <c r="C25" s="4"/>
      <c r="D25" s="4"/>
    </row>
    <row r="26" spans="1:4" x14ac:dyDescent="0.35">
      <c r="B26" s="4"/>
      <c r="C26" s="4"/>
      <c r="D26" s="4"/>
    </row>
    <row r="27" spans="1:4" x14ac:dyDescent="0.35">
      <c r="B27" s="4"/>
      <c r="C27" s="4"/>
      <c r="D27" s="4"/>
    </row>
    <row r="28" spans="1:4" x14ac:dyDescent="0.35">
      <c r="B28" s="4"/>
      <c r="C28" s="4"/>
      <c r="D28" s="4"/>
    </row>
    <row r="29" spans="1:4" x14ac:dyDescent="0.35">
      <c r="B29" s="4"/>
      <c r="C29" s="4"/>
      <c r="D29" s="4"/>
    </row>
    <row r="30" spans="1:4" x14ac:dyDescent="0.35">
      <c r="B30" s="4"/>
      <c r="C30" s="4"/>
      <c r="D30" s="4"/>
    </row>
    <row r="31" spans="1:4" x14ac:dyDescent="0.35">
      <c r="B31" s="4"/>
      <c r="C31" s="4"/>
      <c r="D31" s="4"/>
    </row>
    <row r="32" spans="1:4" x14ac:dyDescent="0.35">
      <c r="B32" s="4"/>
      <c r="C32" s="4"/>
      <c r="D32" s="4"/>
    </row>
    <row r="33" spans="2:4" x14ac:dyDescent="0.35">
      <c r="B33" s="4"/>
      <c r="C33" s="4"/>
      <c r="D33" s="4"/>
    </row>
    <row r="34" spans="2:4" x14ac:dyDescent="0.35">
      <c r="B34" s="4"/>
      <c r="C34" s="4"/>
      <c r="D34" s="4"/>
    </row>
    <row r="35" spans="2:4" x14ac:dyDescent="0.35">
      <c r="B35" s="4"/>
      <c r="C35" s="4"/>
      <c r="D35" s="4"/>
    </row>
  </sheetData>
  <mergeCells count="2">
    <mergeCell ref="B1:D1"/>
    <mergeCell ref="B2:D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4">
    <tabColor indexed="10"/>
  </sheetPr>
  <dimension ref="A1:G23"/>
  <sheetViews>
    <sheetView topLeftCell="A4" workbookViewId="0">
      <selection activeCell="B8" sqref="B8"/>
    </sheetView>
  </sheetViews>
  <sheetFormatPr defaultRowHeight="12.75" x14ac:dyDescent="0.35"/>
  <cols>
    <col min="1" max="1" width="27.33203125" bestFit="1" customWidth="1"/>
    <col min="2" max="2" width="14.86328125" customWidth="1"/>
    <col min="4" max="4" width="11.1328125" bestFit="1" customWidth="1"/>
  </cols>
  <sheetData>
    <row r="1" spans="1:7" x14ac:dyDescent="0.35">
      <c r="A1" s="321" t="s">
        <v>54</v>
      </c>
      <c r="B1" s="321"/>
      <c r="C1" s="321"/>
      <c r="D1" s="322"/>
      <c r="E1" s="322"/>
      <c r="F1" s="322"/>
      <c r="G1" s="322"/>
    </row>
    <row r="2" spans="1:7" x14ac:dyDescent="0.35">
      <c r="A2" s="322"/>
      <c r="B2" s="322"/>
      <c r="C2" s="322"/>
      <c r="D2" s="322"/>
      <c r="E2" s="322"/>
      <c r="F2" s="322"/>
      <c r="G2" s="322"/>
    </row>
    <row r="4" spans="1:7" ht="15" x14ac:dyDescent="0.4">
      <c r="A4" s="26" t="s">
        <v>47</v>
      </c>
      <c r="B4" s="26" t="s">
        <v>48</v>
      </c>
    </row>
    <row r="5" spans="1:7" ht="15" x14ac:dyDescent="0.4">
      <c r="A5" s="27" t="s">
        <v>49</v>
      </c>
      <c r="B5" s="28">
        <f>'ACCUMULATIVE CAPITAL'!D21</f>
        <v>200075.09000000003</v>
      </c>
    </row>
    <row r="6" spans="1:7" ht="15" x14ac:dyDescent="0.4">
      <c r="A6" s="27" t="s">
        <v>181</v>
      </c>
      <c r="B6" s="28">
        <f>'CAPITAL SAVINGS'!D23</f>
        <v>200075.28</v>
      </c>
    </row>
    <row r="7" spans="1:7" ht="15" x14ac:dyDescent="0.4">
      <c r="A7" s="27" t="s">
        <v>50</v>
      </c>
      <c r="B7" s="28">
        <f>'Short-Lived Assets'!D18</f>
        <v>26773.53</v>
      </c>
      <c r="D7" s="4">
        <f>SUM(B5:B8)</f>
        <v>440552.54000000004</v>
      </c>
    </row>
    <row r="8" spans="1:7" ht="15" x14ac:dyDescent="0.4">
      <c r="A8" s="27" t="s">
        <v>51</v>
      </c>
      <c r="B8" s="28">
        <f>'BWA OFFICE'!E26</f>
        <v>13628.64</v>
      </c>
    </row>
    <row r="9" spans="1:7" ht="15" x14ac:dyDescent="0.4">
      <c r="A9" s="27" t="s">
        <v>57</v>
      </c>
      <c r="B9" s="28">
        <f>'DEPRECIATION 1'!E21</f>
        <v>24000</v>
      </c>
    </row>
    <row r="10" spans="1:7" ht="15" x14ac:dyDescent="0.4">
      <c r="A10" s="27" t="s">
        <v>52</v>
      </c>
      <c r="B10" s="28">
        <f>'DEPRECIATION 2'!D21</f>
        <v>45000</v>
      </c>
    </row>
    <row r="11" spans="1:7" ht="15" x14ac:dyDescent="0.4">
      <c r="A11" s="27" t="s">
        <v>111</v>
      </c>
      <c r="B11" s="28">
        <f>'DEPRECIATION 3'!D21</f>
        <v>19200</v>
      </c>
    </row>
    <row r="12" spans="1:7" ht="15" x14ac:dyDescent="0.4">
      <c r="A12" s="27" t="s">
        <v>189</v>
      </c>
      <c r="B12" s="28">
        <f>'DEPRECIATION 4'!D22</f>
        <v>20776.41</v>
      </c>
    </row>
    <row r="13" spans="1:7" ht="15" x14ac:dyDescent="0.4">
      <c r="A13" s="27" t="s">
        <v>190</v>
      </c>
      <c r="B13" s="28">
        <f>'DEPRECIATION 5'!D20</f>
        <v>20237.39</v>
      </c>
    </row>
    <row r="14" spans="1:7" ht="15" x14ac:dyDescent="0.4">
      <c r="A14" s="27" t="s">
        <v>56</v>
      </c>
      <c r="B14" s="28">
        <f>'REV SINKING 1-03'!E26</f>
        <v>14113.32</v>
      </c>
    </row>
    <row r="15" spans="1:7" ht="15" x14ac:dyDescent="0.4">
      <c r="A15" s="27" t="s">
        <v>55</v>
      </c>
      <c r="B15" s="28">
        <f>'REV SINKING 2-05'!D26</f>
        <v>39913.769999999997</v>
      </c>
    </row>
    <row r="16" spans="1:7" ht="15" x14ac:dyDescent="0.4">
      <c r="A16" s="27" t="s">
        <v>112</v>
      </c>
      <c r="B16" s="28">
        <f>'REV SINKING 3-09'!D23</f>
        <v>5470.4299999999948</v>
      </c>
    </row>
    <row r="17" spans="1:2" ht="15" x14ac:dyDescent="0.4">
      <c r="A17" s="27" t="s">
        <v>131</v>
      </c>
      <c r="B17" s="28">
        <f>'REV SINKING 4-11'!D21</f>
        <v>24258.89</v>
      </c>
    </row>
    <row r="18" spans="1:2" ht="15.4" thickBot="1" x14ac:dyDescent="0.45">
      <c r="A18" s="27" t="s">
        <v>188</v>
      </c>
      <c r="B18" s="28">
        <f>'REV SINKING 5-13'!D21</f>
        <v>32040.940000000002</v>
      </c>
    </row>
    <row r="19" spans="1:2" ht="13.15" thickBot="1" x14ac:dyDescent="0.4">
      <c r="B19" s="183">
        <f>SUM(B5:B17)</f>
        <v>653522.75000000012</v>
      </c>
    </row>
    <row r="20" spans="1:2" x14ac:dyDescent="0.35">
      <c r="B20" s="4"/>
    </row>
    <row r="21" spans="1:2" x14ac:dyDescent="0.35">
      <c r="B21" s="4"/>
    </row>
    <row r="22" spans="1:2" x14ac:dyDescent="0.35">
      <c r="B22" s="4"/>
    </row>
    <row r="23" spans="1:2" x14ac:dyDescent="0.35">
      <c r="B23" s="4"/>
    </row>
  </sheetData>
  <mergeCells count="1">
    <mergeCell ref="A1:G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5">
    <tabColor indexed="10"/>
  </sheetPr>
  <dimension ref="A1:L89"/>
  <sheetViews>
    <sheetView zoomScale="115" zoomScaleNormal="115" workbookViewId="0">
      <pane xSplit="1" ySplit="4" topLeftCell="B79" activePane="bottomRight" state="frozen"/>
      <selection pane="topRight" activeCell="B1" sqref="B1"/>
      <selection pane="bottomLeft" activeCell="A5" sqref="A5"/>
      <selection pane="bottomRight" activeCell="A67" sqref="A67:L89"/>
    </sheetView>
  </sheetViews>
  <sheetFormatPr defaultRowHeight="12.75" x14ac:dyDescent="0.35"/>
  <cols>
    <col min="1" max="1" width="27.86328125" customWidth="1"/>
    <col min="2" max="2" width="1.6640625" customWidth="1"/>
    <col min="3" max="3" width="11.53125" bestFit="1" customWidth="1"/>
    <col min="4" max="4" width="10" bestFit="1" customWidth="1"/>
    <col min="5" max="6" width="10.46484375" bestFit="1" customWidth="1"/>
    <col min="7" max="7" width="10" bestFit="1" customWidth="1"/>
    <col min="8" max="8" width="9.33203125" customWidth="1"/>
    <col min="9" max="9" width="0.19921875" customWidth="1"/>
    <col min="10" max="10" width="9.33203125" customWidth="1"/>
    <col min="11" max="11" width="10.46484375" hidden="1" customWidth="1"/>
    <col min="12" max="12" width="12.33203125" bestFit="1" customWidth="1"/>
  </cols>
  <sheetData>
    <row r="1" spans="1:12" ht="12.75" customHeight="1" x14ac:dyDescent="0.4">
      <c r="A1" s="53">
        <v>2021</v>
      </c>
      <c r="B1" s="53"/>
      <c r="C1" s="53"/>
      <c r="D1" s="3"/>
      <c r="E1" s="3"/>
      <c r="F1" s="3"/>
      <c r="G1" s="3"/>
    </row>
    <row r="2" spans="1:12" x14ac:dyDescent="0.35">
      <c r="A2" s="3"/>
      <c r="B2" s="3"/>
      <c r="C2" s="3"/>
      <c r="D2" s="3"/>
      <c r="E2" s="3"/>
      <c r="F2" s="3"/>
      <c r="G2" s="3"/>
    </row>
    <row r="3" spans="1:12" ht="13.15" thickBot="1" x14ac:dyDescent="0.4"/>
    <row r="4" spans="1:12" ht="48" customHeight="1" thickBot="1" x14ac:dyDescent="0.45">
      <c r="A4" s="6"/>
      <c r="C4" s="54" t="s">
        <v>67</v>
      </c>
      <c r="D4" s="63" t="s">
        <v>4</v>
      </c>
      <c r="E4" s="54" t="s">
        <v>5</v>
      </c>
      <c r="F4" s="54" t="s">
        <v>6</v>
      </c>
      <c r="G4" s="54" t="s">
        <v>7</v>
      </c>
      <c r="H4" s="64" t="s">
        <v>58</v>
      </c>
      <c r="I4" s="224" t="s">
        <v>192</v>
      </c>
      <c r="J4" s="64" t="s">
        <v>65</v>
      </c>
      <c r="K4" s="64" t="s">
        <v>59</v>
      </c>
      <c r="L4" s="63" t="s">
        <v>68</v>
      </c>
    </row>
    <row r="5" spans="1:12" x14ac:dyDescent="0.35">
      <c r="A5" s="1" t="s">
        <v>62</v>
      </c>
      <c r="B5" s="2"/>
      <c r="C5" s="2">
        <v>2412.66</v>
      </c>
      <c r="D5" s="2">
        <v>44.1</v>
      </c>
      <c r="E5" s="2">
        <v>188.58</v>
      </c>
      <c r="F5" s="2">
        <v>216</v>
      </c>
      <c r="G5" s="2">
        <v>149.91999999999999</v>
      </c>
      <c r="H5" s="2">
        <v>30.42</v>
      </c>
      <c r="I5" s="2"/>
      <c r="J5" s="2"/>
      <c r="K5" s="2"/>
      <c r="L5" s="2">
        <f>SUM(C5:K5)</f>
        <v>3041.68</v>
      </c>
    </row>
    <row r="6" spans="1:12" x14ac:dyDescent="0.35">
      <c r="A6" s="1" t="s">
        <v>63</v>
      </c>
      <c r="B6" s="2"/>
      <c r="C6" s="2">
        <v>2194.86</v>
      </c>
      <c r="D6" s="2">
        <v>44.1</v>
      </c>
      <c r="E6" s="2">
        <v>188.58</v>
      </c>
      <c r="F6" s="2">
        <v>299</v>
      </c>
      <c r="G6" s="2">
        <v>182.66</v>
      </c>
      <c r="H6" s="2">
        <v>30.42</v>
      </c>
      <c r="I6" s="2"/>
      <c r="J6" s="2">
        <v>102.05</v>
      </c>
      <c r="K6" s="2"/>
      <c r="L6" s="2">
        <f>SUM(C6:K6)</f>
        <v>3041.67</v>
      </c>
    </row>
    <row r="7" spans="1:12" x14ac:dyDescent="0.35">
      <c r="A7" s="100" t="s">
        <v>196</v>
      </c>
      <c r="B7" s="34"/>
      <c r="C7" s="34">
        <v>2296.13</v>
      </c>
      <c r="D7" s="34">
        <v>42.3</v>
      </c>
      <c r="E7" s="34">
        <v>180.84</v>
      </c>
      <c r="F7" s="34">
        <v>202</v>
      </c>
      <c r="G7" s="34">
        <v>140.63999999999999</v>
      </c>
      <c r="H7" s="34">
        <v>29.16</v>
      </c>
      <c r="I7" s="34"/>
      <c r="J7" s="34">
        <v>25.61</v>
      </c>
      <c r="K7" s="34"/>
      <c r="L7" s="2">
        <f>SUM(C7:K7)</f>
        <v>2916.6800000000003</v>
      </c>
    </row>
    <row r="8" spans="1:12" ht="13.15" thickBot="1" x14ac:dyDescent="0.4">
      <c r="A8" s="33" t="s">
        <v>176</v>
      </c>
      <c r="B8" s="33"/>
      <c r="C8" s="34">
        <v>871.88</v>
      </c>
      <c r="D8" s="34">
        <v>14.63</v>
      </c>
      <c r="E8" s="34">
        <v>62.57</v>
      </c>
      <c r="F8" s="34">
        <v>10</v>
      </c>
      <c r="G8" s="34">
        <v>39.96</v>
      </c>
      <c r="H8" s="34">
        <v>10.09</v>
      </c>
      <c r="I8" s="34"/>
      <c r="J8" s="34"/>
      <c r="K8" s="34"/>
      <c r="L8" s="2">
        <f>SUM(C8:K8)</f>
        <v>1009.1300000000001</v>
      </c>
    </row>
    <row r="9" spans="1:12" ht="15" x14ac:dyDescent="0.4">
      <c r="A9" s="59" t="s">
        <v>71</v>
      </c>
      <c r="B9" s="60"/>
      <c r="C9" s="61">
        <f t="shared" ref="C9:L9" si="0">SUM(C5:C8)</f>
        <v>7775.5300000000007</v>
      </c>
      <c r="D9" s="61">
        <f t="shared" si="0"/>
        <v>145.13</v>
      </c>
      <c r="E9" s="61">
        <f t="shared" si="0"/>
        <v>620.57000000000005</v>
      </c>
      <c r="F9" s="61">
        <f t="shared" si="0"/>
        <v>727</v>
      </c>
      <c r="G9" s="61">
        <f t="shared" si="0"/>
        <v>513.17999999999995</v>
      </c>
      <c r="H9" s="61">
        <f t="shared" si="0"/>
        <v>100.09</v>
      </c>
      <c r="I9" s="61">
        <f t="shared" si="0"/>
        <v>0</v>
      </c>
      <c r="J9" s="61">
        <f t="shared" si="0"/>
        <v>127.66</v>
      </c>
      <c r="K9" s="61">
        <f t="shared" si="0"/>
        <v>0</v>
      </c>
      <c r="L9" s="62">
        <f t="shared" si="0"/>
        <v>10009.16</v>
      </c>
    </row>
    <row r="10" spans="1:12" ht="8.5500000000000007" customHeight="1" x14ac:dyDescent="0.4">
      <c r="A10" s="35"/>
      <c r="B10" s="28"/>
      <c r="L10" s="36"/>
    </row>
    <row r="11" spans="1:12" x14ac:dyDescent="0.35">
      <c r="A11" s="37" t="s">
        <v>62</v>
      </c>
      <c r="B11" s="2"/>
      <c r="C11" s="2">
        <v>2424.38</v>
      </c>
      <c r="D11" s="2">
        <v>44.1</v>
      </c>
      <c r="E11" s="2">
        <v>188.58</v>
      </c>
      <c r="F11" s="2">
        <v>212</v>
      </c>
      <c r="G11" s="2">
        <v>142.19999999999999</v>
      </c>
      <c r="H11" s="2">
        <v>30.42</v>
      </c>
      <c r="I11" s="2"/>
      <c r="J11" s="2"/>
      <c r="K11" s="2"/>
      <c r="L11" s="38">
        <f>SUM(C11:K11)</f>
        <v>3041.68</v>
      </c>
    </row>
    <row r="12" spans="1:12" x14ac:dyDescent="0.35">
      <c r="A12" s="37" t="s">
        <v>63</v>
      </c>
      <c r="B12" s="2"/>
      <c r="C12" s="2">
        <v>2194.86</v>
      </c>
      <c r="D12" s="2">
        <v>44.1</v>
      </c>
      <c r="E12" s="2">
        <v>188.58</v>
      </c>
      <c r="F12" s="2">
        <v>299</v>
      </c>
      <c r="G12" s="2">
        <v>182.66</v>
      </c>
      <c r="H12" s="2">
        <v>30.42</v>
      </c>
      <c r="I12" s="2"/>
      <c r="J12" s="2">
        <v>102.05</v>
      </c>
      <c r="K12" s="2"/>
      <c r="L12" s="38">
        <f>SUM(C12:K12)</f>
        <v>3041.67</v>
      </c>
    </row>
    <row r="13" spans="1:12" x14ac:dyDescent="0.35">
      <c r="A13" s="220" t="s">
        <v>196</v>
      </c>
      <c r="B13" s="2"/>
      <c r="C13" s="2">
        <v>2306.5700000000002</v>
      </c>
      <c r="D13" s="2">
        <v>42.3</v>
      </c>
      <c r="E13" s="2">
        <v>180.84</v>
      </c>
      <c r="F13" s="2">
        <v>198</v>
      </c>
      <c r="G13" s="2">
        <v>134.19999999999999</v>
      </c>
      <c r="H13" s="2">
        <v>29.16</v>
      </c>
      <c r="I13" s="2"/>
      <c r="J13" s="2">
        <v>25.61</v>
      </c>
      <c r="K13" s="2"/>
      <c r="L13" s="38">
        <f>SUM(C13:K13)</f>
        <v>2916.6800000000003</v>
      </c>
    </row>
    <row r="14" spans="1:12" x14ac:dyDescent="0.35">
      <c r="A14" s="37" t="s">
        <v>130</v>
      </c>
      <c r="B14" s="1"/>
      <c r="C14" s="2">
        <v>419.43</v>
      </c>
      <c r="D14" s="2">
        <v>7</v>
      </c>
      <c r="E14" s="2">
        <v>29.95</v>
      </c>
      <c r="F14" s="2">
        <v>10</v>
      </c>
      <c r="G14" s="2">
        <v>11.79</v>
      </c>
      <c r="H14" s="2">
        <v>4.83</v>
      </c>
      <c r="I14" s="2"/>
      <c r="J14" s="2"/>
      <c r="K14" s="2"/>
      <c r="L14" s="38">
        <v>483</v>
      </c>
    </row>
    <row r="15" spans="1:12" x14ac:dyDescent="0.35">
      <c r="A15" s="65" t="s">
        <v>72</v>
      </c>
      <c r="B15" s="58"/>
      <c r="C15" s="58">
        <f t="shared" ref="C15:L15" si="1">SUM(C11:C14)</f>
        <v>7345.24</v>
      </c>
      <c r="D15" s="58">
        <f t="shared" si="1"/>
        <v>137.5</v>
      </c>
      <c r="E15" s="58">
        <f t="shared" si="1"/>
        <v>587.95000000000005</v>
      </c>
      <c r="F15" s="58">
        <f t="shared" si="1"/>
        <v>719</v>
      </c>
      <c r="G15" s="58">
        <f t="shared" si="1"/>
        <v>470.85</v>
      </c>
      <c r="H15" s="58">
        <f t="shared" si="1"/>
        <v>94.83</v>
      </c>
      <c r="I15" s="58">
        <f t="shared" si="1"/>
        <v>0</v>
      </c>
      <c r="J15" s="58">
        <f t="shared" si="1"/>
        <v>127.66</v>
      </c>
      <c r="K15" s="58">
        <f t="shared" si="1"/>
        <v>0</v>
      </c>
      <c r="L15" s="66">
        <f t="shared" si="1"/>
        <v>9483.0300000000007</v>
      </c>
    </row>
    <row r="16" spans="1:12" x14ac:dyDescent="0.35">
      <c r="A16" s="39"/>
      <c r="B16" s="4"/>
      <c r="L16" s="36"/>
    </row>
    <row r="17" spans="1:12" x14ac:dyDescent="0.35">
      <c r="A17" s="37" t="s">
        <v>62</v>
      </c>
      <c r="B17" s="2"/>
      <c r="C17" s="2">
        <v>2460.2600000000002</v>
      </c>
      <c r="D17" s="2">
        <v>44.76</v>
      </c>
      <c r="E17" s="2">
        <v>191.41</v>
      </c>
      <c r="F17" s="2">
        <v>216</v>
      </c>
      <c r="G17" s="2">
        <v>144</v>
      </c>
      <c r="H17" s="2">
        <v>30.87</v>
      </c>
      <c r="I17" s="2"/>
      <c r="J17" s="2"/>
      <c r="K17" s="2"/>
      <c r="L17" s="38">
        <f>SUM(C17:K17)</f>
        <v>3087.3</v>
      </c>
    </row>
    <row r="18" spans="1:12" x14ac:dyDescent="0.35">
      <c r="A18" s="37" t="s">
        <v>63</v>
      </c>
      <c r="B18" s="2"/>
      <c r="C18" s="2">
        <v>2194.86</v>
      </c>
      <c r="D18" s="2">
        <v>44.1</v>
      </c>
      <c r="E18" s="2">
        <v>188.58</v>
      </c>
      <c r="F18" s="2">
        <v>299</v>
      </c>
      <c r="G18" s="2">
        <v>182.66</v>
      </c>
      <c r="H18" s="2">
        <v>30.42</v>
      </c>
      <c r="I18" s="2"/>
      <c r="J18" s="2">
        <v>102.05</v>
      </c>
      <c r="K18" s="2"/>
      <c r="L18" s="38">
        <f>SUM(C18:K18)</f>
        <v>3041.67</v>
      </c>
    </row>
    <row r="19" spans="1:12" x14ac:dyDescent="0.35">
      <c r="A19" s="37" t="s">
        <v>185</v>
      </c>
      <c r="B19" s="2"/>
      <c r="C19" s="2">
        <v>2337.7399999999998</v>
      </c>
      <c r="D19" s="2">
        <v>42.93</v>
      </c>
      <c r="E19" s="2">
        <v>183.55</v>
      </c>
      <c r="F19" s="2">
        <v>204</v>
      </c>
      <c r="G19" s="2">
        <v>137</v>
      </c>
      <c r="H19" s="2">
        <v>29.6</v>
      </c>
      <c r="I19" s="2"/>
      <c r="J19" s="2">
        <v>25.61</v>
      </c>
      <c r="K19" s="2"/>
      <c r="L19" s="38">
        <f>SUM(C19:K19)</f>
        <v>2960.43</v>
      </c>
    </row>
    <row r="20" spans="1:12" x14ac:dyDescent="0.35">
      <c r="A20" s="37" t="s">
        <v>130</v>
      </c>
      <c r="B20" s="1"/>
      <c r="C20" s="2">
        <v>626.04</v>
      </c>
      <c r="D20" s="2">
        <v>10.51</v>
      </c>
      <c r="E20" s="2">
        <v>44.92</v>
      </c>
      <c r="F20" s="2">
        <v>10</v>
      </c>
      <c r="G20" s="2">
        <v>25.79</v>
      </c>
      <c r="H20" s="2">
        <v>7.24</v>
      </c>
      <c r="I20" s="2"/>
      <c r="J20" s="2"/>
      <c r="K20" s="2"/>
      <c r="L20" s="38">
        <v>724.5</v>
      </c>
    </row>
    <row r="21" spans="1:12" x14ac:dyDescent="0.35">
      <c r="A21" s="65" t="s">
        <v>73</v>
      </c>
      <c r="B21" s="56"/>
      <c r="C21" s="58">
        <f t="shared" ref="C21:L21" si="2">SUM(C17:C20)</f>
        <v>7618.9000000000005</v>
      </c>
      <c r="D21" s="58">
        <f t="shared" si="2"/>
        <v>142.29999999999998</v>
      </c>
      <c r="E21" s="58">
        <f t="shared" si="2"/>
        <v>608.45999999999992</v>
      </c>
      <c r="F21" s="58">
        <f t="shared" si="2"/>
        <v>729</v>
      </c>
      <c r="G21" s="58">
        <f t="shared" si="2"/>
        <v>489.45</v>
      </c>
      <c r="H21" s="58">
        <f t="shared" si="2"/>
        <v>98.13000000000001</v>
      </c>
      <c r="I21" s="58">
        <f t="shared" si="2"/>
        <v>0</v>
      </c>
      <c r="J21" s="58">
        <f t="shared" si="2"/>
        <v>127.66</v>
      </c>
      <c r="K21" s="58">
        <f t="shared" si="2"/>
        <v>0</v>
      </c>
      <c r="L21" s="66">
        <f t="shared" si="2"/>
        <v>9813.9</v>
      </c>
    </row>
    <row r="22" spans="1:12" x14ac:dyDescent="0.35">
      <c r="A22" s="39"/>
      <c r="L22" s="36"/>
    </row>
    <row r="23" spans="1:12" ht="13.15" thickBot="1" x14ac:dyDescent="0.4">
      <c r="A23" s="91" t="s">
        <v>69</v>
      </c>
      <c r="B23" s="92"/>
      <c r="C23" s="93">
        <f t="shared" ref="C23:L23" si="3">C9+C15+C21</f>
        <v>22739.670000000002</v>
      </c>
      <c r="D23" s="93">
        <f t="shared" si="3"/>
        <v>424.92999999999995</v>
      </c>
      <c r="E23" s="93">
        <f t="shared" si="3"/>
        <v>1816.98</v>
      </c>
      <c r="F23" s="93">
        <f t="shared" si="3"/>
        <v>2175</v>
      </c>
      <c r="G23" s="93">
        <f t="shared" si="3"/>
        <v>1473.48</v>
      </c>
      <c r="H23" s="93">
        <f t="shared" si="3"/>
        <v>293.05</v>
      </c>
      <c r="I23" s="93">
        <f t="shared" si="3"/>
        <v>0</v>
      </c>
      <c r="J23" s="93">
        <f t="shared" si="3"/>
        <v>382.98</v>
      </c>
      <c r="K23" s="93">
        <f t="shared" si="3"/>
        <v>0</v>
      </c>
      <c r="L23" s="94">
        <f t="shared" si="3"/>
        <v>29306.090000000004</v>
      </c>
    </row>
    <row r="25" spans="1:12" x14ac:dyDescent="0.35">
      <c r="A25" s="1" t="s">
        <v>62</v>
      </c>
      <c r="B25" s="2"/>
      <c r="C25" s="2">
        <v>2496.14</v>
      </c>
      <c r="D25" s="2">
        <v>45.42</v>
      </c>
      <c r="E25" s="2">
        <v>194.24</v>
      </c>
      <c r="F25" s="2">
        <v>220</v>
      </c>
      <c r="G25" s="2">
        <v>145.80000000000001</v>
      </c>
      <c r="H25" s="2">
        <v>31.32</v>
      </c>
      <c r="I25" s="2"/>
      <c r="J25" s="2"/>
      <c r="K25" s="2"/>
      <c r="L25" s="2">
        <f>SUM(C25:K25)</f>
        <v>3132.9200000000005</v>
      </c>
    </row>
    <row r="26" spans="1:12" x14ac:dyDescent="0.35">
      <c r="A26" s="1" t="s">
        <v>63</v>
      </c>
      <c r="B26" s="2"/>
      <c r="C26" s="2">
        <v>2278.21</v>
      </c>
      <c r="D26" s="2">
        <v>45.43</v>
      </c>
      <c r="E26" s="2">
        <v>194.24</v>
      </c>
      <c r="F26" s="2">
        <v>299</v>
      </c>
      <c r="G26" s="2">
        <v>182.66</v>
      </c>
      <c r="H26" s="2">
        <v>31.33</v>
      </c>
      <c r="I26" s="2"/>
      <c r="J26" s="2">
        <v>102.05</v>
      </c>
      <c r="K26" s="2"/>
      <c r="L26" s="2">
        <f>SUM(C26:K26)</f>
        <v>3132.92</v>
      </c>
    </row>
    <row r="27" spans="1:12" x14ac:dyDescent="0.35">
      <c r="A27" s="1" t="s">
        <v>185</v>
      </c>
      <c r="B27" s="2"/>
      <c r="C27" s="2">
        <v>2368.91</v>
      </c>
      <c r="D27" s="2">
        <v>43.56</v>
      </c>
      <c r="E27" s="2">
        <v>186.26</v>
      </c>
      <c r="F27" s="2">
        <v>210</v>
      </c>
      <c r="G27" s="2">
        <v>139.80000000000001</v>
      </c>
      <c r="H27" s="2">
        <v>30.04</v>
      </c>
      <c r="I27" s="2"/>
      <c r="J27" s="2">
        <v>25.61</v>
      </c>
      <c r="K27" s="2"/>
      <c r="L27" s="2">
        <f>SUM(C27:K27)</f>
        <v>3004.18</v>
      </c>
    </row>
    <row r="28" spans="1:12" x14ac:dyDescent="0.35">
      <c r="A28" s="1" t="s">
        <v>128</v>
      </c>
      <c r="B28" s="1"/>
      <c r="C28" s="2">
        <v>911.63</v>
      </c>
      <c r="D28" s="2">
        <v>15.29</v>
      </c>
      <c r="E28" s="2">
        <v>65.39</v>
      </c>
      <c r="F28" s="2">
        <v>10</v>
      </c>
      <c r="G28" s="2">
        <v>41.79</v>
      </c>
      <c r="H28" s="2">
        <v>10.55</v>
      </c>
      <c r="I28" s="2"/>
      <c r="J28" s="2"/>
      <c r="K28" s="2"/>
      <c r="L28" s="2">
        <f>SUM(C28:K28)</f>
        <v>1054.6499999999999</v>
      </c>
    </row>
    <row r="29" spans="1:12" x14ac:dyDescent="0.35">
      <c r="A29" s="226" t="s">
        <v>74</v>
      </c>
      <c r="B29" s="226"/>
      <c r="C29" s="227">
        <f t="shared" ref="C29:L29" si="4">SUM(C25:C28)</f>
        <v>8054.89</v>
      </c>
      <c r="D29" s="227">
        <f t="shared" si="4"/>
        <v>149.69999999999999</v>
      </c>
      <c r="E29" s="227">
        <f t="shared" si="4"/>
        <v>640.13</v>
      </c>
      <c r="F29" s="227">
        <f t="shared" si="4"/>
        <v>739</v>
      </c>
      <c r="G29" s="227">
        <f t="shared" si="4"/>
        <v>510.05000000000007</v>
      </c>
      <c r="H29" s="227">
        <f t="shared" si="4"/>
        <v>103.24</v>
      </c>
      <c r="I29" s="227">
        <f t="shared" si="4"/>
        <v>0</v>
      </c>
      <c r="J29" s="227">
        <f t="shared" si="4"/>
        <v>127.66</v>
      </c>
      <c r="K29" s="227">
        <f t="shared" si="4"/>
        <v>0</v>
      </c>
      <c r="L29" s="227">
        <f t="shared" si="4"/>
        <v>10324.67</v>
      </c>
    </row>
    <row r="31" spans="1:12" x14ac:dyDescent="0.35">
      <c r="A31" s="1" t="s">
        <v>62</v>
      </c>
      <c r="B31" s="2"/>
      <c r="C31" s="2">
        <v>2496.14</v>
      </c>
      <c r="D31" s="2">
        <v>45.42</v>
      </c>
      <c r="E31" s="2">
        <v>194.24</v>
      </c>
      <c r="F31" s="2">
        <v>220</v>
      </c>
      <c r="G31" s="2">
        <v>145.80000000000001</v>
      </c>
      <c r="H31" s="2">
        <v>31.32</v>
      </c>
      <c r="I31" s="2"/>
      <c r="J31" s="2"/>
      <c r="K31" s="2"/>
      <c r="L31" s="2">
        <f>SUM(C31:K31)</f>
        <v>3132.9200000000005</v>
      </c>
    </row>
    <row r="32" spans="1:12" x14ac:dyDescent="0.35">
      <c r="A32" s="1" t="s">
        <v>63</v>
      </c>
      <c r="B32" s="2"/>
      <c r="C32" s="2">
        <v>2278.21</v>
      </c>
      <c r="D32" s="2">
        <v>45.43</v>
      </c>
      <c r="E32" s="2">
        <v>194.24</v>
      </c>
      <c r="F32" s="2">
        <v>299</v>
      </c>
      <c r="G32" s="2">
        <v>182.66</v>
      </c>
      <c r="H32" s="2">
        <v>31.33</v>
      </c>
      <c r="I32" s="2"/>
      <c r="J32" s="2">
        <v>102.05</v>
      </c>
      <c r="K32" s="2"/>
      <c r="L32" s="2">
        <f>SUM(C32:K32)</f>
        <v>3132.92</v>
      </c>
    </row>
    <row r="33" spans="1:12" x14ac:dyDescent="0.35">
      <c r="A33" s="1" t="s">
        <v>185</v>
      </c>
      <c r="B33" s="2"/>
      <c r="C33" s="2">
        <v>2368.91</v>
      </c>
      <c r="D33" s="2">
        <v>43.56</v>
      </c>
      <c r="E33" s="2">
        <v>186.26</v>
      </c>
      <c r="F33" s="2">
        <v>210</v>
      </c>
      <c r="G33" s="2">
        <v>139.80000000000001</v>
      </c>
      <c r="H33" s="2">
        <v>30.04</v>
      </c>
      <c r="I33" s="2"/>
      <c r="J33" s="2">
        <v>25.61</v>
      </c>
      <c r="K33" s="2"/>
      <c r="L33" s="2">
        <f>SUM(C33:K33)</f>
        <v>3004.18</v>
      </c>
    </row>
    <row r="34" spans="1:12" x14ac:dyDescent="0.35">
      <c r="A34" s="1" t="s">
        <v>128</v>
      </c>
      <c r="B34" s="1"/>
      <c r="C34" s="2">
        <v>1222.57</v>
      </c>
      <c r="D34" s="2">
        <v>21.13</v>
      </c>
      <c r="E34" s="2">
        <v>90.37</v>
      </c>
      <c r="F34" s="2">
        <v>42</v>
      </c>
      <c r="G34" s="2">
        <v>66.900000000000006</v>
      </c>
      <c r="H34" s="2">
        <v>14.58</v>
      </c>
      <c r="I34" s="2"/>
      <c r="J34" s="2"/>
      <c r="K34" s="2"/>
      <c r="L34" s="2">
        <v>1457.55</v>
      </c>
    </row>
    <row r="35" spans="1:12" x14ac:dyDescent="0.35">
      <c r="A35" s="226" t="s">
        <v>75</v>
      </c>
      <c r="B35" s="226"/>
      <c r="C35" s="227">
        <f t="shared" ref="C35:L35" si="5">SUM(C31:C34)</f>
        <v>8365.83</v>
      </c>
      <c r="D35" s="227">
        <f t="shared" si="5"/>
        <v>155.54</v>
      </c>
      <c r="E35" s="227">
        <f t="shared" si="5"/>
        <v>665.11</v>
      </c>
      <c r="F35" s="227">
        <f t="shared" si="5"/>
        <v>771</v>
      </c>
      <c r="G35" s="227">
        <f t="shared" si="5"/>
        <v>535.16000000000008</v>
      </c>
      <c r="H35" s="227">
        <f t="shared" si="5"/>
        <v>107.27</v>
      </c>
      <c r="I35" s="227">
        <f t="shared" si="5"/>
        <v>0</v>
      </c>
      <c r="J35" s="227">
        <f t="shared" si="5"/>
        <v>127.66</v>
      </c>
      <c r="K35" s="227">
        <f t="shared" si="5"/>
        <v>0</v>
      </c>
      <c r="L35" s="227">
        <f t="shared" si="5"/>
        <v>10727.57</v>
      </c>
    </row>
    <row r="37" spans="1:12" x14ac:dyDescent="0.35">
      <c r="A37" s="1" t="s">
        <v>62</v>
      </c>
      <c r="B37" s="2"/>
      <c r="C37" s="2">
        <v>2496.14</v>
      </c>
      <c r="D37" s="2">
        <v>45.42</v>
      </c>
      <c r="E37" s="2">
        <v>194.24</v>
      </c>
      <c r="F37" s="2">
        <v>220</v>
      </c>
      <c r="G37" s="2">
        <v>145.80000000000001</v>
      </c>
      <c r="H37" s="2">
        <v>31.32</v>
      </c>
      <c r="I37" s="2"/>
      <c r="J37" s="2"/>
      <c r="K37" s="2"/>
      <c r="L37" s="2">
        <f>SUM(C37:K37)</f>
        <v>3132.9200000000005</v>
      </c>
    </row>
    <row r="38" spans="1:12" x14ac:dyDescent="0.35">
      <c r="A38" s="1" t="s">
        <v>63</v>
      </c>
      <c r="B38" s="2"/>
      <c r="C38" s="2">
        <v>2278.21</v>
      </c>
      <c r="D38" s="2">
        <v>45.43</v>
      </c>
      <c r="E38" s="2">
        <v>194.24</v>
      </c>
      <c r="F38" s="2">
        <v>299</v>
      </c>
      <c r="G38" s="2">
        <v>182.66</v>
      </c>
      <c r="H38" s="2">
        <v>31.33</v>
      </c>
      <c r="I38" s="2"/>
      <c r="J38" s="2">
        <v>102.05</v>
      </c>
      <c r="K38" s="2"/>
      <c r="L38" s="2">
        <f>SUM(C38:K38)</f>
        <v>3132.92</v>
      </c>
    </row>
    <row r="39" spans="1:12" x14ac:dyDescent="0.35">
      <c r="A39" s="1" t="s">
        <v>185</v>
      </c>
      <c r="B39" s="2"/>
      <c r="C39" s="2">
        <v>2368.91</v>
      </c>
      <c r="D39" s="2">
        <v>43.56</v>
      </c>
      <c r="E39" s="2">
        <v>186.26</v>
      </c>
      <c r="F39" s="2">
        <v>210</v>
      </c>
      <c r="G39" s="2">
        <v>139.80000000000001</v>
      </c>
      <c r="H39" s="2">
        <v>30.04</v>
      </c>
      <c r="I39" s="2"/>
      <c r="J39" s="2">
        <v>25.61</v>
      </c>
      <c r="K39" s="2"/>
      <c r="L39" s="2">
        <f>SUM(C39:K39)</f>
        <v>3004.18</v>
      </c>
    </row>
    <row r="40" spans="1:12" x14ac:dyDescent="0.35">
      <c r="A40" s="1" t="s">
        <v>128</v>
      </c>
      <c r="B40" s="1"/>
      <c r="C40" s="2">
        <v>1302.29</v>
      </c>
      <c r="D40" s="2">
        <v>22.5</v>
      </c>
      <c r="E40" s="2">
        <v>96.25</v>
      </c>
      <c r="F40" s="2">
        <v>50</v>
      </c>
      <c r="G40" s="2">
        <v>65.790000000000006</v>
      </c>
      <c r="H40" s="2">
        <v>15.52</v>
      </c>
      <c r="I40" s="2"/>
      <c r="J40" s="2"/>
      <c r="K40" s="2"/>
      <c r="L40" s="2">
        <v>1552.35</v>
      </c>
    </row>
    <row r="41" spans="1:12" x14ac:dyDescent="0.35">
      <c r="A41" s="226" t="s">
        <v>76</v>
      </c>
      <c r="B41" s="226"/>
      <c r="C41" s="227">
        <f t="shared" ref="C41:L41" si="6">SUM(C37:C40)</f>
        <v>8445.5499999999993</v>
      </c>
      <c r="D41" s="227">
        <f t="shared" si="6"/>
        <v>156.91</v>
      </c>
      <c r="E41" s="227">
        <f t="shared" si="6"/>
        <v>670.99</v>
      </c>
      <c r="F41" s="227">
        <f t="shared" si="6"/>
        <v>779</v>
      </c>
      <c r="G41" s="227">
        <f t="shared" si="6"/>
        <v>534.05000000000007</v>
      </c>
      <c r="H41" s="227">
        <f t="shared" si="6"/>
        <v>108.21</v>
      </c>
      <c r="I41" s="227">
        <f t="shared" si="6"/>
        <v>0</v>
      </c>
      <c r="J41" s="227">
        <f t="shared" si="6"/>
        <v>127.66</v>
      </c>
      <c r="K41" s="227">
        <f t="shared" si="6"/>
        <v>0</v>
      </c>
      <c r="L41" s="227">
        <f t="shared" si="6"/>
        <v>10822.37</v>
      </c>
    </row>
    <row r="42" spans="1:12" x14ac:dyDescent="0.3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</row>
    <row r="43" spans="1:12" x14ac:dyDescent="0.35">
      <c r="A43" s="226" t="s">
        <v>77</v>
      </c>
      <c r="B43" s="226"/>
      <c r="C43" s="227">
        <f t="shared" ref="C43:L43" si="7">C29+C35+C41</f>
        <v>24866.27</v>
      </c>
      <c r="D43" s="227">
        <f t="shared" si="7"/>
        <v>462.15</v>
      </c>
      <c r="E43" s="227">
        <f t="shared" si="7"/>
        <v>1976.23</v>
      </c>
      <c r="F43" s="227">
        <f t="shared" si="7"/>
        <v>2289</v>
      </c>
      <c r="G43" s="227">
        <f t="shared" si="7"/>
        <v>1579.2600000000002</v>
      </c>
      <c r="H43" s="227">
        <f t="shared" si="7"/>
        <v>318.71999999999997</v>
      </c>
      <c r="I43" s="227">
        <f t="shared" si="7"/>
        <v>0</v>
      </c>
      <c r="J43" s="227">
        <f t="shared" si="7"/>
        <v>382.98</v>
      </c>
      <c r="K43" s="227">
        <f t="shared" si="7"/>
        <v>0</v>
      </c>
      <c r="L43" s="227">
        <f t="shared" si="7"/>
        <v>31874.61</v>
      </c>
    </row>
    <row r="45" spans="1:12" ht="13.15" x14ac:dyDescent="0.4">
      <c r="A45" s="6" t="s">
        <v>78</v>
      </c>
    </row>
    <row r="46" spans="1:12" x14ac:dyDescent="0.35">
      <c r="A46" s="1" t="s">
        <v>62</v>
      </c>
      <c r="B46" s="2"/>
      <c r="C46" s="2">
        <v>2496.14</v>
      </c>
      <c r="D46" s="2">
        <v>45.42</v>
      </c>
      <c r="E46" s="2">
        <v>194.24</v>
      </c>
      <c r="F46" s="2">
        <v>220</v>
      </c>
      <c r="G46" s="2">
        <v>145.80000000000001</v>
      </c>
      <c r="H46" s="2">
        <v>31.32</v>
      </c>
      <c r="I46" s="2"/>
      <c r="J46" s="2"/>
      <c r="K46" s="2"/>
      <c r="L46" s="2">
        <f>SUM(C46:K46)</f>
        <v>3132.9200000000005</v>
      </c>
    </row>
    <row r="47" spans="1:12" x14ac:dyDescent="0.35">
      <c r="A47" s="1" t="s">
        <v>63</v>
      </c>
      <c r="B47" s="2"/>
      <c r="C47" s="2">
        <v>2278.21</v>
      </c>
      <c r="D47" s="2">
        <v>45.43</v>
      </c>
      <c r="E47" s="2">
        <v>194.24</v>
      </c>
      <c r="F47" s="2">
        <v>299</v>
      </c>
      <c r="G47" s="2">
        <v>182.66</v>
      </c>
      <c r="H47" s="2">
        <v>31.33</v>
      </c>
      <c r="I47" s="2"/>
      <c r="J47" s="2">
        <v>102.05</v>
      </c>
      <c r="K47" s="2"/>
      <c r="L47" s="2">
        <f>SUM(C47:K47)</f>
        <v>3132.92</v>
      </c>
    </row>
    <row r="48" spans="1:12" x14ac:dyDescent="0.35">
      <c r="A48" s="1" t="s">
        <v>185</v>
      </c>
      <c r="B48" s="2"/>
      <c r="C48" s="2">
        <v>2368.91</v>
      </c>
      <c r="D48" s="2">
        <v>43.56</v>
      </c>
      <c r="E48" s="2">
        <v>186.26</v>
      </c>
      <c r="F48" s="2">
        <v>210</v>
      </c>
      <c r="G48" s="2">
        <v>139.80000000000001</v>
      </c>
      <c r="H48" s="2">
        <v>30.04</v>
      </c>
      <c r="I48" s="2"/>
      <c r="J48" s="2">
        <v>25.61</v>
      </c>
      <c r="K48" s="2"/>
      <c r="L48" s="2">
        <f>SUM(C48:K48)</f>
        <v>3004.18</v>
      </c>
    </row>
    <row r="49" spans="1:12" x14ac:dyDescent="0.35">
      <c r="A49" s="1" t="s">
        <v>130</v>
      </c>
      <c r="B49" s="1"/>
      <c r="C49" s="2">
        <v>1266.4000000000001</v>
      </c>
      <c r="D49" s="2">
        <v>21.91</v>
      </c>
      <c r="E49" s="2">
        <v>93.67</v>
      </c>
      <c r="F49" s="2">
        <v>50</v>
      </c>
      <c r="G49" s="2">
        <v>63.79</v>
      </c>
      <c r="H49" s="2">
        <v>15.11</v>
      </c>
      <c r="I49" s="2"/>
      <c r="J49" s="2"/>
      <c r="K49" s="2"/>
      <c r="L49" s="2">
        <v>1510.88</v>
      </c>
    </row>
    <row r="50" spans="1:12" x14ac:dyDescent="0.35">
      <c r="A50" s="226" t="s">
        <v>79</v>
      </c>
      <c r="B50" s="226"/>
      <c r="C50" s="227">
        <f t="shared" ref="C50:L50" si="8">SUM(C46:C49)</f>
        <v>8409.66</v>
      </c>
      <c r="D50" s="227">
        <f t="shared" si="8"/>
        <v>156.32</v>
      </c>
      <c r="E50" s="227">
        <f t="shared" si="8"/>
        <v>668.41</v>
      </c>
      <c r="F50" s="227">
        <f t="shared" si="8"/>
        <v>779</v>
      </c>
      <c r="G50" s="227">
        <f t="shared" si="8"/>
        <v>532.05000000000007</v>
      </c>
      <c r="H50" s="227">
        <f t="shared" si="8"/>
        <v>107.8</v>
      </c>
      <c r="I50" s="227">
        <f t="shared" si="8"/>
        <v>0</v>
      </c>
      <c r="J50" s="227">
        <f t="shared" si="8"/>
        <v>127.66</v>
      </c>
      <c r="K50" s="227">
        <f t="shared" si="8"/>
        <v>0</v>
      </c>
      <c r="L50" s="227">
        <f t="shared" si="8"/>
        <v>10780.900000000001</v>
      </c>
    </row>
    <row r="52" spans="1:12" x14ac:dyDescent="0.35">
      <c r="A52" s="1" t="s">
        <v>62</v>
      </c>
      <c r="B52" s="1"/>
      <c r="C52" s="2">
        <v>2496.14</v>
      </c>
      <c r="D52" s="2">
        <v>45.42</v>
      </c>
      <c r="E52" s="2">
        <v>194.24</v>
      </c>
      <c r="F52" s="2">
        <v>220</v>
      </c>
      <c r="G52" s="2">
        <v>145.80000000000001</v>
      </c>
      <c r="H52" s="2">
        <v>31.32</v>
      </c>
      <c r="I52" s="2"/>
      <c r="J52" s="2"/>
      <c r="K52" s="2"/>
      <c r="L52" s="2">
        <f>SUM(C52:K52)</f>
        <v>3132.9200000000005</v>
      </c>
    </row>
    <row r="53" spans="1:12" x14ac:dyDescent="0.35">
      <c r="A53" s="1" t="s">
        <v>63</v>
      </c>
      <c r="B53" s="1"/>
      <c r="C53" s="2">
        <v>2278.21</v>
      </c>
      <c r="D53" s="2">
        <v>45.43</v>
      </c>
      <c r="E53" s="2">
        <v>194.24</v>
      </c>
      <c r="F53" s="2">
        <v>299</v>
      </c>
      <c r="G53" s="2">
        <v>182.66</v>
      </c>
      <c r="H53" s="2">
        <v>31.33</v>
      </c>
      <c r="I53" s="2"/>
      <c r="J53" s="2">
        <v>102.05</v>
      </c>
      <c r="K53" s="2"/>
      <c r="L53" s="2">
        <f>SUM(C53:K53)</f>
        <v>3132.92</v>
      </c>
    </row>
    <row r="54" spans="1:12" x14ac:dyDescent="0.35">
      <c r="A54" s="1" t="s">
        <v>185</v>
      </c>
      <c r="B54" s="1"/>
      <c r="C54" s="2">
        <v>2368.91</v>
      </c>
      <c r="D54" s="2">
        <v>43.56</v>
      </c>
      <c r="E54" s="2">
        <v>186.26</v>
      </c>
      <c r="F54" s="2">
        <v>210</v>
      </c>
      <c r="G54" s="2">
        <v>139.80000000000001</v>
      </c>
      <c r="H54" s="2">
        <v>30.04</v>
      </c>
      <c r="I54" s="2"/>
      <c r="J54" s="2">
        <v>25.61</v>
      </c>
      <c r="K54" s="2"/>
      <c r="L54" s="2">
        <f>SUM(C54:K54)</f>
        <v>3004.18</v>
      </c>
    </row>
    <row r="55" spans="1:12" x14ac:dyDescent="0.35">
      <c r="A55" s="1" t="s">
        <v>128</v>
      </c>
      <c r="B55" s="1"/>
      <c r="C55" s="2">
        <v>1495.72</v>
      </c>
      <c r="D55" s="2">
        <v>26.25</v>
      </c>
      <c r="E55" s="2">
        <v>112.23</v>
      </c>
      <c r="F55" s="2">
        <v>78</v>
      </c>
      <c r="G55" s="2">
        <v>79.790000000000006</v>
      </c>
      <c r="H55" s="2">
        <v>18.100000000000001</v>
      </c>
      <c r="I55" s="2"/>
      <c r="J55" s="2"/>
      <c r="K55" s="2"/>
      <c r="L55" s="2">
        <f>SUM(C55:K55)</f>
        <v>1810.09</v>
      </c>
    </row>
    <row r="56" spans="1:12" x14ac:dyDescent="0.35">
      <c r="A56" s="226" t="s">
        <v>80</v>
      </c>
      <c r="B56" s="229"/>
      <c r="C56" s="230">
        <f t="shared" ref="C56:L56" si="9">SUM(C52:C55)</f>
        <v>8638.98</v>
      </c>
      <c r="D56" s="230">
        <f t="shared" si="9"/>
        <v>160.66</v>
      </c>
      <c r="E56" s="230">
        <f t="shared" si="9"/>
        <v>686.97</v>
      </c>
      <c r="F56" s="230">
        <f t="shared" si="9"/>
        <v>807</v>
      </c>
      <c r="G56" s="230">
        <f t="shared" si="9"/>
        <v>548.05000000000007</v>
      </c>
      <c r="H56" s="230">
        <f t="shared" si="9"/>
        <v>110.78999999999999</v>
      </c>
      <c r="I56" s="230">
        <f t="shared" si="9"/>
        <v>0</v>
      </c>
      <c r="J56" s="230">
        <f t="shared" si="9"/>
        <v>127.66</v>
      </c>
      <c r="K56" s="230">
        <f t="shared" si="9"/>
        <v>0</v>
      </c>
      <c r="L56" s="230">
        <f t="shared" si="9"/>
        <v>11080.11</v>
      </c>
    </row>
    <row r="58" spans="1:12" x14ac:dyDescent="0.35">
      <c r="A58" s="1" t="s">
        <v>62</v>
      </c>
      <c r="B58" s="1"/>
      <c r="C58" s="2">
        <v>2496.14</v>
      </c>
      <c r="D58" s="2">
        <v>45.42</v>
      </c>
      <c r="E58" s="2">
        <v>194.24</v>
      </c>
      <c r="F58" s="2">
        <v>220</v>
      </c>
      <c r="G58" s="2">
        <v>145.80000000000001</v>
      </c>
      <c r="H58" s="2">
        <v>31.32</v>
      </c>
      <c r="I58" s="2"/>
      <c r="J58" s="2"/>
      <c r="K58" s="2"/>
      <c r="L58" s="2">
        <f>SUM(C58:K58)</f>
        <v>3132.9200000000005</v>
      </c>
    </row>
    <row r="59" spans="1:12" x14ac:dyDescent="0.35">
      <c r="A59" s="1" t="s">
        <v>63</v>
      </c>
      <c r="B59" s="1"/>
      <c r="C59" s="2">
        <v>1262.3</v>
      </c>
      <c r="D59" s="2">
        <v>23.78</v>
      </c>
      <c r="E59" s="2">
        <v>101.68</v>
      </c>
      <c r="F59" s="2">
        <v>62</v>
      </c>
      <c r="G59" s="2">
        <v>71.790000000000006</v>
      </c>
      <c r="H59" s="2">
        <v>16.399999999999999</v>
      </c>
      <c r="I59" s="2"/>
      <c r="J59" s="2">
        <v>102.05</v>
      </c>
      <c r="K59" s="2"/>
      <c r="L59" s="2">
        <f>SUM(C59:K59)</f>
        <v>1640</v>
      </c>
    </row>
    <row r="60" spans="1:12" x14ac:dyDescent="0.35">
      <c r="A60" s="1" t="s">
        <v>185</v>
      </c>
      <c r="B60" s="1"/>
      <c r="C60" s="2">
        <v>2368.91</v>
      </c>
      <c r="D60" s="2">
        <v>43.56</v>
      </c>
      <c r="E60" s="2">
        <v>186.26</v>
      </c>
      <c r="F60" s="2">
        <v>210</v>
      </c>
      <c r="G60" s="2">
        <v>139.80000000000001</v>
      </c>
      <c r="H60" s="2">
        <v>30.04</v>
      </c>
      <c r="I60" s="2"/>
      <c r="J60" s="2">
        <v>25.61</v>
      </c>
      <c r="K60" s="2"/>
      <c r="L60" s="2">
        <f>SUM(C60:K60)</f>
        <v>3004.18</v>
      </c>
    </row>
    <row r="61" spans="1:12" x14ac:dyDescent="0.35">
      <c r="A61" s="1" t="s">
        <v>128</v>
      </c>
      <c r="B61" s="1"/>
      <c r="C61" s="2">
        <v>2019.96</v>
      </c>
      <c r="D61" s="2">
        <v>36.25</v>
      </c>
      <c r="E61" s="2">
        <v>155</v>
      </c>
      <c r="F61" s="2">
        <v>150</v>
      </c>
      <c r="G61" s="2">
        <v>113.79</v>
      </c>
      <c r="H61" s="2">
        <v>25</v>
      </c>
      <c r="I61" s="2"/>
      <c r="J61" s="2"/>
      <c r="K61" s="2"/>
      <c r="L61" s="2">
        <f>SUM(C61:H61)</f>
        <v>2500</v>
      </c>
    </row>
    <row r="62" spans="1:12" x14ac:dyDescent="0.35">
      <c r="A62" s="226" t="s">
        <v>81</v>
      </c>
      <c r="B62" s="229"/>
      <c r="C62" s="230">
        <f t="shared" ref="C62:L62" si="10">SUM(C58:C61)</f>
        <v>8147.3099999999995</v>
      </c>
      <c r="D62" s="230">
        <f t="shared" si="10"/>
        <v>149.01</v>
      </c>
      <c r="E62" s="230">
        <f t="shared" si="10"/>
        <v>637.18000000000006</v>
      </c>
      <c r="F62" s="230">
        <f t="shared" si="10"/>
        <v>642</v>
      </c>
      <c r="G62" s="230">
        <f t="shared" si="10"/>
        <v>471.18000000000006</v>
      </c>
      <c r="H62" s="230">
        <f t="shared" si="10"/>
        <v>102.75999999999999</v>
      </c>
      <c r="I62" s="230">
        <f t="shared" si="10"/>
        <v>0</v>
      </c>
      <c r="J62" s="230">
        <f t="shared" si="10"/>
        <v>127.66</v>
      </c>
      <c r="K62" s="230">
        <f t="shared" si="10"/>
        <v>0</v>
      </c>
      <c r="L62" s="230">
        <f t="shared" si="10"/>
        <v>10277.1</v>
      </c>
    </row>
    <row r="64" spans="1:12" x14ac:dyDescent="0.35">
      <c r="A64" s="226" t="s">
        <v>83</v>
      </c>
      <c r="B64" s="226"/>
      <c r="C64" s="230">
        <f t="shared" ref="C64:L64" si="11">C62+C56+C50</f>
        <v>25195.95</v>
      </c>
      <c r="D64" s="230">
        <f t="shared" si="11"/>
        <v>465.98999999999995</v>
      </c>
      <c r="E64" s="230">
        <f t="shared" si="11"/>
        <v>1992.56</v>
      </c>
      <c r="F64" s="230">
        <f t="shared" si="11"/>
        <v>2228</v>
      </c>
      <c r="G64" s="230">
        <f t="shared" si="11"/>
        <v>1551.2800000000002</v>
      </c>
      <c r="H64" s="230">
        <f t="shared" si="11"/>
        <v>321.34999999999997</v>
      </c>
      <c r="I64" s="230">
        <f t="shared" si="11"/>
        <v>0</v>
      </c>
      <c r="J64" s="230">
        <f t="shared" si="11"/>
        <v>382.98</v>
      </c>
      <c r="K64" s="230">
        <f t="shared" si="11"/>
        <v>0</v>
      </c>
      <c r="L64" s="230">
        <f t="shared" si="11"/>
        <v>32138.11</v>
      </c>
    </row>
    <row r="65" spans="1:12" x14ac:dyDescent="0.35">
      <c r="A65" s="226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</row>
    <row r="66" spans="1:12" ht="13.15" x14ac:dyDescent="0.4">
      <c r="A66" s="6" t="s">
        <v>132</v>
      </c>
    </row>
    <row r="67" spans="1:12" x14ac:dyDescent="0.35">
      <c r="A67" s="1" t="s">
        <v>191</v>
      </c>
      <c r="B67" s="2"/>
      <c r="C67" s="2">
        <v>2496.14</v>
      </c>
      <c r="D67" s="2">
        <v>45.42</v>
      </c>
      <c r="E67" s="2">
        <v>194.24</v>
      </c>
      <c r="F67" s="2">
        <v>220</v>
      </c>
      <c r="G67" s="2">
        <v>145.80000000000001</v>
      </c>
      <c r="H67" s="2">
        <v>31.32</v>
      </c>
      <c r="I67" s="2"/>
      <c r="J67" s="2"/>
      <c r="K67" s="2"/>
      <c r="L67" s="2">
        <f>SUM(C67:K67)</f>
        <v>3132.9200000000005</v>
      </c>
    </row>
    <row r="68" spans="1:12" x14ac:dyDescent="0.35">
      <c r="A68" s="1" t="s">
        <v>63</v>
      </c>
      <c r="B68" s="2"/>
      <c r="C68" s="2">
        <v>1995.26</v>
      </c>
      <c r="D68" s="2">
        <v>37.700000000000003</v>
      </c>
      <c r="E68" s="2">
        <v>161.19999999999999</v>
      </c>
      <c r="F68" s="2">
        <v>158</v>
      </c>
      <c r="G68" s="2">
        <v>119.79</v>
      </c>
      <c r="H68" s="2">
        <v>26</v>
      </c>
      <c r="I68" s="2"/>
      <c r="J68" s="2">
        <v>102.05</v>
      </c>
      <c r="K68" s="2"/>
      <c r="L68" s="2">
        <f>SUM(C68:K68)</f>
        <v>2600</v>
      </c>
    </row>
    <row r="69" spans="1:12" x14ac:dyDescent="0.35">
      <c r="A69" s="1" t="s">
        <v>185</v>
      </c>
      <c r="B69" s="2"/>
      <c r="C69" s="2">
        <v>2368.91</v>
      </c>
      <c r="D69" s="2">
        <v>43.56</v>
      </c>
      <c r="E69" s="2">
        <v>186.26</v>
      </c>
      <c r="F69" s="2">
        <v>210</v>
      </c>
      <c r="G69" s="2">
        <v>139.80000000000001</v>
      </c>
      <c r="H69" s="2">
        <v>30.04</v>
      </c>
      <c r="I69" s="2"/>
      <c r="J69" s="2">
        <v>25.61</v>
      </c>
      <c r="K69" s="2"/>
      <c r="L69" s="2">
        <f>SUM(C69:K69)</f>
        <v>3004.18</v>
      </c>
    </row>
    <row r="70" spans="1:12" x14ac:dyDescent="0.35">
      <c r="A70" s="1" t="s">
        <v>128</v>
      </c>
      <c r="B70" s="1"/>
      <c r="C70" s="2">
        <v>2019.96</v>
      </c>
      <c r="D70" s="2">
        <v>36.25</v>
      </c>
      <c r="E70" s="2">
        <v>155</v>
      </c>
      <c r="F70" s="2">
        <v>150</v>
      </c>
      <c r="G70" s="2">
        <v>113.79</v>
      </c>
      <c r="H70" s="2">
        <v>25</v>
      </c>
      <c r="I70" s="2"/>
      <c r="J70" s="2"/>
      <c r="K70" s="2"/>
      <c r="L70" s="2">
        <f>SUM(C70:K70)</f>
        <v>2500</v>
      </c>
    </row>
    <row r="71" spans="1:12" ht="13.15" x14ac:dyDescent="0.4">
      <c r="A71" s="248" t="s">
        <v>84</v>
      </c>
      <c r="B71" s="248"/>
      <c r="C71" s="249">
        <f t="shared" ref="C71:L71" si="12">SUM(C67:C70)</f>
        <v>8880.27</v>
      </c>
      <c r="D71" s="249">
        <f t="shared" si="12"/>
        <v>162.93</v>
      </c>
      <c r="E71" s="249">
        <f t="shared" si="12"/>
        <v>696.7</v>
      </c>
      <c r="F71" s="249">
        <f t="shared" si="12"/>
        <v>738</v>
      </c>
      <c r="G71" s="249">
        <f t="shared" si="12"/>
        <v>519.18000000000006</v>
      </c>
      <c r="H71" s="249">
        <f t="shared" si="12"/>
        <v>112.36</v>
      </c>
      <c r="I71" s="249">
        <f t="shared" si="12"/>
        <v>0</v>
      </c>
      <c r="J71" s="249">
        <f t="shared" si="12"/>
        <v>127.66</v>
      </c>
      <c r="K71" s="249">
        <f t="shared" si="12"/>
        <v>0</v>
      </c>
      <c r="L71" s="249">
        <f t="shared" si="12"/>
        <v>11237.1</v>
      </c>
    </row>
    <row r="72" spans="1:12" x14ac:dyDescent="0.35">
      <c r="A72" s="246"/>
      <c r="B72" s="246"/>
      <c r="C72" s="247"/>
      <c r="D72" s="247"/>
      <c r="E72" s="247"/>
      <c r="F72" s="247"/>
      <c r="G72" s="247"/>
      <c r="H72" s="247"/>
      <c r="I72" s="247"/>
      <c r="J72" s="247"/>
      <c r="K72" s="247"/>
      <c r="L72" s="247"/>
    </row>
    <row r="73" spans="1:12" x14ac:dyDescent="0.35">
      <c r="A73" s="1" t="s">
        <v>62</v>
      </c>
      <c r="B73" s="1"/>
      <c r="C73" s="2">
        <v>2496.14</v>
      </c>
      <c r="D73" s="2">
        <v>45.42</v>
      </c>
      <c r="E73" s="2">
        <v>194.24</v>
      </c>
      <c r="F73" s="2">
        <v>220</v>
      </c>
      <c r="G73" s="2">
        <v>145.80000000000001</v>
      </c>
      <c r="H73" s="2">
        <v>31.32</v>
      </c>
      <c r="I73" s="2"/>
      <c r="J73" s="2"/>
      <c r="K73" s="2"/>
      <c r="L73" s="2">
        <f>SUM(C73:K73)</f>
        <v>3132.9200000000005</v>
      </c>
    </row>
    <row r="74" spans="1:12" x14ac:dyDescent="0.35">
      <c r="A74" s="1" t="s">
        <v>63</v>
      </c>
      <c r="B74" s="1"/>
      <c r="C74" s="2">
        <v>1995.26</v>
      </c>
      <c r="D74" s="2">
        <v>37.700000000000003</v>
      </c>
      <c r="E74" s="2">
        <v>161.19999999999999</v>
      </c>
      <c r="F74" s="2">
        <v>158</v>
      </c>
      <c r="G74" s="2">
        <v>119.79</v>
      </c>
      <c r="H74" s="2">
        <v>26</v>
      </c>
      <c r="I74" s="2"/>
      <c r="J74" s="2">
        <v>102.05</v>
      </c>
      <c r="K74" s="2"/>
      <c r="L74" s="2">
        <f>SUM(C74:K74)</f>
        <v>2600</v>
      </c>
    </row>
    <row r="75" spans="1:12" x14ac:dyDescent="0.35">
      <c r="A75" s="1" t="s">
        <v>185</v>
      </c>
      <c r="B75" s="1"/>
      <c r="C75" s="2">
        <v>2368.91</v>
      </c>
      <c r="D75" s="2">
        <v>43.56</v>
      </c>
      <c r="E75" s="2">
        <v>186.26</v>
      </c>
      <c r="F75" s="2">
        <v>210</v>
      </c>
      <c r="G75" s="2">
        <v>139.80000000000001</v>
      </c>
      <c r="H75" s="2">
        <v>30.04</v>
      </c>
      <c r="I75" s="2"/>
      <c r="J75" s="2">
        <v>25.61</v>
      </c>
      <c r="K75" s="2"/>
      <c r="L75" s="2">
        <f>SUM(C75:K75)</f>
        <v>3004.18</v>
      </c>
    </row>
    <row r="76" spans="1:12" x14ac:dyDescent="0.35">
      <c r="A76" s="90" t="s">
        <v>1150</v>
      </c>
      <c r="B76" s="1"/>
      <c r="C76" s="2">
        <v>1182.06</v>
      </c>
      <c r="D76" s="2">
        <v>20.94</v>
      </c>
      <c r="E76" s="2">
        <v>89.52</v>
      </c>
      <c r="F76" s="2">
        <v>75</v>
      </c>
      <c r="G76" s="2">
        <v>61.79</v>
      </c>
      <c r="H76" s="2">
        <v>14.44</v>
      </c>
      <c r="I76" s="2"/>
      <c r="J76" s="2"/>
      <c r="K76" s="2"/>
      <c r="L76" s="2">
        <v>1443.75</v>
      </c>
    </row>
    <row r="77" spans="1:12" x14ac:dyDescent="0.35">
      <c r="A77" s="90" t="s">
        <v>128</v>
      </c>
      <c r="B77" s="1"/>
      <c r="C77" s="2">
        <v>2019.96</v>
      </c>
      <c r="D77" s="2">
        <v>36.25</v>
      </c>
      <c r="E77" s="2">
        <v>155</v>
      </c>
      <c r="F77" s="2">
        <v>150</v>
      </c>
      <c r="G77" s="2">
        <v>113.79</v>
      </c>
      <c r="H77" s="2">
        <v>25</v>
      </c>
      <c r="I77" s="2"/>
      <c r="J77" s="2"/>
      <c r="K77" s="2"/>
      <c r="L77" s="2">
        <f>SUM(C77:K77)</f>
        <v>2500</v>
      </c>
    </row>
    <row r="78" spans="1:12" ht="13.15" x14ac:dyDescent="0.4">
      <c r="A78" s="250" t="s">
        <v>85</v>
      </c>
      <c r="B78" s="251"/>
      <c r="C78" s="252">
        <f t="shared" ref="C78:L78" si="13">SUM(C73:C77)</f>
        <v>10062.329999999998</v>
      </c>
      <c r="D78" s="252">
        <f t="shared" si="13"/>
        <v>183.87</v>
      </c>
      <c r="E78" s="252">
        <f t="shared" si="13"/>
        <v>786.22</v>
      </c>
      <c r="F78" s="252">
        <f t="shared" si="13"/>
        <v>813</v>
      </c>
      <c r="G78" s="252">
        <f t="shared" si="13"/>
        <v>580.97</v>
      </c>
      <c r="H78" s="252">
        <f t="shared" si="13"/>
        <v>126.8</v>
      </c>
      <c r="I78" s="252">
        <f t="shared" si="13"/>
        <v>0</v>
      </c>
      <c r="J78" s="252">
        <f t="shared" si="13"/>
        <v>127.66</v>
      </c>
      <c r="K78" s="252">
        <f t="shared" si="13"/>
        <v>0</v>
      </c>
      <c r="L78" s="252">
        <f t="shared" si="13"/>
        <v>12680.85</v>
      </c>
    </row>
    <row r="80" spans="1:12" x14ac:dyDescent="0.35">
      <c r="A80" s="1" t="s">
        <v>62</v>
      </c>
      <c r="B80" s="1"/>
      <c r="C80" s="2">
        <v>2496.14</v>
      </c>
      <c r="D80" s="2">
        <v>45.42</v>
      </c>
      <c r="E80" s="2">
        <v>194.24</v>
      </c>
      <c r="F80" s="2">
        <v>220</v>
      </c>
      <c r="G80" s="2">
        <v>145.80000000000001</v>
      </c>
      <c r="H80" s="2">
        <v>31.32</v>
      </c>
      <c r="I80" s="2"/>
      <c r="J80" s="2"/>
      <c r="K80" s="2"/>
      <c r="L80" s="2">
        <f t="shared" ref="L80:L85" si="14">SUM(C80:K80)</f>
        <v>3132.9200000000005</v>
      </c>
    </row>
    <row r="81" spans="1:12" x14ac:dyDescent="0.35">
      <c r="A81" s="1" t="s">
        <v>63</v>
      </c>
      <c r="B81" s="1"/>
      <c r="C81" s="2">
        <v>2107.7199999999998</v>
      </c>
      <c r="D81" s="2">
        <v>39.799999999999997</v>
      </c>
      <c r="E81" s="2">
        <v>170.19</v>
      </c>
      <c r="F81" s="2">
        <v>172</v>
      </c>
      <c r="G81" s="2">
        <v>125.79</v>
      </c>
      <c r="H81" s="2">
        <v>27.45</v>
      </c>
      <c r="I81" s="2"/>
      <c r="J81" s="2">
        <v>102.05</v>
      </c>
      <c r="K81" s="2"/>
      <c r="L81" s="2">
        <f t="shared" si="14"/>
        <v>2745</v>
      </c>
    </row>
    <row r="82" spans="1:12" x14ac:dyDescent="0.35">
      <c r="A82" s="33" t="s">
        <v>185</v>
      </c>
      <c r="B82" s="1"/>
      <c r="C82" s="2">
        <v>2368.91</v>
      </c>
      <c r="D82" s="2">
        <v>43.56</v>
      </c>
      <c r="E82" s="2">
        <v>186.26</v>
      </c>
      <c r="F82" s="2">
        <v>210</v>
      </c>
      <c r="G82" s="2">
        <v>139.80000000000001</v>
      </c>
      <c r="H82" s="2">
        <v>30.04</v>
      </c>
      <c r="I82" s="2"/>
      <c r="J82" s="2">
        <v>25.61</v>
      </c>
      <c r="K82" s="2"/>
      <c r="L82" s="2">
        <f t="shared" si="14"/>
        <v>3004.18</v>
      </c>
    </row>
    <row r="83" spans="1:12" x14ac:dyDescent="0.35">
      <c r="A83" s="100" t="s">
        <v>1208</v>
      </c>
      <c r="B83" s="1"/>
      <c r="C83" s="2">
        <v>2452.92</v>
      </c>
      <c r="D83" s="2">
        <v>43.5</v>
      </c>
      <c r="E83" s="2">
        <v>186</v>
      </c>
      <c r="F83" s="2">
        <v>160</v>
      </c>
      <c r="G83" s="2">
        <v>127.58</v>
      </c>
      <c r="H83" s="2">
        <v>30</v>
      </c>
      <c r="I83" s="2"/>
      <c r="J83" s="2"/>
      <c r="K83" s="2"/>
      <c r="L83" s="2">
        <f t="shared" si="14"/>
        <v>3000</v>
      </c>
    </row>
    <row r="84" spans="1:12" x14ac:dyDescent="0.35">
      <c r="A84" s="33" t="s">
        <v>128</v>
      </c>
      <c r="B84" s="1"/>
      <c r="C84" s="2">
        <v>2019.96</v>
      </c>
      <c r="D84" s="2">
        <v>36.25</v>
      </c>
      <c r="E84" s="2">
        <v>155</v>
      </c>
      <c r="F84" s="2">
        <v>150</v>
      </c>
      <c r="G84" s="2">
        <v>113.79</v>
      </c>
      <c r="H84" s="2">
        <v>25</v>
      </c>
      <c r="I84" s="2"/>
      <c r="J84" s="2"/>
      <c r="K84" s="2"/>
      <c r="L84" s="2">
        <f t="shared" si="14"/>
        <v>2500</v>
      </c>
    </row>
    <row r="85" spans="1:12" ht="13.15" x14ac:dyDescent="0.4">
      <c r="A85" s="251" t="s">
        <v>86</v>
      </c>
      <c r="B85" s="253"/>
      <c r="C85" s="252">
        <f t="shared" ref="C85:K85" si="15">SUM(C80:C84)</f>
        <v>11445.649999999998</v>
      </c>
      <c r="D85" s="252">
        <f t="shared" si="15"/>
        <v>208.53</v>
      </c>
      <c r="E85" s="252">
        <f t="shared" si="15"/>
        <v>891.69</v>
      </c>
      <c r="F85" s="252">
        <f t="shared" si="15"/>
        <v>912</v>
      </c>
      <c r="G85" s="252">
        <f t="shared" si="15"/>
        <v>652.76</v>
      </c>
      <c r="H85" s="252">
        <f t="shared" si="15"/>
        <v>143.81</v>
      </c>
      <c r="I85" s="252">
        <f t="shared" si="15"/>
        <v>0</v>
      </c>
      <c r="J85" s="252">
        <f t="shared" si="15"/>
        <v>127.66</v>
      </c>
      <c r="K85" s="252">
        <f t="shared" si="15"/>
        <v>0</v>
      </c>
      <c r="L85" s="252">
        <f t="shared" si="14"/>
        <v>14382.099999999999</v>
      </c>
    </row>
    <row r="86" spans="1:12" x14ac:dyDescent="0.35">
      <c r="A86" s="226"/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</row>
    <row r="87" spans="1:12" ht="13.15" x14ac:dyDescent="0.4">
      <c r="A87" s="251" t="s">
        <v>87</v>
      </c>
      <c r="B87" s="250"/>
      <c r="C87" s="252">
        <f t="shared" ref="C87:L87" si="16">C85+C78+C71</f>
        <v>30388.249999999996</v>
      </c>
      <c r="D87" s="252">
        <f t="shared" si="16"/>
        <v>555.32999999999993</v>
      </c>
      <c r="E87" s="252">
        <f t="shared" si="16"/>
        <v>2374.61</v>
      </c>
      <c r="F87" s="252">
        <f t="shared" si="16"/>
        <v>2463</v>
      </c>
      <c r="G87" s="252">
        <f t="shared" si="16"/>
        <v>1752.91</v>
      </c>
      <c r="H87" s="252">
        <f t="shared" si="16"/>
        <v>382.97</v>
      </c>
      <c r="I87" s="252">
        <f t="shared" si="16"/>
        <v>0</v>
      </c>
      <c r="J87" s="252">
        <f t="shared" si="16"/>
        <v>382.98</v>
      </c>
      <c r="K87" s="252">
        <f t="shared" si="16"/>
        <v>0</v>
      </c>
      <c r="L87" s="252">
        <f t="shared" si="16"/>
        <v>38300.049999999996</v>
      </c>
    </row>
    <row r="88" spans="1:12" ht="13.15" x14ac:dyDescent="0.4">
      <c r="A88" s="250"/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</row>
    <row r="89" spans="1:12" ht="13.15" x14ac:dyDescent="0.4">
      <c r="A89" s="251" t="s">
        <v>88</v>
      </c>
      <c r="B89" s="250"/>
      <c r="C89" s="252">
        <f t="shared" ref="C89:L89" si="17">C87+C64+C43+C23</f>
        <v>103190.14</v>
      </c>
      <c r="D89" s="252">
        <f t="shared" si="17"/>
        <v>1908.3999999999996</v>
      </c>
      <c r="E89" s="252">
        <f t="shared" si="17"/>
        <v>8160.3799999999992</v>
      </c>
      <c r="F89" s="252">
        <f t="shared" si="17"/>
        <v>9155</v>
      </c>
      <c r="G89" s="252">
        <f t="shared" si="17"/>
        <v>6356.93</v>
      </c>
      <c r="H89" s="252">
        <f t="shared" si="17"/>
        <v>1316.09</v>
      </c>
      <c r="I89" s="252">
        <f t="shared" si="17"/>
        <v>0</v>
      </c>
      <c r="J89" s="252">
        <f t="shared" si="17"/>
        <v>1531.92</v>
      </c>
      <c r="K89" s="252">
        <f t="shared" si="17"/>
        <v>0</v>
      </c>
      <c r="L89" s="252">
        <f t="shared" si="17"/>
        <v>131618.86000000002</v>
      </c>
    </row>
  </sheetData>
  <phoneticPr fontId="1" type="noConversion"/>
  <pageMargins left="0.75" right="0.75" top="1" bottom="1" header="0.5" footer="0.5"/>
  <pageSetup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6">
    <tabColor indexed="10"/>
  </sheetPr>
  <dimension ref="B1:D37"/>
  <sheetViews>
    <sheetView topLeftCell="A10" workbookViewId="0">
      <selection activeCell="B28" sqref="B28"/>
    </sheetView>
  </sheetViews>
  <sheetFormatPr defaultRowHeight="12.75" x14ac:dyDescent="0.35"/>
  <cols>
    <col min="2" max="2" width="10.1328125" bestFit="1" customWidth="1"/>
  </cols>
  <sheetData>
    <row r="1" spans="2:4" ht="13.15" thickBot="1" x14ac:dyDescent="0.4"/>
    <row r="2" spans="2:4" ht="13.5" thickBot="1" x14ac:dyDescent="0.45">
      <c r="B2" s="332" t="s">
        <v>122</v>
      </c>
      <c r="C2" s="333"/>
      <c r="D2" s="334"/>
    </row>
    <row r="3" spans="2:4" ht="13.15" thickBot="1" x14ac:dyDescent="0.4"/>
    <row r="4" spans="2:4" ht="13.5" thickBot="1" x14ac:dyDescent="0.45">
      <c r="B4" s="326" t="s">
        <v>5</v>
      </c>
      <c r="C4" s="327"/>
      <c r="D4" s="328"/>
    </row>
    <row r="7" spans="2:4" ht="13.15" x14ac:dyDescent="0.4">
      <c r="B7" s="6" t="s">
        <v>121</v>
      </c>
    </row>
    <row r="9" spans="2:4" x14ac:dyDescent="0.35">
      <c r="B9" s="2">
        <v>2500</v>
      </c>
      <c r="D9" s="2">
        <f>B9*0.062</f>
        <v>155</v>
      </c>
    </row>
    <row r="12" spans="2:4" ht="13.15" thickBot="1" x14ac:dyDescent="0.4"/>
    <row r="13" spans="2:4" ht="13.5" thickBot="1" x14ac:dyDescent="0.45">
      <c r="B13" s="329" t="s">
        <v>124</v>
      </c>
      <c r="C13" s="330"/>
      <c r="D13" s="331"/>
    </row>
    <row r="14" spans="2:4" ht="13.15" x14ac:dyDescent="0.4">
      <c r="B14" s="6"/>
    </row>
    <row r="15" spans="2:4" ht="13.15" x14ac:dyDescent="0.4">
      <c r="B15" s="6" t="s">
        <v>121</v>
      </c>
    </row>
    <row r="17" spans="2:4" x14ac:dyDescent="0.35">
      <c r="B17" s="2">
        <v>2500</v>
      </c>
      <c r="C17" s="4"/>
      <c r="D17" s="4">
        <f>B17*0.0145</f>
        <v>36.25</v>
      </c>
    </row>
    <row r="19" spans="2:4" ht="13.15" thickBot="1" x14ac:dyDescent="0.4"/>
    <row r="20" spans="2:4" ht="13.5" thickBot="1" x14ac:dyDescent="0.45">
      <c r="B20" s="335" t="s">
        <v>123</v>
      </c>
      <c r="C20" s="336"/>
      <c r="D20" s="337"/>
    </row>
    <row r="21" spans="2:4" ht="13.15" thickBot="1" x14ac:dyDescent="0.4"/>
    <row r="22" spans="2:4" ht="13.5" thickBot="1" x14ac:dyDescent="0.45">
      <c r="B22" s="338" t="s">
        <v>5</v>
      </c>
      <c r="C22" s="339"/>
      <c r="D22" s="340"/>
    </row>
    <row r="24" spans="2:4" x14ac:dyDescent="0.35">
      <c r="B24" s="137" t="s">
        <v>121</v>
      </c>
    </row>
    <row r="26" spans="2:4" x14ac:dyDescent="0.35">
      <c r="B26" s="4"/>
    </row>
    <row r="27" spans="2:4" x14ac:dyDescent="0.35">
      <c r="B27" s="2">
        <v>10780.9</v>
      </c>
      <c r="D27" s="2">
        <f>B27*0.124</f>
        <v>1336.8316</v>
      </c>
    </row>
    <row r="32" spans="2:4" ht="13.15" thickBot="1" x14ac:dyDescent="0.4"/>
    <row r="33" spans="2:4" ht="13.5" thickBot="1" x14ac:dyDescent="0.45">
      <c r="B33" s="323" t="s">
        <v>124</v>
      </c>
      <c r="C33" s="324"/>
      <c r="D33" s="325"/>
    </row>
    <row r="35" spans="2:4" x14ac:dyDescent="0.35">
      <c r="B35" s="137" t="s">
        <v>121</v>
      </c>
      <c r="D35" s="4"/>
    </row>
    <row r="37" spans="2:4" x14ac:dyDescent="0.35">
      <c r="B37" s="2">
        <v>10009.16</v>
      </c>
      <c r="D37" s="2">
        <f>B37*0.029</f>
        <v>290.26564000000002</v>
      </c>
    </row>
  </sheetData>
  <mergeCells count="6">
    <mergeCell ref="B33:D33"/>
    <mergeCell ref="B4:D4"/>
    <mergeCell ref="B13:D13"/>
    <mergeCell ref="B2:D2"/>
    <mergeCell ref="B20:D20"/>
    <mergeCell ref="B22:D22"/>
  </mergeCells>
  <pageMargins left="0.7" right="0.7" top="0.75" bottom="0.75" header="0.3" footer="0.3"/>
  <pageSetup orientation="portrait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1:G19"/>
  <sheetViews>
    <sheetView topLeftCell="A4" workbookViewId="0">
      <selection activeCell="D13" sqref="D13"/>
    </sheetView>
  </sheetViews>
  <sheetFormatPr defaultRowHeight="12.75" x14ac:dyDescent="0.35"/>
  <cols>
    <col min="2" max="2" width="11" customWidth="1"/>
    <col min="3" max="3" width="15" customWidth="1"/>
    <col min="4" max="4" width="12.19921875" bestFit="1" customWidth="1"/>
    <col min="5" max="5" width="11.46484375" bestFit="1" customWidth="1"/>
    <col min="6" max="6" width="11.796875" customWidth="1"/>
  </cols>
  <sheetData>
    <row r="1" spans="1:7" ht="13.15" thickBot="1" x14ac:dyDescent="0.4"/>
    <row r="2" spans="1:7" ht="30.5" customHeight="1" thickBot="1" x14ac:dyDescent="0.4">
      <c r="A2" s="341" t="s">
        <v>215</v>
      </c>
      <c r="B2" s="342"/>
      <c r="C2" s="238" t="s">
        <v>216</v>
      </c>
      <c r="D2" s="238" t="s">
        <v>217</v>
      </c>
      <c r="E2" s="239" t="s">
        <v>218</v>
      </c>
      <c r="F2" s="239" t="s">
        <v>219</v>
      </c>
      <c r="G2" s="263" t="s">
        <v>469</v>
      </c>
    </row>
    <row r="3" spans="1:7" ht="41" customHeight="1" thickBot="1" x14ac:dyDescent="0.4">
      <c r="A3" s="343" t="s">
        <v>220</v>
      </c>
      <c r="B3" s="344"/>
      <c r="C3" s="240">
        <v>418000</v>
      </c>
      <c r="D3" s="241">
        <v>2000</v>
      </c>
      <c r="E3" s="240">
        <v>22368</v>
      </c>
      <c r="F3" s="241">
        <v>24000</v>
      </c>
      <c r="G3" s="264">
        <v>4.2500000000000003E-2</v>
      </c>
    </row>
    <row r="4" spans="1:7" ht="43.5" customHeight="1" thickBot="1" x14ac:dyDescent="0.4">
      <c r="A4" s="318" t="s">
        <v>221</v>
      </c>
      <c r="B4" s="311"/>
      <c r="C4" s="241">
        <v>850000</v>
      </c>
      <c r="D4" s="242">
        <v>3700</v>
      </c>
      <c r="E4" s="241">
        <v>44685</v>
      </c>
      <c r="F4" s="242">
        <v>45000</v>
      </c>
      <c r="G4" s="265">
        <v>4.1250000000000002E-2</v>
      </c>
    </row>
    <row r="5" spans="1:7" ht="34.049999999999997" customHeight="1" thickBot="1" x14ac:dyDescent="0.4">
      <c r="A5" s="318" t="s">
        <v>222</v>
      </c>
      <c r="B5" s="311"/>
      <c r="C5" s="241">
        <v>462000</v>
      </c>
      <c r="D5" s="242">
        <v>1650</v>
      </c>
      <c r="E5" s="241">
        <v>19360</v>
      </c>
      <c r="F5" s="243" t="s">
        <v>223</v>
      </c>
      <c r="G5" s="264">
        <v>2.5000000000000001E-2</v>
      </c>
    </row>
    <row r="6" spans="1:7" ht="49.05" customHeight="1" thickBot="1" x14ac:dyDescent="0.4">
      <c r="A6" s="318" t="s">
        <v>224</v>
      </c>
      <c r="B6" s="311"/>
      <c r="C6" s="241">
        <v>787000</v>
      </c>
      <c r="D6" s="242">
        <v>2450</v>
      </c>
      <c r="E6" s="241">
        <v>29151</v>
      </c>
      <c r="F6" s="237" t="s">
        <v>225</v>
      </c>
      <c r="G6" s="265">
        <v>1.8749999999999999E-2</v>
      </c>
    </row>
    <row r="7" spans="1:7" ht="59" customHeight="1" thickBot="1" x14ac:dyDescent="0.4">
      <c r="A7" s="318" t="s">
        <v>226</v>
      </c>
      <c r="B7" s="311"/>
      <c r="C7" s="241">
        <v>1380000</v>
      </c>
      <c r="D7" s="242">
        <v>4300</v>
      </c>
      <c r="E7" s="241">
        <v>51116</v>
      </c>
      <c r="F7" s="237" t="s">
        <v>227</v>
      </c>
      <c r="G7" s="265">
        <v>1.8749999999999999E-2</v>
      </c>
    </row>
    <row r="8" spans="1:7" ht="59" customHeight="1" thickBot="1" x14ac:dyDescent="0.4">
      <c r="A8" s="315" t="s">
        <v>470</v>
      </c>
      <c r="B8" s="320"/>
      <c r="C8" s="241">
        <v>555000</v>
      </c>
      <c r="D8" s="242">
        <v>1500</v>
      </c>
      <c r="E8" s="241">
        <v>17722</v>
      </c>
      <c r="F8" s="295" t="s">
        <v>1045</v>
      </c>
      <c r="G8" s="265">
        <v>1.2500000000000001E-2</v>
      </c>
    </row>
    <row r="9" spans="1:7" ht="21" customHeight="1" thickBot="1" x14ac:dyDescent="0.4">
      <c r="A9" s="315" t="s">
        <v>1046</v>
      </c>
      <c r="B9" s="350"/>
      <c r="C9" s="241">
        <f>SUM(C3:C8)</f>
        <v>4452000</v>
      </c>
      <c r="D9" s="241">
        <f t="shared" ref="D9:E9" si="0">SUM(D3:D8)</f>
        <v>15600</v>
      </c>
      <c r="E9" s="241">
        <f t="shared" si="0"/>
        <v>184402</v>
      </c>
      <c r="F9" s="241"/>
      <c r="G9" s="296"/>
    </row>
    <row r="10" spans="1:7" ht="13.15" thickBot="1" x14ac:dyDescent="0.4">
      <c r="A10" s="345" t="s">
        <v>228</v>
      </c>
      <c r="B10" s="346"/>
      <c r="C10" s="347"/>
      <c r="D10" s="244"/>
      <c r="E10" s="245"/>
      <c r="F10" s="244"/>
    </row>
    <row r="11" spans="1:7" ht="13.15" thickBot="1" x14ac:dyDescent="0.4">
      <c r="A11" s="348" t="s">
        <v>49</v>
      </c>
      <c r="B11" s="349"/>
      <c r="C11" s="241">
        <f>'SAVINGS SUMMARY'!B5</f>
        <v>200075.09000000003</v>
      </c>
      <c r="D11" s="244"/>
      <c r="E11" s="245"/>
      <c r="F11" s="244"/>
    </row>
    <row r="12" spans="1:7" ht="13.15" thickBot="1" x14ac:dyDescent="0.4">
      <c r="A12" s="348" t="s">
        <v>181</v>
      </c>
      <c r="B12" s="349"/>
      <c r="C12" s="241">
        <f>'SAVINGS SUMMARY'!B6</f>
        <v>200075.28</v>
      </c>
      <c r="D12" s="245"/>
      <c r="E12" s="245"/>
      <c r="F12" s="244"/>
    </row>
    <row r="13" spans="1:7" ht="13.15" thickBot="1" x14ac:dyDescent="0.4">
      <c r="A13" s="348" t="s">
        <v>229</v>
      </c>
      <c r="B13" s="349"/>
      <c r="C13" s="241">
        <f>'SAVINGS SUMMARY'!B7</f>
        <v>26773.53</v>
      </c>
      <c r="D13" s="245"/>
      <c r="E13" s="245"/>
      <c r="F13" s="244"/>
    </row>
    <row r="14" spans="1:7" x14ac:dyDescent="0.35">
      <c r="A14" s="322"/>
      <c r="B14" s="322"/>
    </row>
    <row r="15" spans="1:7" x14ac:dyDescent="0.35">
      <c r="A15" s="322"/>
      <c r="B15" s="322"/>
    </row>
    <row r="16" spans="1:7" x14ac:dyDescent="0.35">
      <c r="A16" s="322"/>
      <c r="B16" s="322"/>
    </row>
    <row r="17" spans="1:2" x14ac:dyDescent="0.35">
      <c r="A17" s="322"/>
      <c r="B17" s="322"/>
    </row>
    <row r="18" spans="1:2" x14ac:dyDescent="0.35">
      <c r="A18" s="322"/>
      <c r="B18" s="322"/>
    </row>
    <row r="19" spans="1:2" x14ac:dyDescent="0.35">
      <c r="A19" s="322"/>
      <c r="B19" s="322"/>
    </row>
  </sheetData>
  <mergeCells count="18">
    <mergeCell ref="A8:B8"/>
    <mergeCell ref="A16:B16"/>
    <mergeCell ref="A17:B17"/>
    <mergeCell ref="A18:B18"/>
    <mergeCell ref="A19:B19"/>
    <mergeCell ref="A10:C10"/>
    <mergeCell ref="A11:B11"/>
    <mergeCell ref="A12:B12"/>
    <mergeCell ref="A13:B13"/>
    <mergeCell ref="A14:B14"/>
    <mergeCell ref="A15:B15"/>
    <mergeCell ref="A9:B9"/>
    <mergeCell ref="A7:B7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B137"/>
  <sheetViews>
    <sheetView workbookViewId="0">
      <pane xSplit="1" ySplit="3" topLeftCell="Y122" activePane="bottomRight" state="frozen"/>
      <selection pane="topRight" activeCell="B1" sqref="B1"/>
      <selection pane="bottomLeft" activeCell="A5" sqref="A5"/>
      <selection pane="bottomRight" activeCell="AC128" sqref="AC128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8.199218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2" hidden="1" customWidth="1"/>
    <col min="12" max="12" width="8.86328125" bestFit="1" customWidth="1"/>
    <col min="13" max="13" width="10.53125" customWidth="1"/>
    <col min="14" max="14" width="10.46484375" customWidth="1"/>
    <col min="15" max="15" width="7.796875" customWidth="1"/>
    <col min="16" max="16" width="6.796875" customWidth="1"/>
    <col min="17" max="17" width="7.53125" customWidth="1"/>
    <col min="18" max="18" width="0.1328125" customWidth="1"/>
    <col min="19" max="19" width="9.19921875" customWidth="1"/>
    <col min="20" max="20" width="7.5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39" width="10.86328125" customWidth="1"/>
    <col min="40" max="40" width="6.796875" customWidth="1"/>
    <col min="41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44531</v>
      </c>
    </row>
    <row r="2" spans="1:47" ht="15.4" thickBot="1" x14ac:dyDescent="0.45">
      <c r="A2" s="10" t="s">
        <v>21</v>
      </c>
      <c r="B2" s="13"/>
      <c r="C2" s="15">
        <f>'November 2021'!C121</f>
        <v>236021.26000000027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301" t="s">
        <v>127</v>
      </c>
      <c r="AN3" s="301" t="s">
        <v>53</v>
      </c>
      <c r="AO3" s="301" t="s">
        <v>113</v>
      </c>
      <c r="AP3" s="301" t="s">
        <v>61</v>
      </c>
      <c r="AQ3" s="167" t="s">
        <v>13</v>
      </c>
      <c r="AR3" s="301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349.54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2107.7199999999998</v>
      </c>
      <c r="D6" s="2">
        <v>39.799999999999997</v>
      </c>
      <c r="E6" s="2">
        <v>170.19</v>
      </c>
      <c r="F6" s="2">
        <v>172</v>
      </c>
      <c r="G6" s="2">
        <v>125.79</v>
      </c>
      <c r="H6" s="2">
        <v>27.45</v>
      </c>
      <c r="I6" s="2"/>
      <c r="J6" s="2">
        <v>102.05</v>
      </c>
      <c r="K6" s="2"/>
      <c r="L6" s="2">
        <v>2745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1325</v>
      </c>
      <c r="B7" s="2"/>
      <c r="C7" s="2">
        <v>2019.96</v>
      </c>
      <c r="D7" s="2">
        <v>36.25</v>
      </c>
      <c r="E7" s="2">
        <v>155</v>
      </c>
      <c r="F7" s="2">
        <v>150</v>
      </c>
      <c r="G7" s="2">
        <v>113.79</v>
      </c>
      <c r="H7" s="2">
        <v>25</v>
      </c>
      <c r="I7" s="2"/>
      <c r="J7" s="2"/>
      <c r="K7" s="2"/>
      <c r="L7" s="2">
        <v>2500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90" t="s">
        <v>1149</v>
      </c>
      <c r="B8" s="2"/>
      <c r="C8" s="2">
        <v>988.28</v>
      </c>
      <c r="D8" s="2">
        <v>17.13</v>
      </c>
      <c r="E8" s="2">
        <v>73.239999999999995</v>
      </c>
      <c r="F8" s="2">
        <v>43</v>
      </c>
      <c r="G8" s="2">
        <v>47.79</v>
      </c>
      <c r="H8" s="2">
        <v>11.81</v>
      </c>
      <c r="I8" s="2"/>
      <c r="J8" s="2"/>
      <c r="K8" s="2"/>
      <c r="L8" s="2">
        <v>1181.25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90" t="s">
        <v>1240</v>
      </c>
      <c r="B9" s="2"/>
      <c r="C9" s="2">
        <v>121.8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v>121.8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3.15" x14ac:dyDescent="0.4">
      <c r="A10" s="256" t="s">
        <v>1239</v>
      </c>
      <c r="B10" s="2">
        <v>1869.54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1869.54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760</v>
      </c>
      <c r="B11" s="2"/>
      <c r="C11" s="2">
        <v>2000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2000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1241</v>
      </c>
      <c r="B12" s="2"/>
      <c r="C12" s="2">
        <v>1100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1100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1242</v>
      </c>
      <c r="B13" s="2"/>
      <c r="C13" s="2">
        <v>2400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2400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1243</v>
      </c>
      <c r="B14" s="2"/>
      <c r="C14" s="2">
        <v>1100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1100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1244</v>
      </c>
      <c r="B15" s="2"/>
      <c r="C15" s="2">
        <v>1100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1100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1245</v>
      </c>
      <c r="B16" s="2"/>
      <c r="C16" s="2">
        <v>480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>
        <v>480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1324</v>
      </c>
      <c r="B17" s="2"/>
      <c r="C17" s="2">
        <v>11.42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11.42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 t="s">
        <v>1246</v>
      </c>
      <c r="B18" s="2">
        <v>8700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>
        <v>8700</v>
      </c>
      <c r="AU18" s="2"/>
    </row>
    <row r="19" spans="1:47" ht="13.15" x14ac:dyDescent="0.4">
      <c r="A19" s="256" t="s">
        <v>1247</v>
      </c>
      <c r="B19" s="2">
        <v>2213.4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2188.1999999999998</v>
      </c>
      <c r="O19" s="2">
        <v>25.2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256" t="s">
        <v>1248</v>
      </c>
      <c r="B20" s="2">
        <v>4724.41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4724.41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694</v>
      </c>
      <c r="B21" s="2"/>
      <c r="C21" s="2">
        <v>3700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3700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1249</v>
      </c>
      <c r="B22" s="2"/>
      <c r="C22" s="2">
        <v>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5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256" t="s">
        <v>1252</v>
      </c>
      <c r="B23" s="2">
        <v>1484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1471.6</v>
      </c>
      <c r="O23" s="2">
        <v>12.4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256" t="s">
        <v>1250</v>
      </c>
      <c r="B24" s="2">
        <v>2517.41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2517.41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s="246" customFormat="1" ht="13.15" x14ac:dyDescent="0.4">
      <c r="A25" s="306" t="s">
        <v>1257</v>
      </c>
      <c r="B25" s="176">
        <v>2327.86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>
        <v>2234.06</v>
      </c>
      <c r="O25" s="176">
        <v>18.8</v>
      </c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>
        <v>75</v>
      </c>
      <c r="AU25" s="176"/>
    </row>
    <row r="26" spans="1:47" x14ac:dyDescent="0.35">
      <c r="A26" s="90" t="s">
        <v>1251</v>
      </c>
      <c r="B26" s="2"/>
      <c r="C26" s="2">
        <v>3434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v>3434</v>
      </c>
      <c r="AP26" s="2"/>
      <c r="AQ26" s="2"/>
      <c r="AR26" s="2"/>
      <c r="AS26" s="2"/>
      <c r="AT26" s="2"/>
      <c r="AU26" s="2"/>
    </row>
    <row r="27" spans="1:47" x14ac:dyDescent="0.35">
      <c r="A27" s="90" t="s">
        <v>721</v>
      </c>
      <c r="B27" s="2"/>
      <c r="C27" s="2">
        <v>1650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1650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1253</v>
      </c>
      <c r="B28" s="2"/>
      <c r="C28" s="2">
        <v>1187.48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1187.48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703</v>
      </c>
      <c r="B29" s="2"/>
      <c r="C29" s="2">
        <v>149.57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149.57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1258</v>
      </c>
      <c r="B30" s="2">
        <v>159.33000000000001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157.33000000000001</v>
      </c>
      <c r="O30" s="2">
        <v>2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 t="s">
        <v>1259</v>
      </c>
      <c r="B31" s="2">
        <v>57.48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56.68</v>
      </c>
      <c r="O31" s="2">
        <v>0.8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256" t="s">
        <v>1256</v>
      </c>
      <c r="B32" s="2">
        <v>3302.11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3302.11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701</v>
      </c>
      <c r="B33" s="2"/>
      <c r="C33" s="2">
        <v>2450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2450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247</v>
      </c>
      <c r="B34" s="2"/>
      <c r="C34" s="2">
        <v>62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>
        <v>62</v>
      </c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1260</v>
      </c>
      <c r="B35" s="2"/>
      <c r="C35" s="2">
        <v>222.4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>
        <v>222.4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1261</v>
      </c>
      <c r="B36" s="2">
        <v>1628.11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1613.71</v>
      </c>
      <c r="O36" s="2">
        <v>14.4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256" t="s">
        <v>1262</v>
      </c>
      <c r="B37" s="2">
        <v>5803.58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5803.58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707</v>
      </c>
      <c r="B38" s="2"/>
      <c r="C38" s="2">
        <v>4300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>
        <v>4300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247</v>
      </c>
      <c r="B39" s="2"/>
      <c r="C39" s="2">
        <v>51.03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>
        <v>51.03</v>
      </c>
      <c r="AN39" s="2"/>
      <c r="AO39" s="2"/>
      <c r="AP39" s="2"/>
      <c r="AQ39" s="2"/>
      <c r="AR39" s="2"/>
      <c r="AS39" s="2"/>
      <c r="AT39" s="2"/>
      <c r="AU39" s="2"/>
    </row>
    <row r="40" spans="1:47" s="246" customFormat="1" ht="13.15" x14ac:dyDescent="0.4">
      <c r="A40" s="306" t="s">
        <v>1263</v>
      </c>
      <c r="B40" s="176">
        <v>925.37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>
        <v>841.97</v>
      </c>
      <c r="O40" s="176">
        <v>8.4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>
        <v>75</v>
      </c>
      <c r="AU40" s="176"/>
    </row>
    <row r="41" spans="1:47" x14ac:dyDescent="0.35">
      <c r="A41" s="90" t="s">
        <v>713</v>
      </c>
      <c r="B41" s="2"/>
      <c r="C41" s="2">
        <v>1500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v>1500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1264</v>
      </c>
      <c r="B42" s="2">
        <v>2289.5700000000002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2269.5700000000002</v>
      </c>
      <c r="O42" s="2"/>
      <c r="P42" s="2"/>
      <c r="Q42" s="2">
        <v>20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1265</v>
      </c>
      <c r="B43" s="2">
        <v>29.1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29.1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1270</v>
      </c>
      <c r="B44" s="2">
        <v>1042.7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1034.3</v>
      </c>
      <c r="O44" s="2">
        <v>8.4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 t="s">
        <v>243</v>
      </c>
      <c r="B45" s="2"/>
      <c r="C45" s="2">
        <v>2753.19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v>2753.19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305" customFormat="1" x14ac:dyDescent="0.35">
      <c r="A46" s="178" t="s">
        <v>1266</v>
      </c>
      <c r="B46" s="304"/>
      <c r="C46" s="304">
        <v>2121.58</v>
      </c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>
        <v>2121.58</v>
      </c>
      <c r="AF46" s="304">
        <v>2121.58</v>
      </c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</row>
    <row r="47" spans="1:47" x14ac:dyDescent="0.35">
      <c r="A47" s="90" t="s">
        <v>1267</v>
      </c>
      <c r="B47" s="2"/>
      <c r="C47" s="2">
        <v>519.17999999999995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519.17999999999995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3.15" x14ac:dyDescent="0.4">
      <c r="A48" s="256" t="s">
        <v>1268</v>
      </c>
      <c r="B48" s="2">
        <v>2556.6799999999998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2556.6799999999998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256" t="s">
        <v>1269</v>
      </c>
      <c r="B49" s="2">
        <v>26.21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26.21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 t="s">
        <v>1271</v>
      </c>
      <c r="B50" s="2"/>
      <c r="C50" s="2">
        <v>17759.150000000001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17759.150000000001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1274</v>
      </c>
      <c r="B51" s="2">
        <v>1142.42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1133.22</v>
      </c>
      <c r="O51" s="2">
        <v>9.1999999999999993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247</v>
      </c>
      <c r="B52" s="2"/>
      <c r="C52" s="2">
        <v>50.01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>
        <v>50.01</v>
      </c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1275</v>
      </c>
      <c r="B53" s="2">
        <v>3148.11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3148.11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90" t="s">
        <v>1272</v>
      </c>
      <c r="B54" s="2"/>
      <c r="C54" s="2">
        <v>392.37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>
        <v>392.37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1273</v>
      </c>
      <c r="B55" s="2"/>
      <c r="C55" s="2">
        <v>443.5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>
        <v>443.5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256" t="s">
        <v>1276</v>
      </c>
      <c r="B56" s="2">
        <v>13569.13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13569.13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246" customFormat="1" x14ac:dyDescent="0.35">
      <c r="A57" s="178" t="s">
        <v>728</v>
      </c>
      <c r="B57" s="176"/>
      <c r="C57" s="176">
        <v>675</v>
      </c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>
        <v>675</v>
      </c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</row>
    <row r="58" spans="1:47" x14ac:dyDescent="0.35">
      <c r="A58" s="90" t="s">
        <v>265</v>
      </c>
      <c r="B58" s="2"/>
      <c r="C58" s="2">
        <v>622.79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>
        <v>127.66</v>
      </c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>
        <v>495.13</v>
      </c>
      <c r="AQ58" s="2"/>
      <c r="AR58" s="2"/>
      <c r="AS58" s="2"/>
      <c r="AT58" s="2"/>
      <c r="AU58" s="2"/>
    </row>
    <row r="59" spans="1:47" s="6" customFormat="1" ht="13.15" x14ac:dyDescent="0.4">
      <c r="A59" s="90" t="s">
        <v>1279</v>
      </c>
      <c r="B59" s="303"/>
      <c r="C59" s="143">
        <v>75</v>
      </c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143">
        <v>75</v>
      </c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</row>
    <row r="60" spans="1:47" x14ac:dyDescent="0.35">
      <c r="A60" s="90" t="s">
        <v>1281</v>
      </c>
      <c r="B60" s="2"/>
      <c r="C60" s="2">
        <v>75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>
        <v>75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1282</v>
      </c>
      <c r="B61" s="2"/>
      <c r="C61" s="2">
        <v>23.46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>
        <v>23.46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246" customFormat="1" ht="13.15" x14ac:dyDescent="0.4">
      <c r="A62" s="306" t="s">
        <v>1285</v>
      </c>
      <c r="B62" s="176">
        <v>5316.39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>
        <v>5200.59</v>
      </c>
      <c r="O62" s="176">
        <v>40.799999999999997</v>
      </c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>
        <v>75</v>
      </c>
      <c r="AU62" s="176"/>
    </row>
    <row r="63" spans="1:47" ht="13.15" x14ac:dyDescent="0.4">
      <c r="A63" s="256" t="s">
        <v>1283</v>
      </c>
      <c r="B63" s="2">
        <v>136.46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134.86000000000001</v>
      </c>
      <c r="O63" s="2">
        <v>1.6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15" x14ac:dyDescent="0.4">
      <c r="A64" s="256" t="s">
        <v>1284</v>
      </c>
      <c r="B64" s="2">
        <v>155.13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153.13</v>
      </c>
      <c r="O64" s="2">
        <v>2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3.15" x14ac:dyDescent="0.4">
      <c r="A65" s="256" t="s">
        <v>1280</v>
      </c>
      <c r="B65" s="2">
        <v>3855.04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v>3760.04</v>
      </c>
      <c r="O65" s="2"/>
      <c r="P65" s="2"/>
      <c r="Q65" s="2">
        <v>20</v>
      </c>
      <c r="R65" s="2"/>
      <c r="S65" s="2"/>
      <c r="T65" s="2">
        <v>75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1286</v>
      </c>
      <c r="B66" s="2"/>
      <c r="C66" s="2">
        <v>375.33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375.33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1289</v>
      </c>
      <c r="B67" s="2">
        <v>421.07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397.47</v>
      </c>
      <c r="O67" s="2">
        <v>3.6</v>
      </c>
      <c r="P67" s="2"/>
      <c r="Q67" s="2">
        <v>20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90" t="s">
        <v>1319</v>
      </c>
      <c r="B68" s="2"/>
      <c r="C68" s="2">
        <v>78.400000000000006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>
        <v>78.400000000000006</v>
      </c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90" t="s">
        <v>1125</v>
      </c>
      <c r="B69" s="2"/>
      <c r="C69" s="2">
        <v>527.77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>
        <v>527.77</v>
      </c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447</v>
      </c>
      <c r="B70" s="2"/>
      <c r="C70" s="2">
        <v>1248.07</v>
      </c>
      <c r="D70" s="2">
        <v>22.71</v>
      </c>
      <c r="E70" s="2">
        <v>97.12</v>
      </c>
      <c r="F70" s="2">
        <v>110</v>
      </c>
      <c r="G70" s="2">
        <v>72.900000000000006</v>
      </c>
      <c r="H70" s="2">
        <v>15.66</v>
      </c>
      <c r="I70" s="2"/>
      <c r="J70" s="2"/>
      <c r="K70" s="2"/>
      <c r="L70" s="2">
        <v>1566.46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233</v>
      </c>
      <c r="B71" s="2"/>
      <c r="C71" s="2">
        <v>1197.26</v>
      </c>
      <c r="D71" s="2">
        <v>21.78</v>
      </c>
      <c r="E71" s="2">
        <v>93.13</v>
      </c>
      <c r="F71" s="2">
        <v>105</v>
      </c>
      <c r="G71" s="2">
        <v>69.900000000000006</v>
      </c>
      <c r="H71" s="2">
        <v>15.02</v>
      </c>
      <c r="I71" s="2"/>
      <c r="J71" s="2"/>
      <c r="K71" s="2"/>
      <c r="L71" s="2">
        <v>1502.09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43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1287</v>
      </c>
      <c r="B72" s="2"/>
      <c r="C72" s="2">
        <v>462.57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462.57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919</v>
      </c>
      <c r="B73" s="2"/>
      <c r="C73" s="2">
        <v>89.75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43">
        <v>89.75</v>
      </c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1288</v>
      </c>
      <c r="B74" s="2"/>
      <c r="C74" s="2">
        <v>65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>
        <v>65</v>
      </c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1288</v>
      </c>
      <c r="B75" s="2"/>
      <c r="C75" s="2">
        <v>38.07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>
        <v>38.07</v>
      </c>
      <c r="AN75" s="2"/>
      <c r="AO75" s="2"/>
      <c r="AP75" s="2"/>
      <c r="AQ75" s="2"/>
      <c r="AR75" s="2"/>
      <c r="AS75" s="2"/>
      <c r="AT75" s="2"/>
      <c r="AU75" s="2"/>
    </row>
    <row r="76" spans="1:47" ht="13.15" x14ac:dyDescent="0.4">
      <c r="A76" s="256" t="s">
        <v>1293</v>
      </c>
      <c r="B76" s="2">
        <v>950.26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945.06</v>
      </c>
      <c r="O76" s="2">
        <v>5.2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1290</v>
      </c>
      <c r="B77" s="2">
        <v>855.21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855.21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3.15" x14ac:dyDescent="0.4">
      <c r="A78" s="256" t="s">
        <v>1297</v>
      </c>
      <c r="B78" s="2">
        <v>1243.82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1238.6199999999999</v>
      </c>
      <c r="O78" s="2">
        <v>5.2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246" customFormat="1" x14ac:dyDescent="0.35">
      <c r="A79" s="178" t="s">
        <v>1294</v>
      </c>
      <c r="B79" s="176"/>
      <c r="C79" s="176">
        <v>60.56</v>
      </c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>
        <v>60.56</v>
      </c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</row>
    <row r="80" spans="1:47" x14ac:dyDescent="0.35">
      <c r="A80" s="90" t="s">
        <v>1295</v>
      </c>
      <c r="B80" s="2"/>
      <c r="C80" s="2">
        <v>427.1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>
        <v>427.1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1296</v>
      </c>
      <c r="B81" s="2"/>
      <c r="C81" s="2">
        <v>539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>
        <v>539</v>
      </c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1298</v>
      </c>
      <c r="B82" s="2">
        <v>1221.08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1214.28</v>
      </c>
      <c r="O82" s="2">
        <v>6.8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90" t="s">
        <v>754</v>
      </c>
      <c r="B83" s="2"/>
      <c r="C83" s="2">
        <v>161.06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>
        <v>161.06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90" t="s">
        <v>723</v>
      </c>
      <c r="B84" s="2"/>
      <c r="C84" s="2">
        <v>225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>
        <v>225</v>
      </c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x14ac:dyDescent="0.35">
      <c r="A85" s="90" t="s">
        <v>1299</v>
      </c>
      <c r="B85" s="2"/>
      <c r="C85" s="2">
        <v>180.04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>
        <v>180.04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1301</v>
      </c>
      <c r="B86" s="2"/>
      <c r="C86" s="2">
        <v>58.03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>
        <v>58.03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1304</v>
      </c>
      <c r="B87" s="2">
        <v>785.79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730.19</v>
      </c>
      <c r="O87" s="2">
        <v>5.6</v>
      </c>
      <c r="P87" s="2"/>
      <c r="Q87" s="2">
        <v>20</v>
      </c>
      <c r="R87" s="2"/>
      <c r="S87" s="2"/>
      <c r="T87" s="2"/>
      <c r="U87" s="2">
        <v>30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3.15" x14ac:dyDescent="0.4">
      <c r="A88" s="256" t="s">
        <v>1305</v>
      </c>
      <c r="B88" s="2">
        <v>189.28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188.08</v>
      </c>
      <c r="O88" s="2">
        <v>1.2</v>
      </c>
      <c r="P88" s="2"/>
      <c r="Q88" s="2"/>
      <c r="R88" s="2"/>
      <c r="S88" s="2"/>
      <c r="T88" s="2"/>
      <c r="U88" s="2"/>
      <c r="V88" s="2"/>
      <c r="W88" s="143" t="s">
        <v>1300</v>
      </c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256" t="s">
        <v>1302</v>
      </c>
      <c r="B89" s="2">
        <v>1712.8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942.8</v>
      </c>
      <c r="O89" s="2"/>
      <c r="P89" s="2"/>
      <c r="Q89" s="2">
        <v>20</v>
      </c>
      <c r="R89" s="2"/>
      <c r="S89" s="2">
        <v>750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s="6" customFormat="1" ht="13.15" x14ac:dyDescent="0.4">
      <c r="A90" s="256" t="s">
        <v>1303</v>
      </c>
      <c r="B90" s="143">
        <v>26.42</v>
      </c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143">
        <v>26.42</v>
      </c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</row>
    <row r="91" spans="1:47" x14ac:dyDescent="0.35">
      <c r="A91" s="90" t="s">
        <v>1306</v>
      </c>
      <c r="B91" s="2"/>
      <c r="C91" s="2">
        <v>119.85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>
        <v>119.85</v>
      </c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1288</v>
      </c>
      <c r="B92" s="2"/>
      <c r="C92" s="2">
        <v>53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53</v>
      </c>
      <c r="AN92" s="2"/>
      <c r="AO92" s="2"/>
      <c r="AP92" s="2"/>
      <c r="AQ92" s="2"/>
      <c r="AR92" s="2"/>
      <c r="AS92" s="2"/>
      <c r="AT92" s="2"/>
      <c r="AU92" s="2"/>
    </row>
    <row r="93" spans="1:47" ht="13.15" x14ac:dyDescent="0.4">
      <c r="A93" s="256" t="s">
        <v>1311</v>
      </c>
      <c r="B93" s="2">
        <v>144.07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142.47</v>
      </c>
      <c r="O93" s="2">
        <v>1.6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3.15" x14ac:dyDescent="0.4">
      <c r="A94" s="256" t="s">
        <v>1314</v>
      </c>
      <c r="B94" s="2">
        <v>184.74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182.74</v>
      </c>
      <c r="O94" s="2">
        <v>2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256" t="s">
        <v>1315</v>
      </c>
      <c r="B95" s="2">
        <v>270.45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268.45</v>
      </c>
      <c r="O95" s="2">
        <v>2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3.15" x14ac:dyDescent="0.4">
      <c r="A96" s="256" t="s">
        <v>1317</v>
      </c>
      <c r="B96" s="2">
        <v>229.1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227.5</v>
      </c>
      <c r="O96" s="2">
        <v>1.6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3.15" x14ac:dyDescent="0.4">
      <c r="A97" s="256" t="s">
        <v>1316</v>
      </c>
      <c r="B97" s="2">
        <v>26.4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26</v>
      </c>
      <c r="O97" s="2">
        <v>0.4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90" t="s">
        <v>1307</v>
      </c>
      <c r="B98" s="2"/>
      <c r="C98" s="2">
        <v>27.06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47.94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x14ac:dyDescent="0.35">
      <c r="A99" s="90" t="s">
        <v>1308</v>
      </c>
      <c r="B99" s="2"/>
      <c r="C99" s="2">
        <v>46.89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28.11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>
        <v>75</v>
      </c>
      <c r="AT99" s="2"/>
      <c r="AU99" s="2"/>
    </row>
    <row r="100" spans="1:47" x14ac:dyDescent="0.35">
      <c r="A100" s="90" t="s">
        <v>1309</v>
      </c>
      <c r="B100" s="2"/>
      <c r="C100" s="2">
        <v>52.13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22.87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7" x14ac:dyDescent="0.35">
      <c r="A101" s="90" t="s">
        <v>1310</v>
      </c>
      <c r="B101" s="2"/>
      <c r="C101" s="2">
        <v>33.340000000000003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41.66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>
        <v>75</v>
      </c>
      <c r="AT101" s="2"/>
      <c r="AU101" s="2"/>
    </row>
    <row r="102" spans="1:47" x14ac:dyDescent="0.35">
      <c r="A102" s="90" t="s">
        <v>1312</v>
      </c>
      <c r="B102" s="2"/>
      <c r="C102" s="2">
        <v>59.26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v>59.26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3.15" x14ac:dyDescent="0.4">
      <c r="A103" s="256" t="s">
        <v>1313</v>
      </c>
      <c r="B103" s="2">
        <v>1526.94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1181.94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>
        <v>345</v>
      </c>
      <c r="AU103" s="2"/>
    </row>
    <row r="104" spans="1:47" x14ac:dyDescent="0.35">
      <c r="A104" s="90" t="s">
        <v>1318</v>
      </c>
      <c r="B104" s="2"/>
      <c r="C104" s="2">
        <v>567.44000000000005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>
        <v>567.44399999999996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90" t="s">
        <v>247</v>
      </c>
      <c r="B105" s="2"/>
      <c r="C105" s="2">
        <v>47.5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>
        <v>47.5</v>
      </c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 t="s">
        <v>1327</v>
      </c>
      <c r="B106" s="2">
        <v>622.01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617.61</v>
      </c>
      <c r="O106" s="2">
        <v>4.4000000000000004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3.15" x14ac:dyDescent="0.4">
      <c r="A107" s="256" t="s">
        <v>1320</v>
      </c>
      <c r="B107" s="2">
        <v>210.64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208.64</v>
      </c>
      <c r="O107" s="2">
        <v>2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90" t="s">
        <v>1227</v>
      </c>
      <c r="B108" s="2"/>
      <c r="C108" s="2">
        <v>25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>
        <v>25</v>
      </c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35">
      <c r="A109" s="90" t="s">
        <v>1321</v>
      </c>
      <c r="B109" s="2"/>
      <c r="C109" s="2">
        <v>244.97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>
        <v>244.97</v>
      </c>
      <c r="AN109" s="2"/>
      <c r="AO109" s="2"/>
      <c r="AP109" s="2"/>
      <c r="AQ109" s="2"/>
      <c r="AR109" s="2"/>
      <c r="AS109" s="2"/>
      <c r="AT109" s="2"/>
      <c r="AU109" s="2"/>
    </row>
    <row r="110" spans="1:47" x14ac:dyDescent="0.35">
      <c r="A110" s="90" t="s">
        <v>247</v>
      </c>
      <c r="B110" s="2"/>
      <c r="C110" s="2">
        <v>57.02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>
        <v>57.02</v>
      </c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90" t="s">
        <v>1322</v>
      </c>
      <c r="B111" s="2">
        <v>450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150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>
        <v>300</v>
      </c>
      <c r="AU111" s="2"/>
    </row>
    <row r="112" spans="1:47" x14ac:dyDescent="0.35">
      <c r="A112" s="90" t="s">
        <v>1323</v>
      </c>
      <c r="B112" s="2">
        <v>46.89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46.89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x14ac:dyDescent="0.35">
      <c r="A113" s="90" t="s">
        <v>1324</v>
      </c>
      <c r="B113" s="2"/>
      <c r="C113" s="2">
        <v>265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>
        <v>265</v>
      </c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ht="13.15" x14ac:dyDescent="0.4">
      <c r="A114" s="256" t="s">
        <v>1326</v>
      </c>
      <c r="B114" s="2">
        <v>680.65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653.04999999999995</v>
      </c>
      <c r="O114" s="2">
        <v>7.6</v>
      </c>
      <c r="P114" s="2"/>
      <c r="Q114" s="2">
        <v>20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x14ac:dyDescent="0.35">
      <c r="A115" s="90" t="s">
        <v>1332</v>
      </c>
      <c r="B115" s="2"/>
      <c r="C115" s="2">
        <v>1464.64</v>
      </c>
      <c r="D115" s="2">
        <v>26.37</v>
      </c>
      <c r="E115" s="2">
        <v>112.76</v>
      </c>
      <c r="F115" s="2">
        <v>117</v>
      </c>
      <c r="G115" s="2">
        <v>79.790000000000006</v>
      </c>
      <c r="H115" s="2">
        <v>18.190000000000001</v>
      </c>
      <c r="I115" s="2"/>
      <c r="J115" s="2"/>
      <c r="K115" s="2"/>
      <c r="L115" s="2">
        <v>1818.75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x14ac:dyDescent="0.35">
      <c r="A116" s="90" t="s">
        <v>1334</v>
      </c>
      <c r="B116" s="2">
        <v>1122.02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1113.22</v>
      </c>
      <c r="O116" s="2">
        <v>8.8000000000000007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ht="13.15" x14ac:dyDescent="0.4">
      <c r="A117" s="256" t="s">
        <v>1333</v>
      </c>
      <c r="B117" s="2">
        <v>1826.43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1711.43</v>
      </c>
      <c r="O117" s="2"/>
      <c r="P117" s="2"/>
      <c r="Q117" s="2">
        <v>40</v>
      </c>
      <c r="R117" s="2"/>
      <c r="S117" s="2"/>
      <c r="T117" s="2">
        <v>75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ht="13.15" x14ac:dyDescent="0.4">
      <c r="A118" s="256" t="s">
        <v>1335</v>
      </c>
      <c r="B118" s="2">
        <v>527.15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522.35</v>
      </c>
      <c r="O118" s="2">
        <v>4.8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x14ac:dyDescent="0.35">
      <c r="A119" s="90" t="s">
        <v>1336</v>
      </c>
      <c r="B119" s="2"/>
      <c r="C119" s="2">
        <v>19.39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55.61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>
        <v>75</v>
      </c>
      <c r="AT119" s="2"/>
      <c r="AU119" s="2"/>
    </row>
    <row r="120" spans="1:47" ht="13.15" x14ac:dyDescent="0.4">
      <c r="A120" s="25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x14ac:dyDescent="0.35">
      <c r="A121" s="9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x14ac:dyDescent="0.35">
      <c r="A122" s="9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x14ac:dyDescent="0.35">
      <c r="A123" s="9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3.15" x14ac:dyDescent="0.4">
      <c r="A124" s="25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3.15" x14ac:dyDescent="0.4">
      <c r="A125" s="25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x14ac:dyDescent="0.35">
      <c r="A126" s="9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3.15" x14ac:dyDescent="0.4">
      <c r="A127" s="256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3.15" x14ac:dyDescent="0.4">
      <c r="A128" s="256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9" ht="13.15" x14ac:dyDescent="0.4">
      <c r="A129" s="25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9" ht="13.15" x14ac:dyDescent="0.4">
      <c r="A130" s="25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9" ht="13.15" x14ac:dyDescent="0.4">
      <c r="A131" s="256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1293.78</v>
      </c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9" x14ac:dyDescent="0.35">
      <c r="A132" s="9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>
        <v>62686.46</v>
      </c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9" x14ac:dyDescent="0.35">
      <c r="A133" s="9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W133" s="302" t="s">
        <v>19</v>
      </c>
    </row>
    <row r="135" spans="1:49" ht="43.5" customHeight="1" x14ac:dyDescent="0.35">
      <c r="A135" t="s">
        <v>18</v>
      </c>
      <c r="B135" s="4">
        <f t="shared" ref="B135:L135" si="0">SUM(B4:B133)</f>
        <v>84252.76</v>
      </c>
      <c r="C135" s="4">
        <f t="shared" si="0"/>
        <v>68886.110000000015</v>
      </c>
      <c r="D135" s="4">
        <f t="shared" si="0"/>
        <v>208.53</v>
      </c>
      <c r="E135" s="4">
        <f t="shared" si="0"/>
        <v>891.69</v>
      </c>
      <c r="F135" s="4">
        <f t="shared" si="0"/>
        <v>912</v>
      </c>
      <c r="G135" s="4">
        <f t="shared" si="0"/>
        <v>652.76</v>
      </c>
      <c r="H135" s="4">
        <f t="shared" si="0"/>
        <v>143.81</v>
      </c>
      <c r="I135" s="4">
        <f t="shared" si="0"/>
        <v>0</v>
      </c>
      <c r="J135" s="4">
        <f t="shared" si="0"/>
        <v>127.66</v>
      </c>
      <c r="K135" s="4">
        <f t="shared" si="0"/>
        <v>0</v>
      </c>
      <c r="L135" s="219">
        <f t="shared" si="0"/>
        <v>14382.099999999999</v>
      </c>
      <c r="M135" s="4">
        <f>AD135+AF135+AH135+AI135</f>
        <v>66451.360000000001</v>
      </c>
      <c r="N135" s="4">
        <f t="shared" ref="N135:AU135" si="1">SUM(N4:N133)</f>
        <v>73582.150000000009</v>
      </c>
      <c r="O135" s="4">
        <f t="shared" si="1"/>
        <v>206.8</v>
      </c>
      <c r="P135" s="4">
        <f t="shared" si="1"/>
        <v>0</v>
      </c>
      <c r="Q135" s="4">
        <f t="shared" si="1"/>
        <v>160</v>
      </c>
      <c r="R135" s="4">
        <f t="shared" si="1"/>
        <v>0</v>
      </c>
      <c r="S135" s="4">
        <f t="shared" si="1"/>
        <v>750</v>
      </c>
      <c r="T135" s="4">
        <f t="shared" si="1"/>
        <v>150</v>
      </c>
      <c r="U135" s="4">
        <f t="shared" si="1"/>
        <v>30</v>
      </c>
      <c r="V135" s="4">
        <f t="shared" si="1"/>
        <v>0</v>
      </c>
      <c r="W135" s="4">
        <f t="shared" si="1"/>
        <v>842.93000000000006</v>
      </c>
      <c r="X135" s="4">
        <f t="shared" si="1"/>
        <v>12099.744000000001</v>
      </c>
      <c r="Y135" s="4">
        <f t="shared" si="1"/>
        <v>341.1</v>
      </c>
      <c r="Z135" s="4">
        <f t="shared" si="1"/>
        <v>462.57</v>
      </c>
      <c r="AA135" s="4">
        <f t="shared" si="1"/>
        <v>16275</v>
      </c>
      <c r="AB135" s="4">
        <f t="shared" si="1"/>
        <v>338.21999999999997</v>
      </c>
      <c r="AC135" s="4">
        <f t="shared" si="1"/>
        <v>17759.150000000001</v>
      </c>
      <c r="AD135" s="4">
        <f t="shared" si="1"/>
        <v>62686.46</v>
      </c>
      <c r="AE135" s="4">
        <f t="shared" si="1"/>
        <v>2121.58</v>
      </c>
      <c r="AF135" s="4">
        <f t="shared" si="1"/>
        <v>2121.58</v>
      </c>
      <c r="AG135" s="4">
        <f t="shared" si="1"/>
        <v>375.33</v>
      </c>
      <c r="AH135" s="4">
        <f t="shared" si="1"/>
        <v>349.54</v>
      </c>
      <c r="AI135" s="4">
        <f t="shared" si="1"/>
        <v>1293.78</v>
      </c>
      <c r="AJ135" s="4">
        <f t="shared" si="1"/>
        <v>538.03</v>
      </c>
      <c r="AK135" s="4">
        <f t="shared" si="1"/>
        <v>1510.27</v>
      </c>
      <c r="AL135" s="4">
        <f t="shared" si="1"/>
        <v>0</v>
      </c>
      <c r="AM135" s="4">
        <f t="shared" si="1"/>
        <v>668.6</v>
      </c>
      <c r="AN135" s="4">
        <f t="shared" si="1"/>
        <v>0</v>
      </c>
      <c r="AO135" s="4">
        <f t="shared" si="1"/>
        <v>3434</v>
      </c>
      <c r="AP135" s="4">
        <f t="shared" si="1"/>
        <v>495.13</v>
      </c>
      <c r="AQ135" s="4">
        <f t="shared" si="1"/>
        <v>0</v>
      </c>
      <c r="AR135" s="4">
        <f t="shared" si="1"/>
        <v>0</v>
      </c>
      <c r="AS135" s="4">
        <f t="shared" si="1"/>
        <v>375</v>
      </c>
      <c r="AT135" s="4">
        <f t="shared" si="1"/>
        <v>9570</v>
      </c>
      <c r="AU135" s="4">
        <f t="shared" si="1"/>
        <v>0</v>
      </c>
      <c r="AW135" s="4">
        <f>B135-C135-D135-E135-F135-G135-H135-I135-J135-K135+L135+M135-N135-O135+P135-Q135-R135-S135-T135-U135-V135+W135+X135+Y135+Z135+AA135+AB135+AC135-AD135+AE135-AF135+AG135-AH135-AI135+AJ135+AK135+AL135+AM135+AN135+AO135+AP135+AQ135+AR135+AS135-AT135+AU135</f>
        <v>3.9999999698920874E-3</v>
      </c>
    </row>
    <row r="137" spans="1:49" ht="15.4" thickBot="1" x14ac:dyDescent="0.45">
      <c r="A137" s="10" t="s">
        <v>22</v>
      </c>
      <c r="C137" s="15">
        <f>C2+B135-C135</f>
        <v>251387.91000000024</v>
      </c>
      <c r="D137" s="14"/>
    </row>
  </sheetData>
  <mergeCells count="1">
    <mergeCell ref="AE3:AF3"/>
  </mergeCells>
  <pageMargins left="0.2" right="0.39" top="1" bottom="1" header="0.5" footer="0.5"/>
  <pageSetup paperSize="5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B121"/>
  <sheetViews>
    <sheetView workbookViewId="0">
      <pane xSplit="1" ySplit="3" topLeftCell="B49" activePane="bottomRight" state="frozen"/>
      <selection pane="topRight" activeCell="B1" sqref="B1"/>
      <selection pane="bottomLeft" activeCell="A5" sqref="A5"/>
      <selection pane="bottomRight" activeCell="A20" sqref="A20:XFD20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6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44501</v>
      </c>
    </row>
    <row r="2" spans="1:47" ht="15.4" thickBot="1" x14ac:dyDescent="0.45">
      <c r="A2" s="10" t="s">
        <v>21</v>
      </c>
      <c r="B2" s="13"/>
      <c r="C2" s="15">
        <f>'October 2021'!C127</f>
        <v>237438.69000000024</v>
      </c>
      <c r="D2" s="14"/>
    </row>
    <row r="3" spans="1:47" ht="60" customHeight="1" thickBot="1" x14ac:dyDescent="0.45">
      <c r="A3" s="168" t="s">
        <v>718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98" t="s">
        <v>127</v>
      </c>
      <c r="AN3" s="298" t="s">
        <v>53</v>
      </c>
      <c r="AO3" s="298" t="s">
        <v>113</v>
      </c>
      <c r="AP3" s="298" t="s">
        <v>61</v>
      </c>
      <c r="AQ3" s="167" t="s">
        <v>13</v>
      </c>
      <c r="AR3" s="298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363.6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1995.26</v>
      </c>
      <c r="D6" s="2">
        <v>37.700000000000003</v>
      </c>
      <c r="E6" s="2">
        <v>161.19999999999999</v>
      </c>
      <c r="F6" s="2">
        <v>158</v>
      </c>
      <c r="G6" s="2">
        <v>119.79</v>
      </c>
      <c r="H6" s="2">
        <v>26</v>
      </c>
      <c r="I6" s="2"/>
      <c r="J6" s="2">
        <v>102.05</v>
      </c>
      <c r="K6" s="2"/>
      <c r="L6" s="2">
        <v>2600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2019.96</v>
      </c>
      <c r="D7" s="2">
        <v>36.25</v>
      </c>
      <c r="E7" s="2">
        <v>155</v>
      </c>
      <c r="F7" s="2">
        <v>150</v>
      </c>
      <c r="G7" s="2">
        <v>113.79</v>
      </c>
      <c r="H7" s="2">
        <v>25</v>
      </c>
      <c r="I7" s="2"/>
      <c r="J7" s="2"/>
      <c r="K7" s="2"/>
      <c r="L7" s="2">
        <v>2500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90" t="s">
        <v>1149</v>
      </c>
      <c r="B8" s="2"/>
      <c r="C8" s="2">
        <v>1182.06</v>
      </c>
      <c r="D8" s="2">
        <v>20.94</v>
      </c>
      <c r="E8" s="2">
        <v>89.52</v>
      </c>
      <c r="F8" s="2">
        <v>75</v>
      </c>
      <c r="G8" s="2">
        <v>61.79</v>
      </c>
      <c r="H8" s="2">
        <v>14.44</v>
      </c>
      <c r="I8" s="2"/>
      <c r="J8" s="2"/>
      <c r="K8" s="2"/>
      <c r="L8" s="2">
        <v>1443.75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x14ac:dyDescent="0.35">
      <c r="A9" s="90" t="s">
        <v>760</v>
      </c>
      <c r="B9" s="2"/>
      <c r="C9" s="2">
        <v>2000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>
        <v>2000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1152</v>
      </c>
      <c r="B10" s="2"/>
      <c r="C10" s="2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5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3.15" x14ac:dyDescent="0.4">
      <c r="A11" s="256" t="s">
        <v>1156</v>
      </c>
      <c r="B11" s="2">
        <v>2915.75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2865.75</v>
      </c>
      <c r="O11" s="2"/>
      <c r="P11" s="2"/>
      <c r="Q11" s="2"/>
      <c r="R11" s="2"/>
      <c r="S11" s="2"/>
      <c r="T11" s="2"/>
      <c r="U11" s="2"/>
      <c r="V11" s="2">
        <v>50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256" t="s">
        <v>1158</v>
      </c>
      <c r="B12" s="2">
        <v>2469.7800000000002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2405.38</v>
      </c>
      <c r="O12" s="2">
        <v>24.4</v>
      </c>
      <c r="P12" s="2"/>
      <c r="Q12" s="2">
        <v>40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1157</v>
      </c>
      <c r="B13" s="2"/>
      <c r="C13" s="2">
        <v>63.05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>
        <v>63.05</v>
      </c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1157</v>
      </c>
      <c r="B14" s="2"/>
      <c r="C14" s="2">
        <v>74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>
        <v>74</v>
      </c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1159</v>
      </c>
      <c r="B15" s="2"/>
      <c r="C15" s="2">
        <v>75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75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694</v>
      </c>
      <c r="B16" s="2"/>
      <c r="C16" s="2">
        <v>3700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3700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3.15" x14ac:dyDescent="0.4">
      <c r="A17" s="256" t="s">
        <v>1160</v>
      </c>
      <c r="B17" s="2">
        <v>2586.98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2491.98</v>
      </c>
      <c r="O17" s="2"/>
      <c r="P17" s="2"/>
      <c r="Q17" s="2">
        <v>20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>
        <v>75</v>
      </c>
      <c r="AU17" s="2"/>
    </row>
    <row r="18" spans="1:47" x14ac:dyDescent="0.35">
      <c r="A18" s="90" t="s">
        <v>1163</v>
      </c>
      <c r="B18" s="2"/>
      <c r="C18" s="2">
        <v>26.51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26.51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90" t="s">
        <v>1164</v>
      </c>
      <c r="B19" s="2"/>
      <c r="C19" s="2">
        <v>1650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1650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3.15" x14ac:dyDescent="0.4">
      <c r="A20" s="256" t="s">
        <v>1165</v>
      </c>
      <c r="B20" s="2">
        <v>1603.47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1514.87</v>
      </c>
      <c r="O20" s="2">
        <v>13.6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>
        <v>75</v>
      </c>
      <c r="AU20" s="2"/>
    </row>
    <row r="21" spans="1:47" ht="13.15" x14ac:dyDescent="0.4">
      <c r="A21" s="256" t="s">
        <v>1167</v>
      </c>
      <c r="B21" s="2">
        <v>1324.95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1312.15</v>
      </c>
      <c r="O21" s="2">
        <v>12.8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256" t="s">
        <v>1166</v>
      </c>
      <c r="B22" s="2">
        <v>3128.13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3108.13</v>
      </c>
      <c r="O22" s="2"/>
      <c r="P22" s="2"/>
      <c r="Q22" s="2">
        <v>20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256" t="s">
        <v>1168</v>
      </c>
      <c r="B23" s="2">
        <v>3363.35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3363.35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256" t="s">
        <v>1169</v>
      </c>
      <c r="B24" s="2">
        <v>22.87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22.87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90" t="s">
        <v>239</v>
      </c>
      <c r="B25" s="2"/>
      <c r="C25" s="2">
        <v>1060.68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1060.68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1170</v>
      </c>
      <c r="B26" s="2"/>
      <c r="C26" s="2">
        <v>2450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2450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1171</v>
      </c>
      <c r="B27" s="2"/>
      <c r="C27" s="2">
        <v>176.19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v>176.19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703</v>
      </c>
      <c r="B28" s="2"/>
      <c r="C28" s="2">
        <v>167.4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167.4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1172</v>
      </c>
      <c r="B29" s="2">
        <v>1055.18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1044.78</v>
      </c>
      <c r="O29" s="2">
        <v>10.4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256" t="s">
        <v>1173</v>
      </c>
      <c r="B30" s="2">
        <v>5959.97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3959.97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>
        <v>2000</v>
      </c>
      <c r="AU30" s="2"/>
    </row>
    <row r="31" spans="1:47" x14ac:dyDescent="0.35">
      <c r="A31" s="90" t="s">
        <v>1174</v>
      </c>
      <c r="B31" s="2"/>
      <c r="C31" s="2">
        <v>4300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4300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256" t="s">
        <v>1175</v>
      </c>
      <c r="B32" s="2">
        <v>1404.85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1390.85</v>
      </c>
      <c r="O32" s="2">
        <v>14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 t="s">
        <v>1176</v>
      </c>
      <c r="B33" s="2">
        <v>262.27999999999997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259.88</v>
      </c>
      <c r="O33" s="2">
        <v>2.4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 t="s">
        <v>1177</v>
      </c>
      <c r="B34" s="2">
        <v>256.31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254.31</v>
      </c>
      <c r="O34" s="2">
        <v>2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1178</v>
      </c>
      <c r="B35" s="2">
        <v>6569.23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6569.23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1179</v>
      </c>
      <c r="B36" s="2">
        <v>35.03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35.03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819</v>
      </c>
      <c r="B37" s="2"/>
      <c r="C37" s="2">
        <v>1500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1500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256" t="s">
        <v>1178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1180</v>
      </c>
      <c r="B39" s="2"/>
      <c r="C39" s="2">
        <v>47.98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>
        <v>47.98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90" t="s">
        <v>1157</v>
      </c>
      <c r="B40" s="2"/>
      <c r="C40" s="2">
        <v>68.010000000000005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>
        <v>68.010000000000005</v>
      </c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1183</v>
      </c>
      <c r="B41" s="2">
        <v>852.5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844.5</v>
      </c>
      <c r="O41" s="2">
        <v>8</v>
      </c>
      <c r="P41" s="2"/>
      <c r="Q41" s="2"/>
      <c r="R41" s="2"/>
      <c r="S41" s="2"/>
      <c r="T41" s="2"/>
      <c r="U41" s="2"/>
      <c r="V41" s="2"/>
      <c r="W41" s="14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1181</v>
      </c>
      <c r="B42" s="2">
        <v>1803.26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1783.26</v>
      </c>
      <c r="O42" s="2"/>
      <c r="P42" s="2"/>
      <c r="Q42" s="2">
        <v>20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1182</v>
      </c>
      <c r="B43" s="2">
        <v>30.24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30.24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1184</v>
      </c>
      <c r="B44" s="2">
        <v>14090.73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14090.73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 t="s">
        <v>816</v>
      </c>
      <c r="B45" s="2"/>
      <c r="C45" s="2">
        <v>2230.16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>
        <v>2230.16</v>
      </c>
      <c r="AF45" s="2">
        <v>2230.16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903</v>
      </c>
      <c r="B46" s="2"/>
      <c r="C46" s="2">
        <v>519.17999999999995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>
        <v>519.17999999999995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243</v>
      </c>
      <c r="B47" s="2"/>
      <c r="C47" s="2">
        <v>2457.3000000000002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2457.3000000000002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1185</v>
      </c>
      <c r="B48" s="2"/>
      <c r="C48" s="2">
        <v>24004.03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24004.03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3.15" x14ac:dyDescent="0.4">
      <c r="A49" s="256" t="s">
        <v>1188</v>
      </c>
      <c r="B49" s="2">
        <v>1319.79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1307.3900000000001</v>
      </c>
      <c r="O49" s="2">
        <v>12.4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256" t="s">
        <v>1186</v>
      </c>
      <c r="B50" s="2">
        <v>3611.7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3611.7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1187</v>
      </c>
      <c r="B51" s="2">
        <v>26.42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26.42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1157</v>
      </c>
      <c r="B52" s="2"/>
      <c r="C52" s="2">
        <v>59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>
        <v>59</v>
      </c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90" t="s">
        <v>728</v>
      </c>
      <c r="B53" s="2"/>
      <c r="C53" s="2">
        <v>675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>
        <v>675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90" t="s">
        <v>1189</v>
      </c>
      <c r="B54" s="2"/>
      <c r="C54" s="2">
        <v>229.45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>
        <v>229.45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911</v>
      </c>
      <c r="B55" s="2"/>
      <c r="C55" s="2">
        <v>2523.14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>
        <v>2523.14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265</v>
      </c>
      <c r="B56" s="2"/>
      <c r="C56" s="2">
        <v>622.79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>
        <v>127.66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>
        <v>495.13</v>
      </c>
      <c r="AQ56" s="2"/>
      <c r="AR56" s="2"/>
      <c r="AS56" s="2"/>
      <c r="AT56" s="2"/>
      <c r="AU56" s="2"/>
    </row>
    <row r="57" spans="1:47" x14ac:dyDescent="0.35">
      <c r="A57" s="90" t="s">
        <v>1157</v>
      </c>
      <c r="B57" s="2"/>
      <c r="C57" s="2">
        <v>31.5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v>31.5</v>
      </c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 t="s">
        <v>1190</v>
      </c>
      <c r="B58" s="2">
        <v>5337.2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5299.2</v>
      </c>
      <c r="O58" s="2">
        <v>38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256" t="s">
        <v>1191</v>
      </c>
      <c r="B59" s="2">
        <v>492.16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488.56</v>
      </c>
      <c r="O59" s="2">
        <v>3.6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1199</v>
      </c>
      <c r="B60" s="2">
        <v>3766.39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3766.39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837</v>
      </c>
      <c r="B61" s="2"/>
      <c r="C61" s="2">
        <v>387.66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>
        <v>387.66</v>
      </c>
      <c r="AH61" s="2"/>
      <c r="AI61" s="2">
        <v>1220.18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3.15" x14ac:dyDescent="0.4">
      <c r="A62" s="256" t="s">
        <v>1193</v>
      </c>
      <c r="B62" s="2">
        <v>1234.24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1223.8399999999999</v>
      </c>
      <c r="O62" s="2">
        <v>10.4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15" x14ac:dyDescent="0.4">
      <c r="A63" s="256" t="s">
        <v>1194</v>
      </c>
      <c r="B63" s="2">
        <v>121.91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120.71</v>
      </c>
      <c r="O63" s="2">
        <v>1.2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15" x14ac:dyDescent="0.4">
      <c r="A64" s="256" t="s">
        <v>1195</v>
      </c>
      <c r="B64" s="2">
        <v>316.77999999999997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315.18</v>
      </c>
      <c r="O64" s="2">
        <v>1.6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447</v>
      </c>
      <c r="B65" s="2"/>
      <c r="C65" s="2">
        <v>1248.07</v>
      </c>
      <c r="D65" s="2">
        <v>22.71</v>
      </c>
      <c r="E65" s="2">
        <v>97.12</v>
      </c>
      <c r="F65" s="2">
        <v>110</v>
      </c>
      <c r="G65" s="2">
        <v>72.900000000000006</v>
      </c>
      <c r="H65" s="2">
        <v>15.66</v>
      </c>
      <c r="I65" s="2"/>
      <c r="J65" s="2"/>
      <c r="K65" s="2"/>
      <c r="L65" s="2">
        <v>1566.46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233</v>
      </c>
      <c r="B66" s="2"/>
      <c r="C66" s="2">
        <v>1197.26</v>
      </c>
      <c r="D66" s="2">
        <v>21.78</v>
      </c>
      <c r="E66" s="2">
        <v>93.13</v>
      </c>
      <c r="F66" s="2">
        <v>105</v>
      </c>
      <c r="G66" s="2">
        <v>69.900000000000006</v>
      </c>
      <c r="H66" s="2">
        <v>15.02</v>
      </c>
      <c r="I66" s="2"/>
      <c r="J66" s="2"/>
      <c r="K66" s="2"/>
      <c r="L66" s="2">
        <v>1502.09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43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 t="s">
        <v>838</v>
      </c>
      <c r="B67" s="2"/>
      <c r="C67" s="2">
        <v>336.59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>
        <v>336.59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90" t="s">
        <v>1192</v>
      </c>
      <c r="B68" s="2"/>
      <c r="C68" s="2">
        <v>250.5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>
        <v>250.5</v>
      </c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1198</v>
      </c>
      <c r="B69" s="2">
        <v>1180.8599999999999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1172.06</v>
      </c>
      <c r="O69" s="2">
        <v>8.8000000000000007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256" t="s">
        <v>1196</v>
      </c>
      <c r="B70" s="2">
        <v>2176.0700000000002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1386.07</v>
      </c>
      <c r="O70" s="2"/>
      <c r="P70" s="2"/>
      <c r="Q70" s="2">
        <v>40</v>
      </c>
      <c r="R70" s="2"/>
      <c r="S70" s="2">
        <v>750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256" t="s">
        <v>1197</v>
      </c>
      <c r="B71" s="2">
        <v>69.94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69.94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1200</v>
      </c>
      <c r="B72" s="2"/>
      <c r="C72" s="2">
        <v>3000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>
        <v>3000</v>
      </c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1201</v>
      </c>
      <c r="B73" s="2"/>
      <c r="C73" s="2">
        <v>88.4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>
        <v>88.4</v>
      </c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1157</v>
      </c>
      <c r="B74" s="2"/>
      <c r="C74" s="2">
        <v>63.5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>
        <v>63.5</v>
      </c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1202</v>
      </c>
      <c r="B75" s="2">
        <v>464.53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460.13</v>
      </c>
      <c r="O75" s="2">
        <v>4.4000000000000004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754</v>
      </c>
      <c r="B76" s="2"/>
      <c r="C76" s="2">
        <v>161.06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>
        <v>161.06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1203</v>
      </c>
      <c r="B77" s="2">
        <v>848.24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842.64</v>
      </c>
      <c r="O77" s="2">
        <v>5.6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1204</v>
      </c>
      <c r="B78" s="2"/>
      <c r="C78" s="2">
        <v>44.98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>
        <v>44.98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669</v>
      </c>
      <c r="B79" s="2"/>
      <c r="C79" s="2">
        <v>180.04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>
        <v>180.04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256" t="s">
        <v>1205</v>
      </c>
      <c r="B80" s="2">
        <v>693.16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689.16</v>
      </c>
      <c r="O80" s="2">
        <v>4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1206</v>
      </c>
      <c r="B81" s="2">
        <v>1574.57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1554.57</v>
      </c>
      <c r="O81" s="2"/>
      <c r="P81" s="2"/>
      <c r="Q81" s="2">
        <v>20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1207</v>
      </c>
      <c r="B82" s="2">
        <v>200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200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90" t="s">
        <v>1209</v>
      </c>
      <c r="B83" s="2"/>
      <c r="C83" s="2">
        <v>1525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>
        <v>1525</v>
      </c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35">
      <c r="A84" s="90" t="s">
        <v>1210</v>
      </c>
      <c r="B84" s="2"/>
      <c r="C84" s="2">
        <v>4350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>
        <v>4350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1211</v>
      </c>
      <c r="B85" s="2">
        <v>657.79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652.59</v>
      </c>
      <c r="O85" s="2">
        <v>5.2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15" x14ac:dyDescent="0.4">
      <c r="A86" s="256" t="s">
        <v>1215</v>
      </c>
      <c r="B86" s="2">
        <v>25.49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25.09</v>
      </c>
      <c r="O86" s="2">
        <v>0.4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1213</v>
      </c>
      <c r="B87" s="2">
        <v>80.03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79.63</v>
      </c>
      <c r="O87" s="2">
        <v>0.4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1212</v>
      </c>
      <c r="B88" s="2"/>
      <c r="C88" s="2">
        <v>35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>
        <v>35</v>
      </c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1157</v>
      </c>
      <c r="B89" s="2"/>
      <c r="C89" s="2">
        <v>56.01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56.01</v>
      </c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1157</v>
      </c>
      <c r="B90" s="2"/>
      <c r="C90" s="2">
        <v>54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>
        <v>54</v>
      </c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256" t="s">
        <v>1214</v>
      </c>
      <c r="B91" s="2">
        <v>553.46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550.66</v>
      </c>
      <c r="O91" s="2">
        <v>2.8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1157</v>
      </c>
      <c r="B92" s="2"/>
      <c r="C92" s="2">
        <v>59.02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59.02</v>
      </c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1216</v>
      </c>
      <c r="B93" s="2"/>
      <c r="C93" s="2">
        <v>52.13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22.87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>
        <v>75</v>
      </c>
      <c r="AT93" s="2"/>
      <c r="AU93" s="2"/>
    </row>
    <row r="94" spans="1:47" x14ac:dyDescent="0.35">
      <c r="A94" s="90" t="s">
        <v>1217</v>
      </c>
      <c r="B94" s="2"/>
      <c r="C94" s="2">
        <v>31.28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43.72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>
        <v>75</v>
      </c>
      <c r="AT94" s="2"/>
      <c r="AU94" s="2"/>
    </row>
    <row r="95" spans="1:47" x14ac:dyDescent="0.35">
      <c r="A95" s="90" t="s">
        <v>1218</v>
      </c>
      <c r="B95" s="2"/>
      <c r="C95" s="2">
        <v>52.13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22.87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>
        <v>75</v>
      </c>
      <c r="AT95" s="2"/>
      <c r="AU95" s="2"/>
    </row>
    <row r="96" spans="1:47" x14ac:dyDescent="0.35">
      <c r="A96" s="90" t="s">
        <v>1219</v>
      </c>
      <c r="B96" s="2"/>
      <c r="C96" s="2">
        <v>27.43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47.57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>
        <v>67133.94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>
        <v>75</v>
      </c>
      <c r="AT96" s="2"/>
      <c r="AU96" s="2"/>
    </row>
    <row r="97" spans="1:47" x14ac:dyDescent="0.35">
      <c r="A97" s="90" t="s">
        <v>1220</v>
      </c>
      <c r="B97" s="2"/>
      <c r="C97" s="2">
        <v>22.04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52.96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>
        <v>75</v>
      </c>
      <c r="AT97" s="2"/>
      <c r="AU97" s="2"/>
    </row>
    <row r="98" spans="1:47" x14ac:dyDescent="0.35">
      <c r="A98" s="90" t="s">
        <v>1224</v>
      </c>
      <c r="B98" s="2"/>
      <c r="C98" s="2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75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x14ac:dyDescent="0.35">
      <c r="A99" s="90" t="s">
        <v>1225</v>
      </c>
      <c r="B99" s="2">
        <v>525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75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>
        <v>450</v>
      </c>
      <c r="AU99" s="2"/>
    </row>
    <row r="100" spans="1:47" x14ac:dyDescent="0.35">
      <c r="A100" s="90" t="s">
        <v>1223</v>
      </c>
      <c r="B100" s="2"/>
      <c r="C100" s="2">
        <v>8650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>
        <v>8650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90" t="s">
        <v>1226</v>
      </c>
      <c r="B101" s="2"/>
      <c r="C101" s="2">
        <v>85.47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>
        <v>85.47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90" t="s">
        <v>1227</v>
      </c>
      <c r="B102" s="2"/>
      <c r="C102" s="2">
        <v>25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v>25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3.15" x14ac:dyDescent="0.4">
      <c r="A103" s="256" t="s">
        <v>1221</v>
      </c>
      <c r="B103" s="2">
        <v>311.18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309.18</v>
      </c>
      <c r="O103" s="2">
        <v>2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90" t="s">
        <v>1232</v>
      </c>
      <c r="B104" s="2"/>
      <c r="C104" s="2">
        <v>565.44000000000005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>
        <v>565.44000000000005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3.15" x14ac:dyDescent="0.4">
      <c r="A105" s="256" t="s">
        <v>1222</v>
      </c>
      <c r="B105" s="2">
        <v>1799.49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1799.49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 t="s">
        <v>1228</v>
      </c>
      <c r="B106" s="2">
        <v>630.76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626.36</v>
      </c>
      <c r="O106" s="2">
        <v>4.4000000000000004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ht="13.15" x14ac:dyDescent="0.4">
      <c r="A107" s="256" t="s">
        <v>1229</v>
      </c>
      <c r="B107" s="2">
        <v>45.4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45</v>
      </c>
      <c r="O107" s="2">
        <v>0.4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3.15" x14ac:dyDescent="0.4">
      <c r="A108" s="256" t="s">
        <v>1230</v>
      </c>
      <c r="B108" s="2">
        <v>125.08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123.48</v>
      </c>
      <c r="O108" s="2">
        <v>1.6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256" t="s">
        <v>1231</v>
      </c>
      <c r="B109" s="2">
        <v>57.71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56.91</v>
      </c>
      <c r="O109" s="2">
        <v>0.8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ht="13.15" x14ac:dyDescent="0.4">
      <c r="A110" s="256" t="s">
        <v>1233</v>
      </c>
      <c r="B110" s="2">
        <v>211.36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209.36</v>
      </c>
      <c r="O110" s="2">
        <v>2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3.15" x14ac:dyDescent="0.4">
      <c r="A111" s="256" t="s">
        <v>1234</v>
      </c>
      <c r="B111" s="2">
        <v>954.14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925.74</v>
      </c>
      <c r="O111" s="2">
        <v>8.4</v>
      </c>
      <c r="P111" s="2"/>
      <c r="Q111" s="2">
        <v>20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256" t="s">
        <v>1238</v>
      </c>
      <c r="B112" s="2">
        <v>699.38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691.38</v>
      </c>
      <c r="O112" s="2">
        <v>8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x14ac:dyDescent="0.35">
      <c r="A113" s="90" t="s">
        <v>1180</v>
      </c>
      <c r="B113" s="2"/>
      <c r="C113" s="2">
        <v>52.2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>
        <v>52.2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90" t="s">
        <v>247</v>
      </c>
      <c r="B114" s="2"/>
      <c r="C114" s="2">
        <v>64.5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>
        <v>64.5</v>
      </c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90" t="s">
        <v>1139</v>
      </c>
      <c r="B115" s="2"/>
      <c r="C115" s="2">
        <v>1750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>
        <v>1750</v>
      </c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ht="13.15" x14ac:dyDescent="0.4">
      <c r="A116" s="256" t="s">
        <v>1235</v>
      </c>
      <c r="B116" s="2">
        <v>1484.56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1369.56</v>
      </c>
      <c r="O116" s="2"/>
      <c r="P116" s="2"/>
      <c r="Q116" s="2">
        <v>40</v>
      </c>
      <c r="R116" s="2"/>
      <c r="S116" s="2"/>
      <c r="T116" s="2">
        <v>75</v>
      </c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9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>
        <f>AD119+AF119+AH119+AI119</f>
        <v>70947.88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W117" s="299" t="s">
        <v>19</v>
      </c>
    </row>
    <row r="119" spans="1:49" ht="43.5" customHeight="1" x14ac:dyDescent="0.35">
      <c r="A119" t="s">
        <v>18</v>
      </c>
      <c r="B119" s="4">
        <f t="shared" ref="B119:AU119" si="0">SUM(B4:B117)</f>
        <v>81329.650000000023</v>
      </c>
      <c r="C119" s="4">
        <f t="shared" si="0"/>
        <v>82747.079999999987</v>
      </c>
      <c r="D119" s="4">
        <f t="shared" si="0"/>
        <v>183.87</v>
      </c>
      <c r="E119" s="4">
        <f t="shared" si="0"/>
        <v>786.22</v>
      </c>
      <c r="F119" s="4">
        <f t="shared" si="0"/>
        <v>813</v>
      </c>
      <c r="G119" s="4">
        <f t="shared" si="0"/>
        <v>580.97</v>
      </c>
      <c r="H119" s="4">
        <f t="shared" si="0"/>
        <v>126.8</v>
      </c>
      <c r="I119" s="4">
        <f t="shared" si="0"/>
        <v>0</v>
      </c>
      <c r="J119" s="4">
        <f t="shared" si="0"/>
        <v>127.66</v>
      </c>
      <c r="K119" s="4">
        <f t="shared" si="0"/>
        <v>0</v>
      </c>
      <c r="L119" s="219">
        <f t="shared" si="0"/>
        <v>12680.849999999999</v>
      </c>
      <c r="M119" s="4">
        <f t="shared" si="0"/>
        <v>70947.88</v>
      </c>
      <c r="N119" s="4">
        <f t="shared" si="0"/>
        <v>77685.640000000014</v>
      </c>
      <c r="O119" s="4">
        <f t="shared" si="0"/>
        <v>214.00000000000003</v>
      </c>
      <c r="P119" s="4">
        <f t="shared" si="0"/>
        <v>0</v>
      </c>
      <c r="Q119" s="4">
        <f t="shared" si="0"/>
        <v>220</v>
      </c>
      <c r="R119" s="4">
        <f t="shared" si="0"/>
        <v>0</v>
      </c>
      <c r="S119" s="4">
        <f t="shared" si="0"/>
        <v>750</v>
      </c>
      <c r="T119" s="4">
        <f t="shared" si="0"/>
        <v>75</v>
      </c>
      <c r="U119" s="4">
        <f t="shared" si="0"/>
        <v>0</v>
      </c>
      <c r="V119" s="4">
        <f t="shared" si="0"/>
        <v>50</v>
      </c>
      <c r="W119" s="4">
        <f t="shared" si="0"/>
        <v>359.9</v>
      </c>
      <c r="X119" s="4">
        <f t="shared" si="0"/>
        <v>16823.899999999998</v>
      </c>
      <c r="Y119" s="4">
        <f t="shared" si="0"/>
        <v>341.1</v>
      </c>
      <c r="Z119" s="4">
        <f t="shared" si="0"/>
        <v>336.59</v>
      </c>
      <c r="AA119" s="4">
        <f t="shared" si="0"/>
        <v>16275</v>
      </c>
      <c r="AB119" s="4">
        <f t="shared" si="0"/>
        <v>1754.17</v>
      </c>
      <c r="AC119" s="4">
        <f t="shared" si="0"/>
        <v>24004.03</v>
      </c>
      <c r="AD119" s="4">
        <f t="shared" si="0"/>
        <v>67133.94</v>
      </c>
      <c r="AE119" s="4">
        <f t="shared" si="0"/>
        <v>2230.16</v>
      </c>
      <c r="AF119" s="4">
        <f t="shared" si="0"/>
        <v>2230.16</v>
      </c>
      <c r="AG119" s="4">
        <f t="shared" si="0"/>
        <v>387.66</v>
      </c>
      <c r="AH119" s="4">
        <f t="shared" si="0"/>
        <v>363.6</v>
      </c>
      <c r="AI119" s="4">
        <f t="shared" si="0"/>
        <v>1220.18</v>
      </c>
      <c r="AJ119" s="4">
        <f t="shared" si="0"/>
        <v>4450.1799999999994</v>
      </c>
      <c r="AK119" s="4">
        <f t="shared" si="0"/>
        <v>2699.33</v>
      </c>
      <c r="AL119" s="4">
        <f t="shared" si="0"/>
        <v>1750</v>
      </c>
      <c r="AM119" s="4">
        <f t="shared" si="0"/>
        <v>592.59</v>
      </c>
      <c r="AN119" s="4">
        <f t="shared" si="0"/>
        <v>0</v>
      </c>
      <c r="AO119" s="4">
        <f t="shared" si="0"/>
        <v>0</v>
      </c>
      <c r="AP119" s="4">
        <f t="shared" si="0"/>
        <v>495.13</v>
      </c>
      <c r="AQ119" s="4">
        <f t="shared" si="0"/>
        <v>0</v>
      </c>
      <c r="AR119" s="4">
        <f t="shared" si="0"/>
        <v>0</v>
      </c>
      <c r="AS119" s="4">
        <f t="shared" si="0"/>
        <v>450</v>
      </c>
      <c r="AT119" s="4">
        <f t="shared" si="0"/>
        <v>2600</v>
      </c>
      <c r="AU119" s="4">
        <f t="shared" si="0"/>
        <v>0</v>
      </c>
      <c r="AW119" s="4">
        <f>B119-C119-D119-E119-F119-G119-H119-I119-J119-K119+L119+M119-N119-O119+P119-Q119-R119-S119-T119-U119-V119+W119+X119+Y119+Z119+AA119+AB119+AC119-AD119+AE119-AF119+AG119-AH119-AI119+AJ119+AK119+AL119+AM119+AN119+AO119+AP119+AQ119+AR119+AS119-AT119+AU119</f>
        <v>2.0008883439004421E-11</v>
      </c>
    </row>
    <row r="121" spans="1:49" ht="15.4" thickBot="1" x14ac:dyDescent="0.45">
      <c r="A121" s="10" t="s">
        <v>22</v>
      </c>
      <c r="C121" s="15">
        <f>C2+B119-C119</f>
        <v>236021.26000000027</v>
      </c>
      <c r="D121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BB127"/>
  <sheetViews>
    <sheetView workbookViewId="0">
      <pane xSplit="1" ySplit="3" topLeftCell="B43" activePane="bottomRight" state="frozen"/>
      <selection pane="topRight" activeCell="B1" sqref="B1"/>
      <selection pane="bottomLeft" activeCell="A5" sqref="A5"/>
      <selection pane="bottomRight" activeCell="A55" sqref="A55:XFD55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44470</v>
      </c>
    </row>
    <row r="2" spans="1:47" ht="15.4" thickBot="1" x14ac:dyDescent="0.45">
      <c r="A2" s="10" t="s">
        <v>21</v>
      </c>
      <c r="B2" s="13"/>
      <c r="C2" s="15">
        <f>'September 2021'!C123</f>
        <v>232093.51000000021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93" t="s">
        <v>127</v>
      </c>
      <c r="AN3" s="293" t="s">
        <v>53</v>
      </c>
      <c r="AO3" s="293" t="s">
        <v>113</v>
      </c>
      <c r="AP3" s="293" t="s">
        <v>61</v>
      </c>
      <c r="AQ3" s="167" t="s">
        <v>13</v>
      </c>
      <c r="AR3" s="293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338.09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1995.26</v>
      </c>
      <c r="D6" s="2">
        <v>37.700000000000003</v>
      </c>
      <c r="E6" s="2">
        <v>161.19999999999999</v>
      </c>
      <c r="F6" s="2">
        <v>158</v>
      </c>
      <c r="G6" s="2">
        <v>119.79</v>
      </c>
      <c r="H6" s="2">
        <v>26</v>
      </c>
      <c r="I6" s="2"/>
      <c r="J6" s="2">
        <v>102.05</v>
      </c>
      <c r="K6" s="2"/>
      <c r="L6" s="2">
        <v>2600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2019.96</v>
      </c>
      <c r="D7" s="2">
        <v>36.25</v>
      </c>
      <c r="E7" s="2">
        <v>155</v>
      </c>
      <c r="F7" s="2">
        <v>150</v>
      </c>
      <c r="G7" s="2">
        <v>113.79</v>
      </c>
      <c r="H7" s="2">
        <v>25</v>
      </c>
      <c r="I7" s="2"/>
      <c r="J7" s="2"/>
      <c r="K7" s="2"/>
      <c r="L7" s="2">
        <v>2500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1051</v>
      </c>
      <c r="B8" s="2">
        <v>2525.37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2405.37</v>
      </c>
      <c r="O8" s="2"/>
      <c r="P8" s="2"/>
      <c r="Q8" s="2">
        <v>20</v>
      </c>
      <c r="R8" s="2"/>
      <c r="S8" s="2"/>
      <c r="T8" s="2"/>
      <c r="U8" s="2"/>
      <c r="V8" s="2">
        <v>100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1052</v>
      </c>
      <c r="B9" s="2">
        <v>3121.49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3071.24</v>
      </c>
      <c r="O9" s="2">
        <v>30.25</v>
      </c>
      <c r="P9" s="2"/>
      <c r="Q9" s="2">
        <v>20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238</v>
      </c>
      <c r="B10" s="2"/>
      <c r="C10" s="2">
        <v>2000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2000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523</v>
      </c>
      <c r="B11" s="2"/>
      <c r="C11" s="2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5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261</v>
      </c>
      <c r="B12" s="2"/>
      <c r="C12" s="2">
        <v>74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>
        <v>74</v>
      </c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256" t="s">
        <v>1053</v>
      </c>
      <c r="B13" s="2">
        <v>288.58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285.38</v>
      </c>
      <c r="O13" s="2">
        <v>3.2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3.15" x14ac:dyDescent="0.4">
      <c r="A14" s="256" t="s">
        <v>1054</v>
      </c>
      <c r="B14" s="2">
        <v>353.52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349.92</v>
      </c>
      <c r="O14" s="2">
        <v>3.6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256" t="s">
        <v>1055</v>
      </c>
      <c r="B15" s="2">
        <v>8695.7099999999991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8695.7099999999991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3.15" x14ac:dyDescent="0.4">
      <c r="A16" s="256" t="s">
        <v>1057</v>
      </c>
      <c r="B16" s="2">
        <v>1618.78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v>1604.93</v>
      </c>
      <c r="O16" s="2">
        <v>13.85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1056</v>
      </c>
      <c r="B17" s="2"/>
      <c r="C17" s="2">
        <v>3700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3700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260</v>
      </c>
      <c r="B18" s="2"/>
      <c r="C18" s="2">
        <v>133.91999999999999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133.91999999999999</v>
      </c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x14ac:dyDescent="0.35">
      <c r="A19" s="90" t="s">
        <v>239</v>
      </c>
      <c r="B19" s="2"/>
      <c r="C19" s="2">
        <v>1093.82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v>1093.82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1066</v>
      </c>
      <c r="B20" s="2"/>
      <c r="C20" s="2">
        <v>321.39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v>321.39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256" t="s">
        <v>1058</v>
      </c>
      <c r="B21" s="2">
        <v>4162.58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4162.58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256" t="s">
        <v>1060</v>
      </c>
      <c r="B22" s="2">
        <v>1492.86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1432.06</v>
      </c>
      <c r="O22" s="2">
        <v>10.8</v>
      </c>
      <c r="P22" s="2"/>
      <c r="Q22" s="2"/>
      <c r="R22" s="2"/>
      <c r="S22" s="2"/>
      <c r="T22" s="2">
        <v>50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1059</v>
      </c>
      <c r="B23" s="2"/>
      <c r="C23" s="2">
        <v>2450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2450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3.15" x14ac:dyDescent="0.4">
      <c r="A24" s="256" t="s">
        <v>1061</v>
      </c>
      <c r="B24" s="2">
        <v>1782.49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v>1757.49</v>
      </c>
      <c r="O24" s="2"/>
      <c r="P24" s="2"/>
      <c r="Q24" s="2"/>
      <c r="R24" s="2"/>
      <c r="S24" s="2"/>
      <c r="T24" s="2">
        <v>25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1062</v>
      </c>
      <c r="B25" s="2">
        <v>27.27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27.27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1068</v>
      </c>
      <c r="B26" s="2">
        <v>940.13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931.33</v>
      </c>
      <c r="O26" s="2">
        <v>8.8000000000000007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1065</v>
      </c>
      <c r="B27" s="2"/>
      <c r="C27" s="2">
        <v>4300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4300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261</v>
      </c>
      <c r="B28" s="2"/>
      <c r="C28" s="2">
        <v>62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>
        <v>62</v>
      </c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261</v>
      </c>
      <c r="B29" s="2"/>
      <c r="C29" s="2">
        <v>67.010000000000005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>
        <v>67.010000000000005</v>
      </c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1067</v>
      </c>
      <c r="B30" s="2"/>
      <c r="C30" s="2">
        <v>31.63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v>31.63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 t="s">
        <v>1069</v>
      </c>
      <c r="B31" s="2">
        <v>3666.8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3666.8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3.15" x14ac:dyDescent="0.4">
      <c r="A32" s="256" t="s">
        <v>1074</v>
      </c>
      <c r="B32" s="2">
        <v>988.78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978.38</v>
      </c>
      <c r="O32" s="2">
        <v>10.4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992</v>
      </c>
      <c r="B33" s="2"/>
      <c r="C33" s="2">
        <v>1500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1500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243</v>
      </c>
      <c r="B34" s="2"/>
      <c r="C34" s="2">
        <v>2214.41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>
        <v>2214.41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1072</v>
      </c>
      <c r="B35" s="2"/>
      <c r="C35" s="2">
        <v>2264.0100000000002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v>2264.0100000000002</v>
      </c>
      <c r="AF35" s="2">
        <v>2264.0100000000002</v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35">
      <c r="A36" s="90" t="s">
        <v>1073</v>
      </c>
      <c r="B36" s="2"/>
      <c r="C36" s="2">
        <v>471.18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>
        <v>471.18</v>
      </c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1075</v>
      </c>
      <c r="B37" s="2"/>
      <c r="C37" s="2">
        <v>24475.26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24475.26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1076</v>
      </c>
      <c r="B38" s="2"/>
      <c r="C38" s="2">
        <v>1650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>
        <v>1650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256" t="s">
        <v>1077</v>
      </c>
      <c r="B39" s="2">
        <v>4056.38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4056.38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1079</v>
      </c>
      <c r="B40" s="2">
        <v>1403.79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1388.59</v>
      </c>
      <c r="O40" s="2">
        <v>15.2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3.15" x14ac:dyDescent="0.4">
      <c r="A41" s="256" t="s">
        <v>1080</v>
      </c>
      <c r="B41" s="2">
        <v>160.6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>
        <v>159</v>
      </c>
      <c r="O41" s="2">
        <v>1.6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1081</v>
      </c>
      <c r="B42" s="2">
        <v>3478.69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3455.09</v>
      </c>
      <c r="O42" s="2">
        <v>23.6</v>
      </c>
      <c r="P42" s="2"/>
      <c r="Q42" s="2"/>
      <c r="R42" s="2"/>
      <c r="S42" s="2"/>
      <c r="T42" s="2"/>
      <c r="U42" s="2"/>
      <c r="V42" s="2"/>
      <c r="W42" s="14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1082</v>
      </c>
      <c r="B43" s="2">
        <v>457.51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451.51</v>
      </c>
      <c r="O43" s="2">
        <v>6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1083</v>
      </c>
      <c r="B44" s="2">
        <v>6378.84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6353.84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>
        <v>25</v>
      </c>
      <c r="AU44" s="2"/>
    </row>
    <row r="45" spans="1:47" ht="13.15" x14ac:dyDescent="0.4">
      <c r="A45" s="256" t="s">
        <v>1087</v>
      </c>
      <c r="B45" s="2">
        <v>14784.8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14784.8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256" t="s">
        <v>1088</v>
      </c>
      <c r="B46" s="2">
        <v>2492.4299999999998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1632.63</v>
      </c>
      <c r="O46" s="2">
        <v>14.8</v>
      </c>
      <c r="P46" s="2"/>
      <c r="Q46" s="2">
        <v>20</v>
      </c>
      <c r="R46" s="2"/>
      <c r="S46" s="2">
        <v>750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>
        <v>75</v>
      </c>
      <c r="AU46" s="2"/>
    </row>
    <row r="47" spans="1:47" x14ac:dyDescent="0.35">
      <c r="A47" s="90" t="s">
        <v>1086</v>
      </c>
      <c r="B47" s="2"/>
      <c r="C47" s="2">
        <v>75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>
        <v>75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427</v>
      </c>
      <c r="B48" s="2"/>
      <c r="C48" s="2">
        <v>237.88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>
        <v>237.88</v>
      </c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265</v>
      </c>
      <c r="B49" s="2"/>
      <c r="C49" s="2">
        <v>622.79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>
        <v>127.66</v>
      </c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>
        <v>495.13</v>
      </c>
      <c r="AQ49" s="2"/>
      <c r="AR49" s="2"/>
      <c r="AS49" s="2"/>
      <c r="AT49" s="2"/>
      <c r="AU49" s="2"/>
    </row>
    <row r="50" spans="1:47" ht="13.15" x14ac:dyDescent="0.4">
      <c r="A50" s="256" t="s">
        <v>1091</v>
      </c>
      <c r="B50" s="2">
        <v>1573.29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1463.29</v>
      </c>
      <c r="O50" s="2"/>
      <c r="P50" s="2"/>
      <c r="Q50" s="2">
        <v>20</v>
      </c>
      <c r="R50" s="2"/>
      <c r="S50" s="2"/>
      <c r="T50" s="2">
        <v>60</v>
      </c>
      <c r="U50" s="2">
        <v>30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1094</v>
      </c>
      <c r="B51" s="2">
        <v>402.64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399.44</v>
      </c>
      <c r="O51" s="2">
        <v>3.2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263</v>
      </c>
      <c r="B52" s="2"/>
      <c r="C52" s="2">
        <v>675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>
        <v>675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35">
      <c r="A53" s="90" t="s">
        <v>1092</v>
      </c>
      <c r="B53" s="2"/>
      <c r="C53" s="2">
        <v>61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>
        <v>61</v>
      </c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90" t="s">
        <v>1000</v>
      </c>
      <c r="B54" s="2"/>
      <c r="C54" s="2">
        <v>1748.16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>
        <v>1748.16</v>
      </c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1095</v>
      </c>
      <c r="B55" s="2"/>
      <c r="C55" s="2">
        <v>48.79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>
        <v>48.79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278</v>
      </c>
      <c r="B56" s="2"/>
      <c r="C56" s="2">
        <v>85.2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>
        <v>85.2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1093</v>
      </c>
      <c r="B57" s="2"/>
      <c r="C57" s="2">
        <v>215.11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>
        <v>215.11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 t="s">
        <v>1096</v>
      </c>
      <c r="B58" s="2">
        <v>2837.81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2837.81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v>1241.57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256" t="s">
        <v>1097</v>
      </c>
      <c r="B59" s="2">
        <v>24.2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24.2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15" x14ac:dyDescent="0.4">
      <c r="A60" s="256" t="s">
        <v>1098</v>
      </c>
      <c r="B60" s="2">
        <v>577.30999999999995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v>572.51</v>
      </c>
      <c r="O60" s="2">
        <v>4.8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1099</v>
      </c>
      <c r="B61" s="2"/>
      <c r="C61" s="2">
        <v>57.85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>
        <v>57.85</v>
      </c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1099</v>
      </c>
      <c r="B62" s="2"/>
      <c r="C62" s="2">
        <v>35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>
        <v>35</v>
      </c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447</v>
      </c>
      <c r="B63" s="2"/>
      <c r="C63" s="2">
        <v>1248.07</v>
      </c>
      <c r="D63" s="2">
        <v>22.71</v>
      </c>
      <c r="E63" s="2">
        <v>97.12</v>
      </c>
      <c r="F63" s="2">
        <v>110</v>
      </c>
      <c r="G63" s="2">
        <v>72.900000000000006</v>
      </c>
      <c r="H63" s="2">
        <v>15.66</v>
      </c>
      <c r="I63" s="2"/>
      <c r="J63" s="2"/>
      <c r="K63" s="2"/>
      <c r="L63" s="2">
        <v>1566.46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233</v>
      </c>
      <c r="B64" s="2"/>
      <c r="C64" s="2">
        <v>1197.26</v>
      </c>
      <c r="D64" s="2">
        <v>21.78</v>
      </c>
      <c r="E64" s="2">
        <v>93.13</v>
      </c>
      <c r="F64" s="2">
        <v>105</v>
      </c>
      <c r="G64" s="2">
        <v>69.900000000000006</v>
      </c>
      <c r="H64" s="2">
        <v>15.02</v>
      </c>
      <c r="I64" s="2"/>
      <c r="J64" s="2"/>
      <c r="K64" s="2"/>
      <c r="L64" s="2">
        <v>1502.09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1100</v>
      </c>
      <c r="B65" s="2"/>
      <c r="C65" s="2">
        <v>480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43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>
        <v>480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274</v>
      </c>
      <c r="B66" s="2"/>
      <c r="C66" s="2">
        <v>321.5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>
        <v>321.5</v>
      </c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 t="s">
        <v>1101</v>
      </c>
      <c r="B67" s="2"/>
      <c r="C67" s="2">
        <v>898.83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>
        <v>898.83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90" t="s">
        <v>290</v>
      </c>
      <c r="B68" s="2"/>
      <c r="C68" s="2">
        <v>357.52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>
        <v>357.52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90" t="s">
        <v>1102</v>
      </c>
      <c r="B69" s="2"/>
      <c r="C69" s="2">
        <v>154.96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>
        <v>154.96</v>
      </c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1103</v>
      </c>
      <c r="B70" s="2"/>
      <c r="C70" s="2">
        <v>702.81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>
        <v>702.81</v>
      </c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1105</v>
      </c>
      <c r="B71" s="2"/>
      <c r="C71" s="2">
        <v>180.04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>
        <v>180.04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754</v>
      </c>
      <c r="B72" s="2"/>
      <c r="C72" s="2">
        <v>161.22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>
        <v>161.22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3.15" x14ac:dyDescent="0.4">
      <c r="A73" s="256" t="s">
        <v>1106</v>
      </c>
      <c r="B73" s="2">
        <v>1363.97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1355.97</v>
      </c>
      <c r="O73" s="2">
        <v>8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256" t="s">
        <v>1107</v>
      </c>
      <c r="B74" s="2">
        <v>69.63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68.83</v>
      </c>
      <c r="O74" s="2">
        <v>0.8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3.15" x14ac:dyDescent="0.4">
      <c r="A75" s="256" t="s">
        <v>1108</v>
      </c>
      <c r="B75" s="2">
        <v>32.409999999999997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32.01</v>
      </c>
      <c r="O75" s="2">
        <v>0.4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13.15" x14ac:dyDescent="0.4">
      <c r="A76" s="256" t="s">
        <v>1104</v>
      </c>
      <c r="B76" s="143">
        <v>2107.09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1297.0899999999999</v>
      </c>
      <c r="O76" s="2"/>
      <c r="P76" s="2"/>
      <c r="Q76" s="2">
        <v>60</v>
      </c>
      <c r="R76" s="2"/>
      <c r="S76" s="2">
        <v>750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90" t="s">
        <v>247</v>
      </c>
      <c r="B77" s="2"/>
      <c r="C77" s="2">
        <v>6.13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>
        <v>6.13</v>
      </c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247</v>
      </c>
      <c r="B78" s="2"/>
      <c r="C78" s="2">
        <v>57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>
        <v>57</v>
      </c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256" t="s">
        <v>1109</v>
      </c>
      <c r="B79" s="2">
        <v>1031.24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1005.24</v>
      </c>
      <c r="O79" s="2">
        <v>6</v>
      </c>
      <c r="P79" s="2"/>
      <c r="Q79" s="2">
        <v>20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1110</v>
      </c>
      <c r="B80" s="2"/>
      <c r="C80" s="2">
        <v>75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>
        <v>75</v>
      </c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1111</v>
      </c>
      <c r="B81" s="2"/>
      <c r="C81" s="2">
        <v>75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>
        <v>75</v>
      </c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1112</v>
      </c>
      <c r="B82" s="2">
        <v>712.43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484.23</v>
      </c>
      <c r="O82" s="2">
        <v>3.2</v>
      </c>
      <c r="P82" s="2"/>
      <c r="Q82" s="2"/>
      <c r="R82" s="2"/>
      <c r="S82" s="2"/>
      <c r="T82" s="2">
        <v>75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>
        <v>150</v>
      </c>
      <c r="AU82" s="2"/>
    </row>
    <row r="83" spans="1:47" ht="13.15" x14ac:dyDescent="0.4">
      <c r="A83" s="256" t="s">
        <v>1117</v>
      </c>
      <c r="B83" s="2">
        <v>1080.43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1074.43</v>
      </c>
      <c r="O83" s="2">
        <v>6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1121</v>
      </c>
      <c r="B84" s="2">
        <v>38.090000000000003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38.090000000000003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1118</v>
      </c>
      <c r="B85" s="2">
        <v>1198.02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1178.02</v>
      </c>
      <c r="O85" s="2"/>
      <c r="P85" s="2"/>
      <c r="Q85" s="2">
        <v>20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3.15" x14ac:dyDescent="0.4">
      <c r="A86" s="256" t="s">
        <v>1119</v>
      </c>
      <c r="B86" s="2">
        <v>447.22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444.82</v>
      </c>
      <c r="O86" s="2">
        <v>2.4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90" t="s">
        <v>1120</v>
      </c>
      <c r="B87" s="2"/>
      <c r="C87" s="2">
        <v>25.09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>
        <v>25.09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247</v>
      </c>
      <c r="B88" s="2"/>
      <c r="C88" s="2">
        <v>58.09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58.09</v>
      </c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247</v>
      </c>
      <c r="B89" s="2"/>
      <c r="C89" s="2">
        <v>45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45</v>
      </c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427</v>
      </c>
      <c r="B90" s="2"/>
      <c r="C90" s="2">
        <v>55.9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>
        <v>55.9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3.15" x14ac:dyDescent="0.4">
      <c r="A91" s="256" t="s">
        <v>1122</v>
      </c>
      <c r="B91" s="2">
        <v>402.54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398.94</v>
      </c>
      <c r="O91" s="2">
        <v>3.6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256" t="s">
        <v>1123</v>
      </c>
      <c r="B92" s="2">
        <v>80.040000000000006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79.239999999999995</v>
      </c>
      <c r="O92" s="2">
        <v>0.8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1124</v>
      </c>
      <c r="B93" s="2"/>
      <c r="C93" s="2">
        <v>1110.8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>
        <v>1110.8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 t="s">
        <v>1125</v>
      </c>
      <c r="B94" s="2"/>
      <c r="C94" s="2">
        <v>3136.5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>
        <v>3136.5</v>
      </c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35">
      <c r="A95" s="90" t="s">
        <v>1126</v>
      </c>
      <c r="B95" s="2"/>
      <c r="C95" s="2">
        <v>103.9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>
        <v>103.9</v>
      </c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1127</v>
      </c>
      <c r="B96" s="2">
        <v>914.75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908.75</v>
      </c>
      <c r="O96" s="2">
        <v>6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90" t="s">
        <v>1128</v>
      </c>
      <c r="B97" s="2"/>
      <c r="C97" s="2">
        <v>39.44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35.56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>
        <v>75</v>
      </c>
      <c r="AT97" s="2"/>
      <c r="AU97" s="2"/>
    </row>
    <row r="98" spans="1:47" x14ac:dyDescent="0.35">
      <c r="A98" s="90" t="s">
        <v>1129</v>
      </c>
      <c r="B98" s="2"/>
      <c r="C98" s="2">
        <v>27.51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47.49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x14ac:dyDescent="0.35">
      <c r="A99" s="90" t="s">
        <v>1130</v>
      </c>
      <c r="B99" s="2"/>
      <c r="C99" s="2">
        <v>37.99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37.01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>
        <v>75</v>
      </c>
      <c r="AT99" s="2"/>
      <c r="AU99" s="2"/>
    </row>
    <row r="100" spans="1:47" x14ac:dyDescent="0.35">
      <c r="A100" s="90" t="s">
        <v>1131</v>
      </c>
      <c r="B100" s="2"/>
      <c r="C100" s="2">
        <v>19.309999999999999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55.69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7" x14ac:dyDescent="0.35">
      <c r="A101" s="90" t="s">
        <v>247</v>
      </c>
      <c r="B101" s="2"/>
      <c r="C101" s="2">
        <v>58.01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>
        <v>58.01</v>
      </c>
      <c r="AN101" s="2"/>
      <c r="AO101" s="2"/>
      <c r="AP101" s="2"/>
      <c r="AQ101" s="2"/>
      <c r="AR101" s="2"/>
      <c r="AS101" s="2"/>
      <c r="AT101" s="2"/>
      <c r="AU101" s="2"/>
    </row>
    <row r="102" spans="1:47" x14ac:dyDescent="0.35">
      <c r="A102" s="90" t="s">
        <v>967</v>
      </c>
      <c r="B102" s="2"/>
      <c r="C102" s="2">
        <v>3434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>
        <v>3434</v>
      </c>
      <c r="AP102" s="2"/>
      <c r="AQ102" s="2"/>
      <c r="AR102" s="2"/>
      <c r="AS102" s="2"/>
      <c r="AT102" s="2"/>
      <c r="AU102" s="2"/>
    </row>
    <row r="103" spans="1:47" x14ac:dyDescent="0.35">
      <c r="A103" s="90" t="s">
        <v>1132</v>
      </c>
      <c r="B103" s="2"/>
      <c r="C103" s="2">
        <v>25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v>25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 t="s">
        <v>1133</v>
      </c>
      <c r="AP103" s="2"/>
      <c r="AQ103" s="2"/>
      <c r="AR103" s="2"/>
      <c r="AS103" s="2"/>
      <c r="AT103" s="2"/>
      <c r="AU103" s="2"/>
    </row>
    <row r="104" spans="1:47" x14ac:dyDescent="0.35">
      <c r="A104" s="90" t="s">
        <v>1134</v>
      </c>
      <c r="B104" s="2"/>
      <c r="C104" s="2">
        <v>572.94000000000005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>
        <v>572.94000000000005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ht="13.15" x14ac:dyDescent="0.4">
      <c r="A105" s="256" t="s">
        <v>1136</v>
      </c>
      <c r="B105" s="2">
        <v>555.14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503.14</v>
      </c>
      <c r="O105" s="2">
        <v>2</v>
      </c>
      <c r="P105" s="2"/>
      <c r="Q105" s="2"/>
      <c r="R105" s="2"/>
      <c r="S105" s="2"/>
      <c r="T105" s="2"/>
      <c r="U105" s="2"/>
      <c r="V105" s="2">
        <v>50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 t="s">
        <v>1135</v>
      </c>
      <c r="B106" s="2">
        <v>675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375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>
        <v>300</v>
      </c>
      <c r="AU106" s="2"/>
    </row>
    <row r="107" spans="1:47" ht="13.15" x14ac:dyDescent="0.4">
      <c r="A107" s="256" t="s">
        <v>1137</v>
      </c>
      <c r="B107" s="2">
        <v>2086.14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1976.14</v>
      </c>
      <c r="O107" s="2"/>
      <c r="P107" s="2"/>
      <c r="Q107" s="2"/>
      <c r="R107" s="2"/>
      <c r="S107" s="2"/>
      <c r="T107" s="2"/>
      <c r="U107" s="2">
        <v>60</v>
      </c>
      <c r="V107" s="2">
        <v>50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3.15" x14ac:dyDescent="0.4">
      <c r="A108" s="256" t="s">
        <v>1138</v>
      </c>
      <c r="B108" s="2">
        <v>429.34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377.34</v>
      </c>
      <c r="O108" s="2">
        <v>2</v>
      </c>
      <c r="P108" s="2"/>
      <c r="Q108" s="2"/>
      <c r="R108" s="2"/>
      <c r="S108" s="2"/>
      <c r="T108" s="2"/>
      <c r="U108" s="2"/>
      <c r="V108" s="2">
        <v>50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256" t="s">
        <v>1137</v>
      </c>
      <c r="B109" s="2">
        <v>241.5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>
        <v>241.5</v>
      </c>
      <c r="AU109" s="2"/>
    </row>
    <row r="110" spans="1:47" ht="13.15" x14ac:dyDescent="0.4">
      <c r="A110" s="256" t="s">
        <v>1140</v>
      </c>
      <c r="B110" s="2">
        <v>457.78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454.98</v>
      </c>
      <c r="O110" s="2">
        <v>2.8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90" t="s">
        <v>1139</v>
      </c>
      <c r="B111" s="2"/>
      <c r="C111" s="2">
        <v>2580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>
        <v>2580</v>
      </c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35">
      <c r="A112" s="90" t="s">
        <v>1141</v>
      </c>
      <c r="B112" s="2"/>
      <c r="C112" s="2">
        <v>3250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>
        <v>3250</v>
      </c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ht="13.15" x14ac:dyDescent="0.4">
      <c r="A113" s="256" t="s">
        <v>1153</v>
      </c>
      <c r="B113" s="2">
        <v>471.53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446.33</v>
      </c>
      <c r="O113" s="2">
        <v>5.2</v>
      </c>
      <c r="P113" s="2"/>
      <c r="Q113" s="2">
        <v>20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ht="13.15" x14ac:dyDescent="0.4">
      <c r="A114" s="256" t="s">
        <v>1154</v>
      </c>
      <c r="B114" s="2">
        <v>243.69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240.49</v>
      </c>
      <c r="O114" s="2">
        <v>3.2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ht="13.15" x14ac:dyDescent="0.4">
      <c r="A115" s="256" t="s">
        <v>1155</v>
      </c>
      <c r="B115" s="2">
        <v>122.71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121.11</v>
      </c>
      <c r="O115" s="2">
        <v>1.6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x14ac:dyDescent="0.35">
      <c r="A116" s="90" t="s">
        <v>1151</v>
      </c>
      <c r="B116" s="2"/>
      <c r="C116" s="2">
        <v>102.99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>
        <v>102.99</v>
      </c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9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9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9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9" x14ac:dyDescent="0.35">
      <c r="A120" s="9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9" x14ac:dyDescent="0.35">
      <c r="A121" s="9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9" x14ac:dyDescent="0.35">
      <c r="A122" s="9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70854.23</v>
      </c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9" x14ac:dyDescent="0.35">
      <c r="A123" s="9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>
        <f>AD125+AF125+AH125+AI125</f>
        <v>74697.899999999994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W123" s="294" t="s">
        <v>19</v>
      </c>
    </row>
    <row r="125" spans="1:49" ht="43.5" customHeight="1" x14ac:dyDescent="0.35">
      <c r="A125" t="s">
        <v>18</v>
      </c>
      <c r="B125" s="4">
        <f t="shared" ref="B125:L125" si="0">SUM(B4:B123)</f>
        <v>83053.339999999982</v>
      </c>
      <c r="C125" s="4">
        <f t="shared" si="0"/>
        <v>77708.159999999974</v>
      </c>
      <c r="D125" s="4">
        <f t="shared" si="0"/>
        <v>162.93</v>
      </c>
      <c r="E125" s="4">
        <f t="shared" si="0"/>
        <v>696.69999999999993</v>
      </c>
      <c r="F125" s="4">
        <f t="shared" si="0"/>
        <v>738</v>
      </c>
      <c r="G125" s="4">
        <f t="shared" si="0"/>
        <v>519.18000000000006</v>
      </c>
      <c r="H125" s="4">
        <f t="shared" si="0"/>
        <v>112.36</v>
      </c>
      <c r="I125" s="4">
        <f t="shared" si="0"/>
        <v>0</v>
      </c>
      <c r="J125" s="4">
        <f t="shared" si="0"/>
        <v>127.66</v>
      </c>
      <c r="K125" s="4">
        <f t="shared" si="0"/>
        <v>0</v>
      </c>
      <c r="L125" s="219">
        <f t="shared" si="0"/>
        <v>11237.1</v>
      </c>
      <c r="M125" s="4">
        <f t="shared" ref="M125:AU125" si="1">SUM(M4:M123)</f>
        <v>74697.899999999994</v>
      </c>
      <c r="N125" s="4">
        <f t="shared" si="1"/>
        <v>79983.490000000005</v>
      </c>
      <c r="O125" s="4">
        <f t="shared" si="1"/>
        <v>204.10000000000002</v>
      </c>
      <c r="P125" s="4">
        <f t="shared" si="1"/>
        <v>73.88</v>
      </c>
      <c r="Q125" s="4">
        <f t="shared" si="1"/>
        <v>200</v>
      </c>
      <c r="R125" s="4">
        <f t="shared" si="1"/>
        <v>0</v>
      </c>
      <c r="S125" s="4">
        <f t="shared" si="1"/>
        <v>1500</v>
      </c>
      <c r="T125" s="4">
        <f t="shared" si="1"/>
        <v>210</v>
      </c>
      <c r="U125" s="4">
        <f t="shared" si="1"/>
        <v>90</v>
      </c>
      <c r="V125" s="4">
        <f t="shared" si="1"/>
        <v>250</v>
      </c>
      <c r="W125" s="4">
        <f t="shared" si="1"/>
        <v>102.99</v>
      </c>
      <c r="X125" s="4">
        <f t="shared" si="1"/>
        <v>7988.43</v>
      </c>
      <c r="Y125" s="4">
        <f t="shared" si="1"/>
        <v>341.26</v>
      </c>
      <c r="Z125" s="4">
        <f t="shared" si="1"/>
        <v>357.52</v>
      </c>
      <c r="AA125" s="4">
        <f t="shared" si="1"/>
        <v>19525</v>
      </c>
      <c r="AB125" s="4">
        <f t="shared" si="1"/>
        <v>352.65999999999997</v>
      </c>
      <c r="AC125" s="4">
        <f t="shared" si="1"/>
        <v>24475.26</v>
      </c>
      <c r="AD125" s="4">
        <f t="shared" si="1"/>
        <v>70854.23</v>
      </c>
      <c r="AE125" s="4">
        <f t="shared" si="1"/>
        <v>2264.0100000000002</v>
      </c>
      <c r="AF125" s="4">
        <f t="shared" si="1"/>
        <v>2264.0100000000002</v>
      </c>
      <c r="AG125" s="4">
        <f t="shared" si="1"/>
        <v>215.11</v>
      </c>
      <c r="AH125" s="4">
        <f t="shared" si="1"/>
        <v>338.09</v>
      </c>
      <c r="AI125" s="4">
        <f t="shared" si="1"/>
        <v>1241.57</v>
      </c>
      <c r="AJ125" s="4">
        <f t="shared" si="1"/>
        <v>877.68</v>
      </c>
      <c r="AK125" s="4">
        <f t="shared" si="1"/>
        <v>4884.66</v>
      </c>
      <c r="AL125" s="4">
        <f t="shared" si="1"/>
        <v>2580</v>
      </c>
      <c r="AM125" s="4">
        <f t="shared" si="1"/>
        <v>736.05000000000007</v>
      </c>
      <c r="AN125" s="4">
        <f t="shared" si="1"/>
        <v>0</v>
      </c>
      <c r="AO125" s="4">
        <f t="shared" si="1"/>
        <v>3434</v>
      </c>
      <c r="AP125" s="4">
        <f t="shared" si="1"/>
        <v>495.13</v>
      </c>
      <c r="AQ125" s="4">
        <f t="shared" si="1"/>
        <v>0</v>
      </c>
      <c r="AR125" s="4">
        <f t="shared" si="1"/>
        <v>0</v>
      </c>
      <c r="AS125" s="4">
        <f t="shared" si="1"/>
        <v>300</v>
      </c>
      <c r="AT125" s="4">
        <f t="shared" si="1"/>
        <v>791.5</v>
      </c>
      <c r="AU125" s="4">
        <f t="shared" si="1"/>
        <v>0</v>
      </c>
      <c r="AW125" s="4">
        <f>B125-C125-D125-E125-F125-G125-H125-I125-J125-K125+L125+M125-N125-O125+P125-Q125-R125-S125-T125-U125-V125+W125+X125+Y125+Z125+AA125+AB125+AC125-AD125+AE125-AF125+AG125-AH125-AI125+AJ125+AK125+AL125+AM125+AN125+AO125+AP125+AQ125+AR125+AS125-AT125+AU125</f>
        <v>-1.1368683772161603E-13</v>
      </c>
    </row>
    <row r="127" spans="1:49" ht="15.4" thickBot="1" x14ac:dyDescent="0.45">
      <c r="A127" s="10" t="s">
        <v>22</v>
      </c>
      <c r="C127" s="15">
        <f>C2+B125-C125</f>
        <v>237438.69000000024</v>
      </c>
      <c r="D127" s="14"/>
    </row>
  </sheetData>
  <mergeCells count="1">
    <mergeCell ref="AE3:AF3"/>
  </mergeCells>
  <pageMargins left="0.2" right="0.39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B123"/>
  <sheetViews>
    <sheetView workbookViewId="0">
      <pane xSplit="1" ySplit="3" topLeftCell="B55" activePane="bottomRight" state="frozen"/>
      <selection pane="topRight" activeCell="B1" sqref="B1"/>
      <selection pane="bottomLeft" activeCell="A5" sqref="A5"/>
      <selection pane="bottomRight" activeCell="A117" sqref="A117"/>
    </sheetView>
  </sheetViews>
  <sheetFormatPr defaultRowHeight="12.75" x14ac:dyDescent="0.35"/>
  <cols>
    <col min="1" max="1" width="38.33203125" bestFit="1" customWidth="1"/>
    <col min="2" max="2" width="12.19921875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5" width="8.46484375" bestFit="1" customWidth="1"/>
    <col min="46" max="46" width="9.8632812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44440</v>
      </c>
    </row>
    <row r="2" spans="1:47" ht="15.4" thickBot="1" x14ac:dyDescent="0.45">
      <c r="A2" s="10" t="s">
        <v>21</v>
      </c>
      <c r="B2" s="13"/>
      <c r="C2" s="15">
        <f>'August 2021'!C123</f>
        <v>212624.80000000022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54" t="s">
        <v>127</v>
      </c>
      <c r="AN3" s="254" t="s">
        <v>53</v>
      </c>
      <c r="AO3" s="254" t="s">
        <v>113</v>
      </c>
      <c r="AP3" s="254" t="s">
        <v>61</v>
      </c>
      <c r="AQ3" s="167" t="s">
        <v>13</v>
      </c>
      <c r="AR3" s="254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1262.3</v>
      </c>
      <c r="D6" s="2">
        <v>23.78</v>
      </c>
      <c r="E6" s="2">
        <v>101.68</v>
      </c>
      <c r="F6" s="2">
        <v>62</v>
      </c>
      <c r="G6" s="2">
        <v>71.790000000000006</v>
      </c>
      <c r="H6" s="2">
        <v>16.399999999999999</v>
      </c>
      <c r="I6" s="2"/>
      <c r="J6" s="2">
        <v>102.05</v>
      </c>
      <c r="K6" s="2"/>
      <c r="L6" s="2">
        <v>1640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2019.96</v>
      </c>
      <c r="D7" s="2">
        <v>36.25</v>
      </c>
      <c r="E7" s="2">
        <v>155</v>
      </c>
      <c r="F7" s="2">
        <v>150</v>
      </c>
      <c r="G7" s="2">
        <v>113.79</v>
      </c>
      <c r="H7" s="2">
        <v>25</v>
      </c>
      <c r="I7" s="2"/>
      <c r="J7" s="2"/>
      <c r="K7" s="2"/>
      <c r="L7" s="2">
        <v>2500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>
        <v>392.23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976</v>
      </c>
      <c r="B8" s="2">
        <v>3325.29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3325.29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978</v>
      </c>
      <c r="B9" s="2">
        <v>2435.5300000000002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2396.63</v>
      </c>
      <c r="O9" s="2">
        <v>18.899999999999999</v>
      </c>
      <c r="P9" s="2"/>
      <c r="Q9" s="2">
        <v>20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977</v>
      </c>
      <c r="B10" s="2"/>
      <c r="C10" s="2">
        <v>4.9800000000000004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4.9800000000000004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594</v>
      </c>
      <c r="B11" s="2"/>
      <c r="C11" s="2">
        <v>70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70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3.15" x14ac:dyDescent="0.4">
      <c r="A12" s="256" t="s">
        <v>979</v>
      </c>
      <c r="B12" s="2">
        <v>3379.11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3359.11</v>
      </c>
      <c r="O12" s="2"/>
      <c r="P12" s="2"/>
      <c r="Q12" s="2">
        <v>20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256" t="s">
        <v>983</v>
      </c>
      <c r="B13" s="2">
        <v>2364.17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1583.32</v>
      </c>
      <c r="O13" s="2">
        <v>10.85</v>
      </c>
      <c r="P13" s="2"/>
      <c r="Q13" s="2">
        <v>20</v>
      </c>
      <c r="R13" s="2"/>
      <c r="S13" s="2">
        <v>750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35">
      <c r="A14" s="90" t="s">
        <v>238</v>
      </c>
      <c r="B14" s="2"/>
      <c r="C14" s="2">
        <v>2000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2000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252</v>
      </c>
      <c r="B15" s="2"/>
      <c r="C15" s="2">
        <v>3700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v>3700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980</v>
      </c>
      <c r="B16" s="2"/>
      <c r="C16" s="2">
        <v>22.53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>
        <v>22.53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239</v>
      </c>
      <c r="B17" s="2"/>
      <c r="C17" s="2">
        <v>1105.17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1105.17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 t="s">
        <v>984</v>
      </c>
      <c r="B18" s="2">
        <v>4554.42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4504.42</v>
      </c>
      <c r="O18" s="2"/>
      <c r="P18" s="2"/>
      <c r="Q18" s="2"/>
      <c r="R18" s="2"/>
      <c r="S18" s="2"/>
      <c r="T18" s="2"/>
      <c r="U18" s="2"/>
      <c r="V18" s="2">
        <v>50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981</v>
      </c>
      <c r="B19" s="2">
        <v>2111.11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2096.06</v>
      </c>
      <c r="O19" s="2">
        <v>15.05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251</v>
      </c>
      <c r="B20" s="2"/>
      <c r="C20" s="2">
        <v>2450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v>2450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261</v>
      </c>
      <c r="B21" s="2"/>
      <c r="C21" s="2">
        <v>63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>
        <v>63</v>
      </c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427</v>
      </c>
      <c r="B22" s="2"/>
      <c r="C22" s="2">
        <v>129.26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>
        <v>129.26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982</v>
      </c>
      <c r="B23" s="2"/>
      <c r="C23" s="2">
        <v>21.99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21.99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260</v>
      </c>
      <c r="B24" s="2"/>
      <c r="C24" s="2">
        <v>167.4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167.4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985</v>
      </c>
      <c r="B25" s="2">
        <v>304.39999999999998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302.3</v>
      </c>
      <c r="O25" s="2">
        <v>2.1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3.15" x14ac:dyDescent="0.4">
      <c r="A26" s="256" t="s">
        <v>986</v>
      </c>
      <c r="B26" s="2">
        <v>239.26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237.51</v>
      </c>
      <c r="O26" s="2">
        <v>1.75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256" t="s">
        <v>987</v>
      </c>
      <c r="B27" s="2">
        <v>243.16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240.71</v>
      </c>
      <c r="O27" s="2">
        <v>2.4500000000000002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35">
      <c r="A28" s="90" t="s">
        <v>255</v>
      </c>
      <c r="B28" s="2"/>
      <c r="C28" s="2">
        <v>4300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>
        <v>4300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988</v>
      </c>
      <c r="B29" s="2">
        <v>7618.57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7618.57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256" t="s">
        <v>989</v>
      </c>
      <c r="B30" s="2">
        <v>32.22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32.22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 t="s">
        <v>990</v>
      </c>
      <c r="B31" s="2">
        <v>1813.91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1801.31</v>
      </c>
      <c r="O31" s="2">
        <v>12.6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993</v>
      </c>
      <c r="B32" s="2"/>
      <c r="C32" s="2">
        <v>19434.759999999998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19434.759999999998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 t="s">
        <v>991</v>
      </c>
      <c r="B33" s="2">
        <v>4611.2299999999996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4611.2299999999996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3.15" x14ac:dyDescent="0.4">
      <c r="A34" s="256" t="s">
        <v>994</v>
      </c>
      <c r="B34" s="2">
        <v>1117.49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>
        <v>1108.3900000000001</v>
      </c>
      <c r="O34" s="2">
        <v>9.1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992</v>
      </c>
      <c r="B35" s="2"/>
      <c r="C35" s="2">
        <v>1500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1500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995</v>
      </c>
      <c r="B36" s="2">
        <v>4013.56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4013.56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3.15" x14ac:dyDescent="0.4">
      <c r="A37" s="256" t="s">
        <v>996</v>
      </c>
      <c r="B37" s="2">
        <v>24.2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24.2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256" t="s">
        <v>997</v>
      </c>
      <c r="B38" s="2">
        <v>1453.44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1443.64</v>
      </c>
      <c r="O38" s="2">
        <v>9.8000000000000007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35">
      <c r="A39" s="90" t="s">
        <v>245</v>
      </c>
      <c r="B39" s="2"/>
      <c r="C39" s="2">
        <v>2466.4299999999998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>
        <v>2466.4299999999998</v>
      </c>
      <c r="AF39" s="2">
        <v>2466.4299999999998</v>
      </c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35">
      <c r="A40" s="90" t="s">
        <v>417</v>
      </c>
      <c r="B40" s="2"/>
      <c r="C40" s="2">
        <v>548.04999999999995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>
        <v>548.04999999999995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 t="s">
        <v>243</v>
      </c>
      <c r="B41" s="2"/>
      <c r="C41" s="2">
        <v>2502.27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43"/>
      <c r="X41" s="2">
        <v>2502.27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3.15" x14ac:dyDescent="0.4">
      <c r="A42" s="256" t="s">
        <v>998</v>
      </c>
      <c r="B42" s="2">
        <v>3625.62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>
        <v>3625.62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3.15" x14ac:dyDescent="0.4">
      <c r="A43" s="256" t="s">
        <v>999</v>
      </c>
      <c r="B43" s="2">
        <v>16049.37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16049.37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3.15" x14ac:dyDescent="0.4">
      <c r="A44" s="256" t="s">
        <v>1002</v>
      </c>
      <c r="B44" s="2">
        <v>6092.33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6053.83</v>
      </c>
      <c r="O44" s="2">
        <v>38.5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35">
      <c r="A45" s="90" t="s">
        <v>346</v>
      </c>
      <c r="B45" s="2"/>
      <c r="C45" s="2">
        <v>1650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>
        <v>1650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263</v>
      </c>
      <c r="B46" s="2"/>
      <c r="C46" s="2">
        <v>675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v>675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261</v>
      </c>
      <c r="B47" s="2"/>
      <c r="C47" s="2">
        <v>53.01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>
        <v>53.01</v>
      </c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261</v>
      </c>
      <c r="B48" s="2"/>
      <c r="C48" s="2">
        <v>55.01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>
        <v>55.01</v>
      </c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427</v>
      </c>
      <c r="B49" s="2"/>
      <c r="C49" s="2">
        <v>71.760000000000005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71.760000000000005</v>
      </c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 t="s">
        <v>1000</v>
      </c>
      <c r="B50" s="2"/>
      <c r="C50" s="2">
        <v>4041.92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>
        <v>4041.92</v>
      </c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35">
      <c r="A51" s="90" t="s">
        <v>1001</v>
      </c>
      <c r="B51" s="2"/>
      <c r="C51" s="2">
        <v>183.58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>
        <v>183.58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265</v>
      </c>
      <c r="B52" s="2"/>
      <c r="C52" s="2">
        <v>622.79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>
        <v>127.66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>
        <v>495.13</v>
      </c>
      <c r="AQ52" s="2"/>
      <c r="AR52" s="2"/>
      <c r="AS52" s="2"/>
      <c r="AT52" s="2"/>
      <c r="AU52" s="2"/>
    </row>
    <row r="53" spans="1:47" ht="13.15" x14ac:dyDescent="0.4">
      <c r="A53" s="256" t="s">
        <v>1003</v>
      </c>
      <c r="B53" s="2">
        <v>397.85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395.75</v>
      </c>
      <c r="O53" s="2">
        <v>2.1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 t="s">
        <v>1004</v>
      </c>
      <c r="B54" s="2">
        <v>129.09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128.04</v>
      </c>
      <c r="O54" s="2">
        <v>1.05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15" x14ac:dyDescent="0.4">
      <c r="A55" s="256" t="s">
        <v>1005</v>
      </c>
      <c r="B55" s="2">
        <v>4658.58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3888.58</v>
      </c>
      <c r="O55" s="2"/>
      <c r="P55" s="2"/>
      <c r="Q55" s="2">
        <v>20</v>
      </c>
      <c r="R55" s="2"/>
      <c r="S55" s="2">
        <v>750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15" x14ac:dyDescent="0.4">
      <c r="A56" s="256" t="s">
        <v>1006</v>
      </c>
      <c r="B56" s="2">
        <v>53.86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53.86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276</v>
      </c>
      <c r="B57" s="2"/>
      <c r="C57" s="2">
        <v>56.62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>
        <v>56.62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15" x14ac:dyDescent="0.4">
      <c r="A58" s="256" t="s">
        <v>1007</v>
      </c>
      <c r="B58" s="2">
        <v>693.71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614.86</v>
      </c>
      <c r="O58" s="2">
        <v>3.85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>
        <v>75</v>
      </c>
      <c r="AU58" s="2"/>
    </row>
    <row r="59" spans="1:47" x14ac:dyDescent="0.35">
      <c r="A59" s="90" t="s">
        <v>1008</v>
      </c>
      <c r="B59" s="2"/>
      <c r="C59" s="2">
        <v>75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>
        <v>75</v>
      </c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90" t="s">
        <v>566</v>
      </c>
      <c r="B60" s="2"/>
      <c r="C60" s="2">
        <v>85.6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>
        <v>85.6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290</v>
      </c>
      <c r="B61" s="2"/>
      <c r="C61" s="2">
        <v>421.76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421.76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268</v>
      </c>
      <c r="B62" s="2"/>
      <c r="C62" s="2">
        <v>402.92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>
        <v>402.92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261</v>
      </c>
      <c r="B63" s="2"/>
      <c r="C63" s="2">
        <v>60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>
        <v>60</v>
      </c>
      <c r="AN63" s="2"/>
      <c r="AO63" s="2"/>
      <c r="AP63" s="2"/>
      <c r="AQ63" s="2"/>
      <c r="AR63" s="2"/>
      <c r="AS63" s="2"/>
      <c r="AT63" s="2"/>
      <c r="AU63" s="2"/>
    </row>
    <row r="64" spans="1:47" x14ac:dyDescent="0.35">
      <c r="A64" s="90" t="s">
        <v>447</v>
      </c>
      <c r="B64" s="2"/>
      <c r="C64" s="2">
        <v>1248.07</v>
      </c>
      <c r="D64" s="2">
        <v>22.71</v>
      </c>
      <c r="E64" s="2">
        <v>97.12</v>
      </c>
      <c r="F64" s="2">
        <v>110</v>
      </c>
      <c r="G64" s="2">
        <v>72.900000000000006</v>
      </c>
      <c r="H64" s="2">
        <v>15.66</v>
      </c>
      <c r="I64" s="2"/>
      <c r="J64" s="2"/>
      <c r="K64" s="2"/>
      <c r="L64" s="2">
        <v>1566.46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43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233</v>
      </c>
      <c r="B65" s="2"/>
      <c r="C65" s="2">
        <v>1197.26</v>
      </c>
      <c r="D65" s="2">
        <v>21.78</v>
      </c>
      <c r="E65" s="2">
        <v>93.13</v>
      </c>
      <c r="F65" s="2">
        <v>105</v>
      </c>
      <c r="G65" s="2">
        <v>69.900000000000006</v>
      </c>
      <c r="H65" s="2">
        <v>15.02</v>
      </c>
      <c r="I65" s="2"/>
      <c r="J65" s="2"/>
      <c r="K65" s="2"/>
      <c r="L65" s="2">
        <v>1502.09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3.15" x14ac:dyDescent="0.4">
      <c r="A66" s="256" t="s">
        <v>1010</v>
      </c>
      <c r="B66" s="2">
        <v>289.22000000000003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286.77</v>
      </c>
      <c r="O66" s="2">
        <v>2.4500000000000002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 t="s">
        <v>1016</v>
      </c>
      <c r="B67" s="2"/>
      <c r="C67" s="2">
        <v>74.89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>
        <v>74.89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35">
      <c r="A68" s="90" t="s">
        <v>1017</v>
      </c>
      <c r="B68" s="2"/>
      <c r="C68" s="2">
        <v>38.14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38.14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x14ac:dyDescent="0.35">
      <c r="A69" s="90" t="s">
        <v>1022</v>
      </c>
      <c r="B69" s="2"/>
      <c r="C69" s="2">
        <v>83.85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>
        <v>83.85</v>
      </c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256" t="s">
        <v>1011</v>
      </c>
      <c r="B70" s="2">
        <v>921.25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916</v>
      </c>
      <c r="O70" s="2">
        <v>5.25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3.15" x14ac:dyDescent="0.4">
      <c r="A71" s="256" t="s">
        <v>1012</v>
      </c>
      <c r="B71" s="2">
        <v>1976.99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1976.99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 t="s">
        <v>1013</v>
      </c>
      <c r="B72" s="2">
        <v>1518.23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742.63</v>
      </c>
      <c r="O72" s="2">
        <v>5.6</v>
      </c>
      <c r="P72" s="2"/>
      <c r="Q72" s="2">
        <v>20</v>
      </c>
      <c r="R72" s="2"/>
      <c r="S72" s="2">
        <v>750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669</v>
      </c>
      <c r="B73" s="2"/>
      <c r="C73" s="2">
        <v>180.04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>
        <v>180.04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274</v>
      </c>
      <c r="B74" s="2"/>
      <c r="C74" s="2">
        <v>633.75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>
        <v>633.75</v>
      </c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1014</v>
      </c>
      <c r="B75" s="2"/>
      <c r="C75" s="2">
        <v>74.2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>
        <v>74.2</v>
      </c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1015</v>
      </c>
      <c r="B76" s="2"/>
      <c r="C76" s="2">
        <v>15.53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>
        <v>15.53</v>
      </c>
      <c r="AN76" s="2"/>
      <c r="AO76" s="2"/>
      <c r="AP76" s="2"/>
      <c r="AQ76" s="2"/>
      <c r="AR76" s="2"/>
      <c r="AS76" s="2"/>
      <c r="AT76" s="2"/>
      <c r="AU76" s="2"/>
    </row>
    <row r="77" spans="1:47" x14ac:dyDescent="0.35">
      <c r="A77" s="90" t="s">
        <v>280</v>
      </c>
      <c r="B77" s="2"/>
      <c r="C77" s="2">
        <v>133.94999999999999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>
        <v>133.94999999999999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1018</v>
      </c>
      <c r="B78" s="2"/>
      <c r="C78" s="2">
        <v>131.05000000000001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>
        <v>131.05000000000001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1019</v>
      </c>
      <c r="B79" s="2"/>
      <c r="C79" s="2">
        <v>69.19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>
        <v>69.19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x14ac:dyDescent="0.35">
      <c r="A80" s="90" t="s">
        <v>1043</v>
      </c>
      <c r="B80" s="2"/>
      <c r="C80" s="2">
        <v>62.97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>
        <v>62.97</v>
      </c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1044</v>
      </c>
      <c r="B81" s="2"/>
      <c r="C81" s="2">
        <v>318.95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>
        <v>318.95</v>
      </c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1020</v>
      </c>
      <c r="B82" s="2">
        <v>945.07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919.47</v>
      </c>
      <c r="O82" s="2">
        <v>5.6</v>
      </c>
      <c r="P82" s="2"/>
      <c r="Q82" s="2">
        <v>20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1023</v>
      </c>
      <c r="B83" s="2">
        <v>629.79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551.99</v>
      </c>
      <c r="O83" s="2">
        <v>2.8</v>
      </c>
      <c r="P83" s="2"/>
      <c r="Q83" s="2"/>
      <c r="R83" s="2"/>
      <c r="S83" s="2"/>
      <c r="T83" s="2">
        <v>75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1030</v>
      </c>
      <c r="B84" s="2">
        <v>1059.3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1055.8</v>
      </c>
      <c r="O84" s="2">
        <v>3.5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1024</v>
      </c>
      <c r="B85" s="2">
        <v>31931.279999999999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1916.28</v>
      </c>
      <c r="O85" s="2"/>
      <c r="P85" s="2"/>
      <c r="Q85" s="2">
        <v>20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>
        <v>29995</v>
      </c>
      <c r="AU85" s="2"/>
    </row>
    <row r="86" spans="1:47" x14ac:dyDescent="0.35">
      <c r="A86" s="90" t="s">
        <v>1027</v>
      </c>
      <c r="B86" s="2"/>
      <c r="C86" s="2">
        <v>28727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>
        <v>28727</v>
      </c>
      <c r="AN86" s="2"/>
      <c r="AO86" s="2"/>
      <c r="AP86" s="2"/>
      <c r="AQ86" s="2"/>
      <c r="AR86" s="2"/>
      <c r="AS86" s="2"/>
      <c r="AT86" s="2"/>
      <c r="AU86" s="2"/>
    </row>
    <row r="87" spans="1:47" x14ac:dyDescent="0.35">
      <c r="A87" s="90" t="s">
        <v>1029</v>
      </c>
      <c r="B87" s="2"/>
      <c r="C87" s="2">
        <v>445.97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>
        <v>445.97</v>
      </c>
      <c r="AN87" s="2"/>
      <c r="AO87" s="2"/>
      <c r="AP87" s="2"/>
      <c r="AQ87" s="2"/>
      <c r="AR87" s="2"/>
      <c r="AS87" s="2"/>
      <c r="AT87" s="2"/>
      <c r="AU87" s="2"/>
    </row>
    <row r="88" spans="1:47" x14ac:dyDescent="0.35">
      <c r="A88" s="90" t="s">
        <v>427</v>
      </c>
      <c r="B88" s="2"/>
      <c r="C88" s="2">
        <v>52.32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>
        <v>52.32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261</v>
      </c>
      <c r="B89" s="2"/>
      <c r="C89" s="2">
        <v>69.010000000000005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69.010000000000005</v>
      </c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1029</v>
      </c>
      <c r="B90" s="2"/>
      <c r="C90" s="2">
        <v>174.99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>
        <v>174.99</v>
      </c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90" t="s">
        <v>980</v>
      </c>
      <c r="B91" s="2"/>
      <c r="C91" s="2">
        <v>29.42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>
        <v>29.42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35">
      <c r="A92" s="90" t="s">
        <v>261</v>
      </c>
      <c r="B92" s="2"/>
      <c r="C92" s="2">
        <v>62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>
        <v>62</v>
      </c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1031</v>
      </c>
      <c r="B93" s="2"/>
      <c r="C93" s="2">
        <v>480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>
        <v>480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35">
      <c r="A94" s="90" t="s">
        <v>594</v>
      </c>
      <c r="B94" s="2"/>
      <c r="C94" s="2">
        <v>70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>
        <v>70</v>
      </c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256" t="s">
        <v>1032</v>
      </c>
      <c r="B95" s="2">
        <v>255.59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254.54</v>
      </c>
      <c r="O95" s="2">
        <v>1.05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1033</v>
      </c>
      <c r="B96" s="2"/>
      <c r="C96" s="2">
        <v>243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>
        <v>79.599999999999994</v>
      </c>
      <c r="AK96" s="2">
        <v>163.4</v>
      </c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3.15" x14ac:dyDescent="0.4">
      <c r="A97" s="256" t="s">
        <v>1034</v>
      </c>
      <c r="B97" s="2">
        <v>403.31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400.86</v>
      </c>
      <c r="O97" s="2">
        <v>2.4500000000000002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3.15" x14ac:dyDescent="0.4">
      <c r="A98" s="256" t="s">
        <v>1037</v>
      </c>
      <c r="B98" s="2">
        <v>416.82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414.72</v>
      </c>
      <c r="O98" s="2">
        <v>2.1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3.15" x14ac:dyDescent="0.4">
      <c r="A99" s="256" t="s">
        <v>1038</v>
      </c>
      <c r="B99" s="2">
        <v>146.51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145.46</v>
      </c>
      <c r="O99" s="2">
        <v>1.05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35">
      <c r="A100" s="90" t="s">
        <v>1040</v>
      </c>
      <c r="B100" s="2"/>
      <c r="C100" s="2">
        <v>50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>
        <v>50</v>
      </c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35">
      <c r="A101" s="90" t="s">
        <v>1035</v>
      </c>
      <c r="B101" s="2"/>
      <c r="C101" s="2">
        <v>52.13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22.87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>
        <v>75</v>
      </c>
      <c r="AT101" s="2"/>
      <c r="AU101" s="2"/>
    </row>
    <row r="102" spans="1:47" ht="13.15" x14ac:dyDescent="0.4">
      <c r="A102" s="256" t="s">
        <v>1039</v>
      </c>
      <c r="B102" s="2">
        <v>375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300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>
        <v>75</v>
      </c>
      <c r="AU102" s="2"/>
    </row>
    <row r="103" spans="1:47" x14ac:dyDescent="0.35">
      <c r="A103" s="90" t="s">
        <v>150</v>
      </c>
      <c r="B103" s="2"/>
      <c r="C103" s="2">
        <v>3250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>
        <v>3250</v>
      </c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90" t="s">
        <v>501</v>
      </c>
      <c r="B104" s="2"/>
      <c r="C104" s="2">
        <v>3383.5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>
        <v>3383.5</v>
      </c>
      <c r="AP104" s="2"/>
      <c r="AQ104" s="2"/>
      <c r="AR104" s="2"/>
      <c r="AS104" s="2"/>
      <c r="AT104" s="2"/>
      <c r="AU104" s="2"/>
    </row>
    <row r="105" spans="1:47" x14ac:dyDescent="0.35">
      <c r="A105" s="90" t="s">
        <v>1036</v>
      </c>
      <c r="B105" s="2"/>
      <c r="C105" s="2">
        <v>25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25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 t="s">
        <v>1039</v>
      </c>
      <c r="B106" s="2">
        <v>2191.7800000000002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1902.28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>
        <v>289.5</v>
      </c>
      <c r="AU106" s="2"/>
    </row>
    <row r="107" spans="1:47" ht="13.15" x14ac:dyDescent="0.4">
      <c r="A107" s="256" t="s">
        <v>1041</v>
      </c>
      <c r="B107" s="2">
        <v>503.92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450.77</v>
      </c>
      <c r="O107" s="2">
        <v>3.15</v>
      </c>
      <c r="P107" s="2"/>
      <c r="Q107" s="2"/>
      <c r="R107" s="2"/>
      <c r="S107" s="2"/>
      <c r="T107" s="2"/>
      <c r="U107" s="2"/>
      <c r="V107" s="2">
        <v>50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35">
      <c r="A108" s="90" t="s">
        <v>499</v>
      </c>
      <c r="B108" s="2"/>
      <c r="C108" s="2">
        <v>573.02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>
        <v>573.02</v>
      </c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ht="13.15" x14ac:dyDescent="0.4">
      <c r="A109" s="256" t="s">
        <v>1039</v>
      </c>
      <c r="B109" s="2">
        <v>238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>
        <v>238</v>
      </c>
      <c r="AU109" s="2"/>
    </row>
    <row r="110" spans="1:47" ht="13.15" x14ac:dyDescent="0.4">
      <c r="A110" s="256" t="s">
        <v>1047</v>
      </c>
      <c r="B110" s="2">
        <v>215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212.9</v>
      </c>
      <c r="O110" s="2">
        <v>2.1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35">
      <c r="A111" s="90" t="s">
        <v>261</v>
      </c>
      <c r="B111" s="2"/>
      <c r="C111" s="2">
        <v>73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>
        <v>73</v>
      </c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256" t="s">
        <v>1048</v>
      </c>
      <c r="B112" s="2">
        <v>533.54999999999995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529.35</v>
      </c>
      <c r="O112" s="2">
        <v>4.2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ht="13.15" x14ac:dyDescent="0.4">
      <c r="A113" s="256" t="s">
        <v>1049</v>
      </c>
      <c r="B113" s="2">
        <v>1582.05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1482.05</v>
      </c>
      <c r="O113" s="2"/>
      <c r="P113" s="2"/>
      <c r="Q113" s="2"/>
      <c r="R113" s="2"/>
      <c r="S113" s="2"/>
      <c r="T113" s="2"/>
      <c r="U113" s="2"/>
      <c r="V113" s="2">
        <v>100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ht="13.15" x14ac:dyDescent="0.4">
      <c r="A114" s="256" t="s">
        <v>1050</v>
      </c>
      <c r="B114" s="2">
        <v>739.56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733.61</v>
      </c>
      <c r="O114" s="2">
        <v>5.95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90" t="s">
        <v>337</v>
      </c>
      <c r="B115" s="2"/>
      <c r="C115" s="2">
        <v>2080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>
        <v>2080</v>
      </c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9" ht="13.15" x14ac:dyDescent="0.4">
      <c r="A116" s="25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9" x14ac:dyDescent="0.35">
      <c r="A117" s="9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x14ac:dyDescent="0.35">
      <c r="A118" s="9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>
        <v>71982.42</v>
      </c>
      <c r="AE118" s="2"/>
      <c r="AF118" s="2"/>
      <c r="AG118" s="2"/>
      <c r="AH118" s="2"/>
      <c r="AI118" s="2">
        <v>1336.86</v>
      </c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9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>AD121+AF121+AH121+AI121</f>
        <v>76177.939999999988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W119" s="255" t="s">
        <v>19</v>
      </c>
    </row>
    <row r="121" spans="1:49" ht="43.5" customHeight="1" x14ac:dyDescent="0.35">
      <c r="A121" t="s">
        <v>18</v>
      </c>
      <c r="B121" s="4">
        <f t="shared" ref="B121:L121" si="0">SUM(B4:B119)</f>
        <v>118213.70000000001</v>
      </c>
      <c r="C121" s="4">
        <f t="shared" si="0"/>
        <v>98744.99000000002</v>
      </c>
      <c r="D121" s="4">
        <f t="shared" si="0"/>
        <v>149.01000000000002</v>
      </c>
      <c r="E121" s="4">
        <f t="shared" si="0"/>
        <v>637.17999999999995</v>
      </c>
      <c r="F121" s="4">
        <f t="shared" si="0"/>
        <v>642</v>
      </c>
      <c r="G121" s="4">
        <f t="shared" si="0"/>
        <v>471.18000000000006</v>
      </c>
      <c r="H121" s="4">
        <f t="shared" si="0"/>
        <v>102.75999999999999</v>
      </c>
      <c r="I121" s="4">
        <f t="shared" si="0"/>
        <v>0</v>
      </c>
      <c r="J121" s="4">
        <f t="shared" si="0"/>
        <v>127.66</v>
      </c>
      <c r="K121" s="4">
        <f t="shared" si="0"/>
        <v>0</v>
      </c>
      <c r="L121" s="219">
        <f t="shared" si="0"/>
        <v>10277.1</v>
      </c>
      <c r="M121" s="4">
        <f t="shared" ref="M121:AU121" si="1">SUM(M4:M119)</f>
        <v>76177.939999999988</v>
      </c>
      <c r="N121" s="4">
        <f t="shared" si="1"/>
        <v>84723.72000000003</v>
      </c>
      <c r="O121" s="4">
        <f t="shared" si="1"/>
        <v>175.34999999999997</v>
      </c>
      <c r="P121" s="4">
        <f t="shared" si="1"/>
        <v>113.03</v>
      </c>
      <c r="Q121" s="4">
        <f t="shared" si="1"/>
        <v>140</v>
      </c>
      <c r="R121" s="4">
        <f t="shared" si="1"/>
        <v>0</v>
      </c>
      <c r="S121" s="4">
        <f t="shared" si="1"/>
        <v>2250</v>
      </c>
      <c r="T121" s="4">
        <f t="shared" si="1"/>
        <v>75</v>
      </c>
      <c r="U121" s="4">
        <f t="shared" si="1"/>
        <v>0</v>
      </c>
      <c r="V121" s="4">
        <f t="shared" si="1"/>
        <v>200</v>
      </c>
      <c r="W121" s="4">
        <f t="shared" si="1"/>
        <v>440.44</v>
      </c>
      <c r="X121" s="4">
        <f t="shared" si="1"/>
        <v>6349.09</v>
      </c>
      <c r="Y121" s="4">
        <f t="shared" si="1"/>
        <v>313.99</v>
      </c>
      <c r="Z121" s="4">
        <f t="shared" si="1"/>
        <v>421.76</v>
      </c>
      <c r="AA121" s="4">
        <f t="shared" si="1"/>
        <v>19525</v>
      </c>
      <c r="AB121" s="4">
        <f t="shared" si="1"/>
        <v>252.66</v>
      </c>
      <c r="AC121" s="4">
        <f t="shared" si="1"/>
        <v>19434.759999999998</v>
      </c>
      <c r="AD121" s="4">
        <f t="shared" si="1"/>
        <v>71982.42</v>
      </c>
      <c r="AE121" s="4">
        <f t="shared" si="1"/>
        <v>2466.4299999999998</v>
      </c>
      <c r="AF121" s="4">
        <f t="shared" si="1"/>
        <v>2466.4299999999998</v>
      </c>
      <c r="AG121" s="4">
        <f t="shared" si="1"/>
        <v>402.92</v>
      </c>
      <c r="AH121" s="4">
        <f t="shared" si="1"/>
        <v>392.23</v>
      </c>
      <c r="AI121" s="4">
        <f t="shared" si="1"/>
        <v>1336.86</v>
      </c>
      <c r="AJ121" s="4">
        <f t="shared" si="1"/>
        <v>406.88</v>
      </c>
      <c r="AK121" s="4">
        <f t="shared" si="1"/>
        <v>4205.32</v>
      </c>
      <c r="AL121" s="4">
        <f t="shared" si="1"/>
        <v>2080</v>
      </c>
      <c r="AM121" s="4">
        <f t="shared" si="1"/>
        <v>30254.639999999999</v>
      </c>
      <c r="AN121" s="4">
        <f t="shared" si="1"/>
        <v>0</v>
      </c>
      <c r="AO121" s="4">
        <f t="shared" si="1"/>
        <v>3383.5</v>
      </c>
      <c r="AP121" s="4">
        <f t="shared" si="1"/>
        <v>495.13</v>
      </c>
      <c r="AQ121" s="4">
        <f t="shared" si="1"/>
        <v>0</v>
      </c>
      <c r="AR121" s="4">
        <f t="shared" si="1"/>
        <v>0</v>
      </c>
      <c r="AS121" s="4">
        <f t="shared" si="1"/>
        <v>75</v>
      </c>
      <c r="AT121" s="4">
        <f t="shared" si="1"/>
        <v>30672.5</v>
      </c>
      <c r="AU121" s="4">
        <f t="shared" si="1"/>
        <v>0</v>
      </c>
      <c r="AW121" s="4">
        <f>B121-C121-D121-E121-F121-G121-H121-I121-J121-K121+L121+M121-N121-O121+P121-Q121-R121-S121-T121-U121-V121+W121+X121+Y121+Z121+AA121+AB121+AC121-AD121+AE121-AF121+AG121-AH121-AI121+AJ121+AK121+AL121+AM121+AN121+AO121+AP121+AQ121+AR121+AS121-AT121+AU121</f>
        <v>-3.2741809263825417E-11</v>
      </c>
    </row>
    <row r="123" spans="1:49" ht="15.4" thickBot="1" x14ac:dyDescent="0.45">
      <c r="A123" s="10" t="s">
        <v>22</v>
      </c>
      <c r="C123" s="15">
        <f>C2+B121-C121</f>
        <v>232093.51000000021</v>
      </c>
      <c r="D123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BB123"/>
  <sheetViews>
    <sheetView workbookViewId="0">
      <pane xSplit="1" ySplit="3" topLeftCell="AF98" activePane="bottomRight" state="frozen"/>
      <selection pane="topRight" activeCell="B1" sqref="B1"/>
      <selection pane="bottomLeft" activeCell="A5" sqref="A5"/>
      <selection pane="bottomRight" activeCell="V100" sqref="V100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66406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44409</v>
      </c>
    </row>
    <row r="2" spans="1:47" ht="15.4" thickBot="1" x14ac:dyDescent="0.45">
      <c r="A2" s="10" t="s">
        <v>21</v>
      </c>
      <c r="B2" s="13"/>
      <c r="C2" s="15">
        <f>'July 2021'!C115</f>
        <v>197345.40000000014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80" t="s">
        <v>127</v>
      </c>
      <c r="AN3" s="280" t="s">
        <v>53</v>
      </c>
      <c r="AO3" s="280" t="s">
        <v>113</v>
      </c>
      <c r="AP3" s="280" t="s">
        <v>61</v>
      </c>
      <c r="AQ3" s="167" t="s">
        <v>13</v>
      </c>
      <c r="AR3" s="280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2278.21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>
        <v>102.05</v>
      </c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1495.72</v>
      </c>
      <c r="D7" s="2">
        <v>26.25</v>
      </c>
      <c r="E7" s="2">
        <v>112.23</v>
      </c>
      <c r="F7" s="2">
        <v>78</v>
      </c>
      <c r="G7" s="2">
        <v>79.790000000000006</v>
      </c>
      <c r="H7" s="2">
        <v>18.100000000000001</v>
      </c>
      <c r="I7" s="2"/>
      <c r="J7" s="2"/>
      <c r="K7" s="2"/>
      <c r="L7" s="2">
        <v>1810.09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>
        <v>540.64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3.15" x14ac:dyDescent="0.4">
      <c r="A8" s="256" t="s">
        <v>886</v>
      </c>
      <c r="B8" s="2">
        <v>168.5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166.75</v>
      </c>
      <c r="O8" s="2">
        <v>1.75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883</v>
      </c>
      <c r="B9" s="2">
        <v>6720.93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5180.93</v>
      </c>
      <c r="O9" s="2"/>
      <c r="P9" s="2"/>
      <c r="Q9" s="2">
        <v>40</v>
      </c>
      <c r="R9" s="2"/>
      <c r="S9" s="2">
        <v>1500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708</v>
      </c>
      <c r="B10" s="2"/>
      <c r="C10" s="2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5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760</v>
      </c>
      <c r="B11" s="2"/>
      <c r="C11" s="2">
        <v>2000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2000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887</v>
      </c>
      <c r="B12" s="2"/>
      <c r="C12" s="2">
        <v>34.94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>
        <v>34.94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35">
      <c r="A13" s="90" t="s">
        <v>247</v>
      </c>
      <c r="B13" s="2"/>
      <c r="C13" s="2">
        <v>75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>
        <v>75</v>
      </c>
      <c r="AN13" s="2"/>
      <c r="AO13" s="2"/>
      <c r="AP13" s="2"/>
      <c r="AQ13" s="2"/>
      <c r="AR13" s="2"/>
      <c r="AS13" s="2"/>
      <c r="AT13" s="2"/>
      <c r="AU13" s="2"/>
    </row>
    <row r="14" spans="1:47" ht="13.15" x14ac:dyDescent="0.4">
      <c r="A14" s="256" t="s">
        <v>889</v>
      </c>
      <c r="B14" s="2">
        <v>1947.78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1930.98</v>
      </c>
      <c r="O14" s="2">
        <v>16.8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15" x14ac:dyDescent="0.4">
      <c r="A15" s="256" t="s">
        <v>888</v>
      </c>
      <c r="B15" s="2">
        <v>6170.54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6170.54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694</v>
      </c>
      <c r="B16" s="2"/>
      <c r="C16" s="2">
        <v>3700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3700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703</v>
      </c>
      <c r="B17" s="2"/>
      <c r="C17" s="2">
        <v>133.91999999999999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133.91999999999999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3.15" x14ac:dyDescent="0.4">
      <c r="A18" s="256" t="s">
        <v>891</v>
      </c>
      <c r="B18" s="2">
        <v>1357.32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1346.82</v>
      </c>
      <c r="O18" s="2">
        <v>10.5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888</v>
      </c>
      <c r="B19" s="2">
        <v>3891.49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3891.49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x14ac:dyDescent="0.35">
      <c r="A20" s="90" t="s">
        <v>701</v>
      </c>
      <c r="B20" s="2"/>
      <c r="C20" s="2">
        <v>2450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v>2450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x14ac:dyDescent="0.35">
      <c r="A21" s="90" t="s">
        <v>890</v>
      </c>
      <c r="B21" s="2"/>
      <c r="C21" s="2">
        <v>90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90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x14ac:dyDescent="0.35">
      <c r="A22" s="90" t="s">
        <v>247</v>
      </c>
      <c r="B22" s="2"/>
      <c r="C22" s="2">
        <v>55.02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>
        <v>55.02</v>
      </c>
      <c r="AN22" s="2"/>
      <c r="AO22" s="2"/>
      <c r="AP22" s="2"/>
      <c r="AQ22" s="2"/>
      <c r="AR22" s="2"/>
      <c r="AS22" s="2"/>
      <c r="AT22" s="2"/>
      <c r="AU22" s="2"/>
    </row>
    <row r="23" spans="1:47" x14ac:dyDescent="0.35">
      <c r="A23" s="90" t="s">
        <v>892</v>
      </c>
      <c r="B23" s="2"/>
      <c r="C23" s="2">
        <v>70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70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239</v>
      </c>
      <c r="B24" s="2"/>
      <c r="C24" s="2">
        <v>1075.68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1075.68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3.15" x14ac:dyDescent="0.4">
      <c r="A25" s="256" t="s">
        <v>893</v>
      </c>
      <c r="B25" s="2">
        <v>927.25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919.55</v>
      </c>
      <c r="O25" s="2">
        <v>7.7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90" t="s">
        <v>905</v>
      </c>
      <c r="B26" s="2"/>
      <c r="C26" s="2">
        <v>4300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4300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35">
      <c r="A27" s="90" t="s">
        <v>243</v>
      </c>
      <c r="B27" s="2"/>
      <c r="C27" s="2">
        <v>2428.48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2428.48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256" t="s">
        <v>894</v>
      </c>
      <c r="B28" s="2">
        <v>3563.54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3563.54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3.15" x14ac:dyDescent="0.4">
      <c r="A29" s="256" t="s">
        <v>895</v>
      </c>
      <c r="B29" s="2">
        <v>42.79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42.79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3.15" x14ac:dyDescent="0.4">
      <c r="A30" s="256" t="s">
        <v>898</v>
      </c>
      <c r="B30" s="2">
        <v>1356.11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1253.06</v>
      </c>
      <c r="O30" s="2">
        <v>8.0500000000000007</v>
      </c>
      <c r="P30" s="2"/>
      <c r="Q30" s="2">
        <v>20</v>
      </c>
      <c r="R30" s="2"/>
      <c r="S30" s="2"/>
      <c r="T30" s="2">
        <v>75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3.15" x14ac:dyDescent="0.4">
      <c r="A31" s="256" t="s">
        <v>896</v>
      </c>
      <c r="B31" s="2">
        <v>4924.12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v>3309.12</v>
      </c>
      <c r="O31" s="2"/>
      <c r="P31" s="2"/>
      <c r="Q31" s="2">
        <v>40</v>
      </c>
      <c r="R31" s="2"/>
      <c r="S31" s="2">
        <v>1500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>
        <v>75</v>
      </c>
      <c r="AU31" s="2"/>
    </row>
    <row r="32" spans="1:47" ht="13.15" x14ac:dyDescent="0.4">
      <c r="A32" s="256" t="s">
        <v>909</v>
      </c>
      <c r="B32" s="2">
        <v>2393.41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v>845.01</v>
      </c>
      <c r="O32" s="2">
        <v>8.4</v>
      </c>
      <c r="P32" s="2"/>
      <c r="Q32" s="2">
        <v>40</v>
      </c>
      <c r="R32" s="2"/>
      <c r="S32" s="2">
        <v>1500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3.15" x14ac:dyDescent="0.4">
      <c r="A33" s="256" t="s">
        <v>908</v>
      </c>
      <c r="B33" s="2">
        <v>333.88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332.13</v>
      </c>
      <c r="O33" s="2">
        <v>1.75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713</v>
      </c>
      <c r="B34" s="2"/>
      <c r="C34" s="2">
        <v>1500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1500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35">
      <c r="A35" s="90" t="s">
        <v>899</v>
      </c>
      <c r="B35" s="2"/>
      <c r="C35" s="2">
        <v>27903.32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27903.32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907</v>
      </c>
      <c r="B36" s="2">
        <v>354.75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354.75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904</v>
      </c>
      <c r="B37" s="2"/>
      <c r="C37" s="2">
        <v>1650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1650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3.15" x14ac:dyDescent="0.4">
      <c r="A38" s="256" t="s">
        <v>900</v>
      </c>
      <c r="B38" s="2">
        <v>5331.17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v>5331.17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256" t="s">
        <v>906</v>
      </c>
      <c r="B39" s="2">
        <v>35.26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35.26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902</v>
      </c>
      <c r="B40" s="2">
        <v>1890.94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1856.94</v>
      </c>
      <c r="O40" s="2">
        <v>14</v>
      </c>
      <c r="P40" s="2"/>
      <c r="Q40" s="2">
        <v>20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 t="s">
        <v>247</v>
      </c>
      <c r="B41" s="2"/>
      <c r="C41" s="2">
        <v>69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>
        <v>69</v>
      </c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90" t="s">
        <v>860</v>
      </c>
      <c r="B42" s="2"/>
      <c r="C42" s="2">
        <v>49.98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>
        <v>49.98</v>
      </c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90" t="s">
        <v>903</v>
      </c>
      <c r="B43" s="2"/>
      <c r="C43" s="2">
        <v>532.04999999999995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532.04999999999995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35">
      <c r="A44" s="90" t="s">
        <v>816</v>
      </c>
      <c r="B44" s="2"/>
      <c r="C44" s="2">
        <v>2443.16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>
        <v>2443.16</v>
      </c>
      <c r="AF44" s="2">
        <v>2443.16</v>
      </c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256" t="s">
        <v>901</v>
      </c>
      <c r="B45" s="2">
        <v>3230.58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3230.58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35">
      <c r="A46" s="90" t="s">
        <v>728</v>
      </c>
      <c r="B46" s="2"/>
      <c r="C46" s="2">
        <v>675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v>675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x14ac:dyDescent="0.35">
      <c r="A47" s="90" t="s">
        <v>910</v>
      </c>
      <c r="B47" s="2"/>
      <c r="C47" s="2">
        <v>75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>
        <v>75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35">
      <c r="A48" s="90" t="s">
        <v>729</v>
      </c>
      <c r="B48" s="2"/>
      <c r="C48" s="2">
        <v>123.36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123.36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911</v>
      </c>
      <c r="B49" s="2"/>
      <c r="C49" s="2">
        <v>2252.65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>
        <v>2252.65</v>
      </c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35">
      <c r="A50" s="90" t="s">
        <v>265</v>
      </c>
      <c r="B50" s="2"/>
      <c r="C50" s="2">
        <v>622.79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>
        <v>127.66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>
        <v>495.13</v>
      </c>
      <c r="AQ50" s="2"/>
      <c r="AR50" s="2"/>
      <c r="AS50" s="2"/>
      <c r="AT50" s="2"/>
      <c r="AU50" s="2"/>
    </row>
    <row r="51" spans="1:47" x14ac:dyDescent="0.35">
      <c r="A51" s="90" t="s">
        <v>912</v>
      </c>
      <c r="B51" s="2"/>
      <c r="C51" s="2">
        <v>4000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>
        <v>4000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913</v>
      </c>
      <c r="B52" s="2"/>
      <c r="C52" s="2">
        <v>121.53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>
        <v>121.53</v>
      </c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914</v>
      </c>
      <c r="B53" s="2">
        <v>16173.87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16173.87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15" x14ac:dyDescent="0.4">
      <c r="A54" s="256" t="s">
        <v>916</v>
      </c>
      <c r="B54" s="2">
        <v>4952.47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>
        <v>4843.5200000000004</v>
      </c>
      <c r="O54" s="2">
        <v>33.950000000000003</v>
      </c>
      <c r="P54" s="2"/>
      <c r="Q54" s="2"/>
      <c r="R54" s="2"/>
      <c r="S54" s="2"/>
      <c r="T54" s="2"/>
      <c r="U54" s="2"/>
      <c r="V54" s="2"/>
      <c r="W54" s="14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>
        <v>75</v>
      </c>
      <c r="AU54" s="2"/>
    </row>
    <row r="55" spans="1:47" ht="13.15" x14ac:dyDescent="0.4">
      <c r="A55" s="256" t="s">
        <v>915</v>
      </c>
      <c r="B55" s="2">
        <v>5125.2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>
        <v>5125.2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833</v>
      </c>
      <c r="B56" s="2"/>
      <c r="C56" s="2">
        <v>84.96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>
        <v>84.96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1499.74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247</v>
      </c>
      <c r="B57" s="2"/>
      <c r="C57" s="2">
        <v>58.02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>
        <v>58.02</v>
      </c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90" t="s">
        <v>917</v>
      </c>
      <c r="B58" s="2"/>
      <c r="C58" s="2">
        <v>524.71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>
        <v>524.71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15" x14ac:dyDescent="0.4">
      <c r="A59" s="256" t="s">
        <v>918</v>
      </c>
      <c r="B59" s="2">
        <v>1129.52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>
        <v>1027.8699999999999</v>
      </c>
      <c r="O59" s="2">
        <v>6.65</v>
      </c>
      <c r="P59" s="2"/>
      <c r="Q59" s="2">
        <v>20</v>
      </c>
      <c r="R59" s="2"/>
      <c r="S59" s="2"/>
      <c r="T59" s="2">
        <v>75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90" t="s">
        <v>919</v>
      </c>
      <c r="B60" s="2"/>
      <c r="C60" s="2">
        <v>388.5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>
        <v>388.5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247</v>
      </c>
      <c r="B61" s="2"/>
      <c r="C61" s="2">
        <v>70.010000000000005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>
        <v>70.010000000000005</v>
      </c>
      <c r="AN61" s="2"/>
      <c r="AO61" s="2"/>
      <c r="AP61" s="2"/>
      <c r="AQ61" s="2"/>
      <c r="AR61" s="2"/>
      <c r="AS61" s="2"/>
      <c r="AT61" s="2"/>
      <c r="AU61" s="2"/>
    </row>
    <row r="62" spans="1:47" ht="13.15" x14ac:dyDescent="0.4">
      <c r="A62" s="256" t="s">
        <v>923</v>
      </c>
      <c r="B62" s="2">
        <v>790.41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786.21</v>
      </c>
      <c r="O62" s="2">
        <v>4.2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15" x14ac:dyDescent="0.4">
      <c r="A63" s="256" t="s">
        <v>920</v>
      </c>
      <c r="B63" s="2">
        <v>1179.72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v>1139.72</v>
      </c>
      <c r="O63" s="2"/>
      <c r="P63" s="2"/>
      <c r="Q63" s="2">
        <v>40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15" x14ac:dyDescent="0.4">
      <c r="A64" s="256" t="s">
        <v>921</v>
      </c>
      <c r="B64" s="2">
        <v>26.42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26.42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x14ac:dyDescent="0.35">
      <c r="A65" s="90" t="s">
        <v>922</v>
      </c>
      <c r="B65" s="2"/>
      <c r="C65" s="2">
        <v>25.22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>
        <v>25.22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x14ac:dyDescent="0.35">
      <c r="A66" s="90" t="s">
        <v>447</v>
      </c>
      <c r="B66" s="2"/>
      <c r="C66" s="2">
        <v>1248.07</v>
      </c>
      <c r="D66" s="2">
        <v>22.71</v>
      </c>
      <c r="E66" s="2">
        <v>97.12</v>
      </c>
      <c r="F66" s="2">
        <v>110</v>
      </c>
      <c r="G66" s="2">
        <v>72.900000000000006</v>
      </c>
      <c r="H66" s="2">
        <v>15.66</v>
      </c>
      <c r="I66" s="2"/>
      <c r="J66" s="2"/>
      <c r="K66" s="2"/>
      <c r="L66" s="2">
        <v>1566.46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x14ac:dyDescent="0.35">
      <c r="A67" s="90" t="s">
        <v>233</v>
      </c>
      <c r="B67" s="2"/>
      <c r="C67" s="2">
        <v>1197.26</v>
      </c>
      <c r="D67" s="2">
        <v>21.78</v>
      </c>
      <c r="E67" s="2">
        <v>93.13</v>
      </c>
      <c r="F67" s="2">
        <v>105</v>
      </c>
      <c r="G67" s="2">
        <v>69.900000000000006</v>
      </c>
      <c r="H67" s="2">
        <v>15.02</v>
      </c>
      <c r="I67" s="2"/>
      <c r="J67" s="2"/>
      <c r="K67" s="2"/>
      <c r="L67" s="2">
        <v>1502.09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924</v>
      </c>
      <c r="B68" s="2">
        <v>1244.0999999999999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1187.45</v>
      </c>
      <c r="O68" s="2">
        <v>6.65</v>
      </c>
      <c r="P68" s="2"/>
      <c r="Q68" s="2"/>
      <c r="R68" s="2"/>
      <c r="S68" s="2"/>
      <c r="T68" s="2"/>
      <c r="U68" s="2"/>
      <c r="V68" s="2">
        <v>50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925</v>
      </c>
      <c r="B69" s="2">
        <v>206.82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205.42</v>
      </c>
      <c r="O69" s="2">
        <v>1.4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3.15" x14ac:dyDescent="0.4">
      <c r="A70" s="256" t="s">
        <v>926</v>
      </c>
      <c r="B70" s="2">
        <v>301.20999999999998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299.11</v>
      </c>
      <c r="O70" s="2">
        <v>2.1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838</v>
      </c>
      <c r="B71" s="2"/>
      <c r="C71" s="2">
        <v>414.95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>
        <v>414.95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3.15" x14ac:dyDescent="0.4">
      <c r="A72" s="256" t="s">
        <v>930</v>
      </c>
      <c r="B72" s="2">
        <v>918.21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807.96</v>
      </c>
      <c r="O72" s="2">
        <v>5.25</v>
      </c>
      <c r="P72" s="2"/>
      <c r="Q72" s="2"/>
      <c r="R72" s="2"/>
      <c r="S72" s="2"/>
      <c r="T72" s="2"/>
      <c r="U72" s="2">
        <v>30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>
        <v>75</v>
      </c>
      <c r="AU72" s="2"/>
    </row>
    <row r="73" spans="1:47" ht="13.15" x14ac:dyDescent="0.4">
      <c r="A73" s="256" t="s">
        <v>927</v>
      </c>
      <c r="B73" s="2">
        <v>2382.61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>
        <v>1572.61</v>
      </c>
      <c r="O73" s="2"/>
      <c r="P73" s="2"/>
      <c r="Q73" s="2">
        <v>60</v>
      </c>
      <c r="R73" s="2"/>
      <c r="S73" s="2">
        <v>750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3.15" x14ac:dyDescent="0.4">
      <c r="A74" s="256" t="s">
        <v>931</v>
      </c>
      <c r="B74" s="2"/>
      <c r="C74" s="2">
        <v>75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>
        <v>75</v>
      </c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848</v>
      </c>
      <c r="B75" s="2"/>
      <c r="C75" s="2">
        <v>180.04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>
        <v>180.04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932</v>
      </c>
      <c r="B76" s="2"/>
      <c r="C76" s="2">
        <v>129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>
        <v>129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935</v>
      </c>
      <c r="B77" s="2">
        <v>760.27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755.37</v>
      </c>
      <c r="O77" s="2">
        <v>4.9000000000000004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x14ac:dyDescent="0.35">
      <c r="A78" s="90" t="s">
        <v>754</v>
      </c>
      <c r="B78" s="2"/>
      <c r="C78" s="2">
        <v>198.72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>
        <v>198.72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x14ac:dyDescent="0.35">
      <c r="A79" s="90" t="s">
        <v>247</v>
      </c>
      <c r="B79" s="2"/>
      <c r="C79" s="2">
        <v>58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>
        <v>58</v>
      </c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256" t="s">
        <v>936</v>
      </c>
      <c r="B80" s="2">
        <v>767.58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713.38</v>
      </c>
      <c r="O80" s="2">
        <v>4.2</v>
      </c>
      <c r="P80" s="2"/>
      <c r="Q80" s="2"/>
      <c r="R80" s="2"/>
      <c r="S80" s="2"/>
      <c r="T80" s="2"/>
      <c r="U80" s="2"/>
      <c r="V80" s="2">
        <v>50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3.15" x14ac:dyDescent="0.4">
      <c r="A81" s="256" t="s">
        <v>938</v>
      </c>
      <c r="B81" s="2">
        <v>276.82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274.72000000000003</v>
      </c>
      <c r="O81" s="2">
        <v>2.1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3.15" x14ac:dyDescent="0.4">
      <c r="A82" s="256" t="s">
        <v>937</v>
      </c>
      <c r="B82" s="2">
        <v>2182.37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2182.37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3.15" x14ac:dyDescent="0.4">
      <c r="A83" s="256" t="s">
        <v>939</v>
      </c>
      <c r="B83" s="2">
        <v>424.29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400.79</v>
      </c>
      <c r="O83" s="2">
        <v>3.5</v>
      </c>
      <c r="P83" s="2"/>
      <c r="Q83" s="2">
        <v>20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940</v>
      </c>
      <c r="B84" s="2">
        <v>102.66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101.96</v>
      </c>
      <c r="O84" s="2">
        <v>0.7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941</v>
      </c>
      <c r="B85" s="2">
        <v>1433.99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1179.0899999999999</v>
      </c>
      <c r="O85" s="2">
        <v>4.9000000000000004</v>
      </c>
      <c r="P85" s="2"/>
      <c r="Q85" s="2"/>
      <c r="R85" s="2"/>
      <c r="S85" s="2"/>
      <c r="T85" s="2"/>
      <c r="U85" s="2"/>
      <c r="V85" s="2">
        <v>250</v>
      </c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942</v>
      </c>
      <c r="B86" s="2"/>
      <c r="C86" s="2">
        <v>11.65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>
        <v>11.65</v>
      </c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943</v>
      </c>
      <c r="B87" s="2">
        <v>2603.64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2328.64</v>
      </c>
      <c r="O87" s="2"/>
      <c r="P87" s="2"/>
      <c r="Q87" s="2">
        <v>40</v>
      </c>
      <c r="R87" s="2"/>
      <c r="S87" s="2"/>
      <c r="T87" s="2"/>
      <c r="U87" s="2">
        <v>60</v>
      </c>
      <c r="V87" s="2">
        <v>100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>
        <v>75</v>
      </c>
      <c r="AU87" s="2"/>
    </row>
    <row r="88" spans="1:47" ht="13.15" x14ac:dyDescent="0.4">
      <c r="A88" s="256" t="s">
        <v>948</v>
      </c>
      <c r="B88" s="2">
        <v>38.69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38.340000000000003</v>
      </c>
      <c r="O88" s="2">
        <v>0.35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35">
      <c r="A89" s="90" t="s">
        <v>247</v>
      </c>
      <c r="B89" s="2"/>
      <c r="C89" s="2">
        <v>71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>
        <v>71</v>
      </c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887</v>
      </c>
      <c r="B90" s="2"/>
      <c r="C90" s="2">
        <v>131.41999999999999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>
        <v>131.41999999999999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35">
      <c r="A91" s="90" t="s">
        <v>949</v>
      </c>
      <c r="B91" s="2"/>
      <c r="C91" s="2">
        <v>9.5399999999999991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>
        <v>9.5399999999999991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3.15" x14ac:dyDescent="0.4">
      <c r="A92" s="256" t="s">
        <v>950</v>
      </c>
      <c r="B92" s="2">
        <v>99.57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98.87</v>
      </c>
      <c r="O92" s="2">
        <v>0.7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35">
      <c r="A93" s="90" t="s">
        <v>951</v>
      </c>
      <c r="B93" s="2"/>
      <c r="C93" s="2">
        <v>29.26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45.74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>
        <v>75</v>
      </c>
      <c r="AT93" s="2"/>
      <c r="AU93" s="2"/>
    </row>
    <row r="94" spans="1:47" x14ac:dyDescent="0.35">
      <c r="A94" s="90" t="s">
        <v>952</v>
      </c>
      <c r="B94" s="2"/>
      <c r="C94" s="2">
        <v>52.13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22.87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>
        <v>75</v>
      </c>
      <c r="AT94" s="2"/>
      <c r="AU94" s="2"/>
    </row>
    <row r="95" spans="1:47" x14ac:dyDescent="0.35">
      <c r="A95" s="90" t="s">
        <v>953</v>
      </c>
      <c r="B95" s="2"/>
      <c r="C95" s="2">
        <v>29.26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45.74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>
        <v>75</v>
      </c>
      <c r="AT95" s="2"/>
      <c r="AU95" s="2"/>
    </row>
    <row r="96" spans="1:47" x14ac:dyDescent="0.35">
      <c r="A96" s="90" t="s">
        <v>954</v>
      </c>
      <c r="B96" s="2"/>
      <c r="C96" s="2">
        <v>39.130000000000003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>
        <v>39.130000000000003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35">
      <c r="A97" s="90" t="s">
        <v>955</v>
      </c>
      <c r="B97" s="2"/>
      <c r="C97" s="2">
        <v>43.54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>
        <v>43.54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35">
      <c r="A98" s="90" t="s">
        <v>956</v>
      </c>
      <c r="B98" s="2"/>
      <c r="C98" s="2">
        <v>75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>
        <v>75</v>
      </c>
      <c r="AT98" s="2"/>
      <c r="AU98" s="2"/>
    </row>
    <row r="99" spans="1:47" x14ac:dyDescent="0.35">
      <c r="A99" s="90" t="s">
        <v>963</v>
      </c>
      <c r="B99" s="2"/>
      <c r="C99" s="2">
        <v>32.520000000000003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42.48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>
        <v>75</v>
      </c>
      <c r="AT99" s="2"/>
      <c r="AU99" s="2"/>
    </row>
    <row r="100" spans="1:47" x14ac:dyDescent="0.35">
      <c r="A100" s="90" t="s">
        <v>957</v>
      </c>
      <c r="B100" s="2"/>
      <c r="C100" s="2">
        <v>27.04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47.96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>
        <v>75</v>
      </c>
      <c r="AT100" s="2"/>
      <c r="AU100" s="2"/>
    </row>
    <row r="101" spans="1:47" ht="13.15" x14ac:dyDescent="0.4">
      <c r="A101" s="256" t="s">
        <v>959</v>
      </c>
      <c r="B101" s="2">
        <v>614.88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>
        <v>512.78</v>
      </c>
      <c r="O101" s="2">
        <v>2.1</v>
      </c>
      <c r="P101" s="2"/>
      <c r="Q101" s="2"/>
      <c r="R101" s="2"/>
      <c r="S101" s="2"/>
      <c r="T101" s="2"/>
      <c r="U101" s="2"/>
      <c r="V101" s="2">
        <v>100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3.15" x14ac:dyDescent="0.4">
      <c r="A102" s="256" t="s">
        <v>958</v>
      </c>
      <c r="B102" s="2">
        <v>143.76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143.76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35">
      <c r="A103" s="90" t="s">
        <v>960</v>
      </c>
      <c r="B103" s="2"/>
      <c r="C103" s="2">
        <v>104.98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>
        <v>104.98</v>
      </c>
      <c r="AN103" s="2"/>
      <c r="AO103" s="2"/>
      <c r="AP103" s="2"/>
      <c r="AQ103" s="2"/>
      <c r="AR103" s="2"/>
      <c r="AS103" s="2"/>
      <c r="AT103" s="2"/>
      <c r="AU103" s="2"/>
    </row>
    <row r="104" spans="1:47" x14ac:dyDescent="0.35">
      <c r="A104" s="90" t="s">
        <v>961</v>
      </c>
      <c r="B104" s="2"/>
      <c r="C104" s="2">
        <v>62.92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>
        <v>62.92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35">
      <c r="A105" s="90" t="s">
        <v>962</v>
      </c>
      <c r="B105" s="2"/>
      <c r="C105" s="2">
        <v>497.01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497.01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ht="13.15" x14ac:dyDescent="0.4">
      <c r="A106" s="256" t="s">
        <v>958</v>
      </c>
      <c r="B106" s="2">
        <v>675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225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>
        <v>450</v>
      </c>
      <c r="AU106" s="2"/>
    </row>
    <row r="107" spans="1:47" x14ac:dyDescent="0.35">
      <c r="A107" s="1" t="s">
        <v>966</v>
      </c>
      <c r="B107" s="2"/>
      <c r="C107" s="2">
        <v>75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>
        <v>75</v>
      </c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ht="13.15" x14ac:dyDescent="0.4">
      <c r="A108" s="256" t="s">
        <v>958</v>
      </c>
      <c r="B108" s="2">
        <v>234.5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>
        <v>234.5</v>
      </c>
      <c r="AU108" s="2"/>
    </row>
    <row r="109" spans="1:47" x14ac:dyDescent="0.35">
      <c r="A109" s="1" t="s">
        <v>967</v>
      </c>
      <c r="B109" s="2"/>
      <c r="C109" s="2">
        <v>3383.5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>
        <v>3383.5</v>
      </c>
      <c r="AP109" s="2"/>
      <c r="AQ109" s="2"/>
      <c r="AR109" s="2"/>
      <c r="AS109" s="2"/>
      <c r="AT109" s="2"/>
      <c r="AU109" s="2"/>
    </row>
    <row r="110" spans="1:47" x14ac:dyDescent="0.35">
      <c r="A110" s="1" t="s">
        <v>873</v>
      </c>
      <c r="B110" s="2"/>
      <c r="C110" s="2">
        <v>25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>
        <v>25</v>
      </c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ht="13.15" x14ac:dyDescent="0.4">
      <c r="A111" s="256" t="s">
        <v>968</v>
      </c>
      <c r="B111" s="2">
        <v>1229.5999999999999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406.45</v>
      </c>
      <c r="O111" s="2">
        <v>3.15</v>
      </c>
      <c r="P111" s="2"/>
      <c r="Q111" s="2">
        <v>20</v>
      </c>
      <c r="R111" s="2"/>
      <c r="S111" s="2">
        <v>750</v>
      </c>
      <c r="T111" s="2"/>
      <c r="U111" s="2"/>
      <c r="V111" s="2">
        <v>50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ht="13.15" x14ac:dyDescent="0.4">
      <c r="A112" s="256" t="s">
        <v>969</v>
      </c>
      <c r="B112" s="2">
        <v>216.35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215.3</v>
      </c>
      <c r="O112" s="2">
        <v>1.05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9" ht="13.15" x14ac:dyDescent="0.4">
      <c r="A113" s="256" t="s">
        <v>970</v>
      </c>
      <c r="B113" s="2">
        <v>48.15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47.8</v>
      </c>
      <c r="O113" s="2">
        <v>0.35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9" x14ac:dyDescent="0.35">
      <c r="A114" s="90" t="s">
        <v>971</v>
      </c>
      <c r="B114" s="2"/>
      <c r="C114" s="2">
        <v>75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>
        <v>75</v>
      </c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9" x14ac:dyDescent="0.35">
      <c r="A115" s="90" t="s">
        <v>247</v>
      </c>
      <c r="B115" s="2"/>
      <c r="C115" s="2">
        <v>117.01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>
        <v>78780.28</v>
      </c>
      <c r="AE115" s="2"/>
      <c r="AF115" s="2"/>
      <c r="AG115" s="2"/>
      <c r="AH115" s="2"/>
      <c r="AI115" s="2"/>
      <c r="AJ115" s="2"/>
      <c r="AK115" s="2"/>
      <c r="AL115" s="2"/>
      <c r="AM115" s="2">
        <v>117.01</v>
      </c>
      <c r="AN115" s="2"/>
      <c r="AO115" s="2"/>
      <c r="AP115" s="2"/>
      <c r="AQ115" s="2"/>
      <c r="AR115" s="2"/>
      <c r="AS115" s="2"/>
      <c r="AT115" s="2"/>
      <c r="AU115" s="2"/>
    </row>
    <row r="116" spans="1:49" ht="13.15" x14ac:dyDescent="0.4">
      <c r="A116" s="256" t="s">
        <v>972</v>
      </c>
      <c r="B116" s="2">
        <v>760.97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680.02</v>
      </c>
      <c r="O116" s="2">
        <v>5.95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>
        <v>75</v>
      </c>
      <c r="AU116" s="2"/>
    </row>
    <row r="117" spans="1:49" x14ac:dyDescent="0.35">
      <c r="A117" s="90" t="s">
        <v>337</v>
      </c>
      <c r="B117" s="2"/>
      <c r="C117" s="2">
        <v>3080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>
        <v>3080</v>
      </c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9" ht="13.15" x14ac:dyDescent="0.4">
      <c r="A118" s="256" t="s">
        <v>975</v>
      </c>
      <c r="B118" s="2">
        <v>849.29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841.59</v>
      </c>
      <c r="O118" s="2">
        <v>7.7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9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>AD121+AF121+AH121+AI121</f>
        <v>83263.820000000007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W119" s="281" t="s">
        <v>19</v>
      </c>
    </row>
    <row r="121" spans="1:49" ht="43.5" customHeight="1" x14ac:dyDescent="0.35">
      <c r="A121" t="s">
        <v>18</v>
      </c>
      <c r="B121" s="4">
        <f>SUM(B4:B119)</f>
        <v>92533.300000000047</v>
      </c>
      <c r="C121" s="4">
        <f t="shared" ref="C121:AU121" si="0">SUM(C4:C119)</f>
        <v>77253.899999999951</v>
      </c>
      <c r="D121" s="4">
        <f t="shared" si="0"/>
        <v>160.66</v>
      </c>
      <c r="E121" s="4">
        <f t="shared" si="0"/>
        <v>686.97</v>
      </c>
      <c r="F121" s="4">
        <f t="shared" si="0"/>
        <v>807</v>
      </c>
      <c r="G121" s="4">
        <f t="shared" si="0"/>
        <v>548.05000000000007</v>
      </c>
      <c r="H121" s="4">
        <f t="shared" si="0"/>
        <v>110.78999999999999</v>
      </c>
      <c r="I121" s="4">
        <f t="shared" si="0"/>
        <v>0</v>
      </c>
      <c r="J121" s="4">
        <f t="shared" si="0"/>
        <v>127.66</v>
      </c>
      <c r="K121" s="4">
        <f t="shared" si="0"/>
        <v>0</v>
      </c>
      <c r="L121" s="219">
        <f t="shared" si="0"/>
        <v>11080.11</v>
      </c>
      <c r="M121" s="4">
        <f t="shared" si="0"/>
        <v>83263.820000000007</v>
      </c>
      <c r="N121" s="4">
        <f t="shared" si="0"/>
        <v>84307.790000000008</v>
      </c>
      <c r="O121" s="4">
        <f t="shared" si="0"/>
        <v>170.79999999999995</v>
      </c>
      <c r="P121" s="4">
        <f t="shared" si="0"/>
        <v>170.81</v>
      </c>
      <c r="Q121" s="4">
        <f t="shared" si="0"/>
        <v>360</v>
      </c>
      <c r="R121" s="4">
        <f t="shared" si="0"/>
        <v>0</v>
      </c>
      <c r="S121" s="4">
        <f t="shared" si="0"/>
        <v>6000</v>
      </c>
      <c r="T121" s="4">
        <f t="shared" si="0"/>
        <v>150</v>
      </c>
      <c r="U121" s="4">
        <f t="shared" si="0"/>
        <v>90</v>
      </c>
      <c r="V121" s="4">
        <f t="shared" si="0"/>
        <v>600</v>
      </c>
      <c r="W121" s="4">
        <f t="shared" si="0"/>
        <v>123.36</v>
      </c>
      <c r="X121" s="4">
        <f t="shared" si="0"/>
        <v>9342.25</v>
      </c>
      <c r="Y121" s="4">
        <f t="shared" si="0"/>
        <v>507.76</v>
      </c>
      <c r="Z121" s="4">
        <f t="shared" si="0"/>
        <v>414.95</v>
      </c>
      <c r="AA121" s="4">
        <f t="shared" si="0"/>
        <v>16275</v>
      </c>
      <c r="AB121" s="4">
        <f t="shared" si="0"/>
        <v>427.65999999999997</v>
      </c>
      <c r="AC121" s="4">
        <f t="shared" si="0"/>
        <v>27903.32</v>
      </c>
      <c r="AD121" s="4">
        <f t="shared" si="0"/>
        <v>78780.28</v>
      </c>
      <c r="AE121" s="4">
        <f t="shared" si="0"/>
        <v>2443.16</v>
      </c>
      <c r="AF121" s="4">
        <f t="shared" si="0"/>
        <v>2443.16</v>
      </c>
      <c r="AG121" s="4">
        <f t="shared" si="0"/>
        <v>524.71</v>
      </c>
      <c r="AH121" s="4">
        <f t="shared" si="0"/>
        <v>540.64</v>
      </c>
      <c r="AI121" s="4">
        <f t="shared" si="0"/>
        <v>1499.74</v>
      </c>
      <c r="AJ121" s="4">
        <f t="shared" si="0"/>
        <v>225.87999999999997</v>
      </c>
      <c r="AK121" s="4">
        <f t="shared" si="0"/>
        <v>2252.65</v>
      </c>
      <c r="AL121" s="4">
        <f t="shared" si="0"/>
        <v>3080</v>
      </c>
      <c r="AM121" s="4">
        <f t="shared" si="0"/>
        <v>799.56999999999994</v>
      </c>
      <c r="AN121" s="4">
        <f t="shared" si="0"/>
        <v>0</v>
      </c>
      <c r="AO121" s="4">
        <f t="shared" si="0"/>
        <v>3383.5</v>
      </c>
      <c r="AP121" s="4">
        <f t="shared" si="0"/>
        <v>495.13</v>
      </c>
      <c r="AQ121" s="4">
        <f t="shared" si="0"/>
        <v>0</v>
      </c>
      <c r="AR121" s="4">
        <f t="shared" si="0"/>
        <v>0</v>
      </c>
      <c r="AS121" s="4">
        <f t="shared" si="0"/>
        <v>450</v>
      </c>
      <c r="AT121" s="219">
        <f t="shared" si="0"/>
        <v>1059.5</v>
      </c>
      <c r="AU121" s="4">
        <f t="shared" si="0"/>
        <v>0</v>
      </c>
      <c r="AW121" s="4">
        <f>B121-C121-D121-E121-F121-G121-H121-I121-J121-K121+L121+M121-N121-O121+P121-Q121-R121-S121-T121-U121-V121+W121+X121+Y121+Z121+AA121+AB121+AC121-AD121+AE121-AF121+AG121-AH121-AI121+AJ121+AK121+AL121+AM121+AN121+AO121+AP121+AQ121+AR121+AS121-AT121+AU121</f>
        <v>8.8220986071974039E-11</v>
      </c>
    </row>
    <row r="123" spans="1:49" ht="15.4" thickBot="1" x14ac:dyDescent="0.45">
      <c r="A123" s="10" t="s">
        <v>22</v>
      </c>
      <c r="C123" s="15">
        <f>C2+B121-C121</f>
        <v>212624.80000000022</v>
      </c>
      <c r="D123" s="14"/>
    </row>
  </sheetData>
  <mergeCells count="1">
    <mergeCell ref="AE3:AF3"/>
  </mergeCells>
  <pageMargins left="0.2" right="0.39" top="1" bottom="1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BB115"/>
  <sheetViews>
    <sheetView workbookViewId="0">
      <pane xSplit="1" ySplit="3" topLeftCell="P13" activePane="bottomRight" state="frozen"/>
      <selection pane="topRight" activeCell="B1" sqref="B1"/>
      <selection pane="bottomLeft" activeCell="A5" sqref="A5"/>
      <selection pane="bottomRight" activeCell="A18" sqref="A18:XFD18"/>
    </sheetView>
  </sheetViews>
  <sheetFormatPr defaultRowHeight="12.75" x14ac:dyDescent="0.35"/>
  <cols>
    <col min="1" max="1" width="38.33203125" bestFit="1" customWidth="1"/>
    <col min="2" max="2" width="12" bestFit="1" customWidth="1"/>
    <col min="3" max="3" width="11.1328125" bestFit="1" customWidth="1"/>
    <col min="5" max="5" width="7.46484375" customWidth="1"/>
    <col min="6" max="6" width="9.53125" customWidth="1"/>
    <col min="7" max="7" width="7.6640625" customWidth="1"/>
    <col min="8" max="8" width="8" customWidth="1"/>
    <col min="9" max="9" width="0.1328125" customWidth="1"/>
    <col min="10" max="10" width="8" customWidth="1"/>
    <col min="11" max="11" width="8.1328125" hidden="1" customWidth="1"/>
    <col min="12" max="12" width="8.86328125" bestFit="1" customWidth="1"/>
    <col min="13" max="13" width="10.53125" customWidth="1"/>
    <col min="14" max="14" width="10.46484375" customWidth="1"/>
    <col min="18" max="18" width="0.1328125" customWidth="1"/>
    <col min="19" max="19" width="10.33203125" customWidth="1"/>
    <col min="22" max="28" width="10.53125" customWidth="1"/>
    <col min="29" max="29" width="12.46484375" bestFit="1" customWidth="1"/>
    <col min="30" max="30" width="10.1328125" bestFit="1" customWidth="1"/>
    <col min="31" max="31" width="8.86328125" bestFit="1" customWidth="1"/>
    <col min="32" max="32" width="9.86328125" customWidth="1"/>
    <col min="35" max="35" width="8.86328125" bestFit="1" customWidth="1"/>
    <col min="37" max="37" width="9.1328125" customWidth="1"/>
    <col min="38" max="38" width="9.86328125" customWidth="1"/>
    <col min="39" max="41" width="10.86328125" customWidth="1"/>
    <col min="42" max="42" width="10.796875" customWidth="1"/>
    <col min="43" max="43" width="10.6640625" hidden="1" customWidth="1"/>
    <col min="44" max="44" width="10.86328125" hidden="1" customWidth="1"/>
    <col min="45" max="46" width="8.46484375" bestFit="1" customWidth="1"/>
    <col min="47" max="47" width="9" customWidth="1"/>
    <col min="48" max="48" width="1" customWidth="1"/>
    <col min="49" max="49" width="12.1328125" customWidth="1"/>
    <col min="50" max="50" width="1" customWidth="1"/>
    <col min="51" max="51" width="0.46484375" customWidth="1"/>
    <col min="52" max="52" width="0.1328125" customWidth="1"/>
    <col min="53" max="54" width="9.1328125" hidden="1" customWidth="1"/>
  </cols>
  <sheetData>
    <row r="1" spans="1:47" ht="15.4" thickBot="1" x14ac:dyDescent="0.45">
      <c r="A1" s="10" t="s">
        <v>0</v>
      </c>
      <c r="B1" s="12">
        <v>44378</v>
      </c>
    </row>
    <row r="2" spans="1:47" ht="15.4" thickBot="1" x14ac:dyDescent="0.45">
      <c r="A2" s="10" t="s">
        <v>21</v>
      </c>
      <c r="B2" s="13"/>
      <c r="C2" s="15">
        <f>'June 2021'!C117</f>
        <v>190270.79000000015</v>
      </c>
      <c r="D2" s="14"/>
    </row>
    <row r="3" spans="1:47" ht="60" customHeight="1" thickBot="1" x14ac:dyDescent="0.45">
      <c r="A3" s="168" t="s">
        <v>1</v>
      </c>
      <c r="B3" s="169" t="s">
        <v>2</v>
      </c>
      <c r="C3" s="169" t="s">
        <v>3</v>
      </c>
      <c r="D3" s="167" t="s">
        <v>4</v>
      </c>
      <c r="E3" s="169" t="s">
        <v>5</v>
      </c>
      <c r="F3" s="167" t="s">
        <v>6</v>
      </c>
      <c r="G3" s="169" t="s">
        <v>7</v>
      </c>
      <c r="H3" s="167" t="s">
        <v>58</v>
      </c>
      <c r="I3" s="167" t="s">
        <v>192</v>
      </c>
      <c r="J3" s="167" t="s">
        <v>65</v>
      </c>
      <c r="K3" s="167" t="s">
        <v>59</v>
      </c>
      <c r="L3" s="167" t="s">
        <v>8</v>
      </c>
      <c r="M3" s="167" t="s">
        <v>9</v>
      </c>
      <c r="N3" s="167" t="s">
        <v>9</v>
      </c>
      <c r="O3" s="167" t="s">
        <v>31</v>
      </c>
      <c r="P3" s="167" t="s">
        <v>24</v>
      </c>
      <c r="Q3" s="167" t="s">
        <v>27</v>
      </c>
      <c r="R3" s="167" t="s">
        <v>33</v>
      </c>
      <c r="S3" s="167" t="s">
        <v>35</v>
      </c>
      <c r="T3" s="167" t="s">
        <v>25</v>
      </c>
      <c r="U3" s="167" t="s">
        <v>26</v>
      </c>
      <c r="V3" s="64" t="s">
        <v>34</v>
      </c>
      <c r="W3" s="167" t="s">
        <v>11</v>
      </c>
      <c r="X3" s="167" t="s">
        <v>12</v>
      </c>
      <c r="Y3" s="167" t="s">
        <v>125</v>
      </c>
      <c r="Z3" s="167" t="s">
        <v>36</v>
      </c>
      <c r="AA3" s="167" t="s">
        <v>37</v>
      </c>
      <c r="AB3" s="167" t="s">
        <v>16</v>
      </c>
      <c r="AC3" s="167" t="s">
        <v>28</v>
      </c>
      <c r="AD3" s="167" t="s">
        <v>29</v>
      </c>
      <c r="AE3" s="308" t="s">
        <v>20</v>
      </c>
      <c r="AF3" s="309"/>
      <c r="AG3" s="167" t="s">
        <v>32</v>
      </c>
      <c r="AH3" s="167" t="s">
        <v>66</v>
      </c>
      <c r="AI3" s="167" t="s">
        <v>10</v>
      </c>
      <c r="AJ3" s="167" t="s">
        <v>193</v>
      </c>
      <c r="AK3" s="54" t="s">
        <v>194</v>
      </c>
      <c r="AL3" s="225" t="s">
        <v>199</v>
      </c>
      <c r="AM3" s="275" t="s">
        <v>127</v>
      </c>
      <c r="AN3" s="275" t="s">
        <v>53</v>
      </c>
      <c r="AO3" s="275" t="s">
        <v>113</v>
      </c>
      <c r="AP3" s="275" t="s">
        <v>61</v>
      </c>
      <c r="AQ3" s="167" t="s">
        <v>13</v>
      </c>
      <c r="AR3" s="275" t="s">
        <v>126</v>
      </c>
      <c r="AS3" s="167" t="s">
        <v>38</v>
      </c>
      <c r="AT3" s="167" t="s">
        <v>17</v>
      </c>
      <c r="AU3" s="167" t="s">
        <v>39</v>
      </c>
    </row>
    <row r="4" spans="1:47" x14ac:dyDescent="0.35">
      <c r="A4" s="90" t="s">
        <v>447</v>
      </c>
      <c r="B4" s="2"/>
      <c r="C4" s="2">
        <v>1248.07</v>
      </c>
      <c r="D4" s="2">
        <v>22.71</v>
      </c>
      <c r="E4" s="2">
        <v>97.12</v>
      </c>
      <c r="F4" s="2">
        <v>110</v>
      </c>
      <c r="G4" s="2">
        <v>72.900000000000006</v>
      </c>
      <c r="H4" s="2">
        <v>15.66</v>
      </c>
      <c r="I4" s="2"/>
      <c r="J4" s="2"/>
      <c r="K4" s="2"/>
      <c r="L4" s="2">
        <v>1566.46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>
        <v>397.42</v>
      </c>
      <c r="AI4" s="2"/>
      <c r="AJ4" s="2"/>
      <c r="AK4" s="5"/>
      <c r="AL4" s="5"/>
      <c r="AM4" s="2"/>
      <c r="AN4" s="2"/>
      <c r="AO4" s="2"/>
      <c r="AP4" s="2"/>
      <c r="AQ4" s="2"/>
      <c r="AR4" s="2"/>
      <c r="AS4" s="5"/>
      <c r="AT4" s="2"/>
      <c r="AU4" s="2"/>
    </row>
    <row r="5" spans="1:47" x14ac:dyDescent="0.35">
      <c r="A5" s="90" t="s">
        <v>233</v>
      </c>
      <c r="B5" s="2"/>
      <c r="C5" s="2">
        <v>1171.6500000000001</v>
      </c>
      <c r="D5" s="2">
        <v>21.78</v>
      </c>
      <c r="E5" s="2">
        <v>93.13</v>
      </c>
      <c r="F5" s="2">
        <v>105</v>
      </c>
      <c r="G5" s="2">
        <v>69.900000000000006</v>
      </c>
      <c r="H5" s="2">
        <v>15.02</v>
      </c>
      <c r="I5" s="2"/>
      <c r="J5" s="2">
        <v>25.61</v>
      </c>
      <c r="K5" s="2"/>
      <c r="L5" s="2">
        <v>1502.09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35">
      <c r="A6" s="90" t="s">
        <v>503</v>
      </c>
      <c r="B6" s="2"/>
      <c r="C6" s="2">
        <v>2278.21</v>
      </c>
      <c r="D6" s="2">
        <v>45.43</v>
      </c>
      <c r="E6" s="2">
        <v>194.24</v>
      </c>
      <c r="F6" s="2">
        <v>299</v>
      </c>
      <c r="G6" s="2">
        <v>182.66</v>
      </c>
      <c r="H6" s="2">
        <v>31.33</v>
      </c>
      <c r="I6" s="2"/>
      <c r="J6" s="2">
        <v>102.05</v>
      </c>
      <c r="K6" s="2"/>
      <c r="L6" s="2">
        <v>3132.92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35">
      <c r="A7" s="1" t="s">
        <v>235</v>
      </c>
      <c r="B7" s="2"/>
      <c r="C7" s="2">
        <v>1266.4000000000001</v>
      </c>
      <c r="D7" s="2">
        <v>21.91</v>
      </c>
      <c r="E7" s="2">
        <v>93.67</v>
      </c>
      <c r="F7" s="2">
        <v>50</v>
      </c>
      <c r="G7" s="2">
        <v>63.79</v>
      </c>
      <c r="H7" s="2">
        <v>15.11</v>
      </c>
      <c r="I7" s="2"/>
      <c r="J7" s="2"/>
      <c r="K7" s="2"/>
      <c r="L7" s="2">
        <v>1510.88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35">
      <c r="A8" s="90" t="s">
        <v>789</v>
      </c>
      <c r="B8" s="2"/>
      <c r="C8" s="2">
        <v>101.5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101.5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3.15" x14ac:dyDescent="0.4">
      <c r="A9" s="256" t="s">
        <v>791</v>
      </c>
      <c r="B9" s="2">
        <v>2834.84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2834.84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x14ac:dyDescent="0.35">
      <c r="A10" s="90" t="s">
        <v>708</v>
      </c>
      <c r="B10" s="2"/>
      <c r="C10" s="2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5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x14ac:dyDescent="0.35">
      <c r="A11" s="90" t="s">
        <v>796</v>
      </c>
      <c r="B11" s="2"/>
      <c r="C11" s="2">
        <v>3440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>
        <v>3440</v>
      </c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35">
      <c r="A12" s="90" t="s">
        <v>760</v>
      </c>
      <c r="B12" s="2"/>
      <c r="C12" s="2">
        <v>2000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2000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3.15" x14ac:dyDescent="0.4">
      <c r="A13" s="256" t="s">
        <v>798</v>
      </c>
      <c r="B13" s="2">
        <v>2277.2199999999998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2259.37</v>
      </c>
      <c r="O13" s="2">
        <v>17.850000000000001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3.15" x14ac:dyDescent="0.4">
      <c r="A14" s="256" t="s">
        <v>797</v>
      </c>
      <c r="B14" s="2">
        <v>3225.24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3225.24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35">
      <c r="A15" s="90" t="s">
        <v>694</v>
      </c>
      <c r="B15" s="2"/>
      <c r="C15" s="2">
        <v>3700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v>3700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35">
      <c r="A16" s="90" t="s">
        <v>799</v>
      </c>
      <c r="B16" s="2"/>
      <c r="C16" s="2">
        <v>43.2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>
        <v>43.2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35">
      <c r="A17" s="90" t="s">
        <v>703</v>
      </c>
      <c r="B17" s="2"/>
      <c r="C17" s="2">
        <v>133.91999999999999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133.91999999999999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x14ac:dyDescent="0.35">
      <c r="A18" s="90" t="s">
        <v>800</v>
      </c>
      <c r="B18" s="2"/>
      <c r="C18" s="2">
        <v>75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75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3.15" x14ac:dyDescent="0.4">
      <c r="A19" s="256" t="s">
        <v>803</v>
      </c>
      <c r="B19" s="2">
        <v>2273.2800000000002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2058.58</v>
      </c>
      <c r="O19" s="2">
        <v>14.7</v>
      </c>
      <c r="P19" s="2"/>
      <c r="Q19" s="2"/>
      <c r="R19" s="2"/>
      <c r="S19" s="2"/>
      <c r="T19" s="2">
        <v>75</v>
      </c>
      <c r="U19" s="2"/>
      <c r="V19" s="2">
        <v>50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>
        <v>75</v>
      </c>
      <c r="AU19" s="2"/>
    </row>
    <row r="20" spans="1:47" ht="13.15" x14ac:dyDescent="0.4">
      <c r="A20" s="256" t="s">
        <v>806</v>
      </c>
      <c r="B20" s="2">
        <v>266.23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v>264.13</v>
      </c>
      <c r="O20" s="2">
        <v>2.1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3.15" x14ac:dyDescent="0.4">
      <c r="A21" s="256" t="s">
        <v>807</v>
      </c>
      <c r="B21" s="2">
        <v>256.32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254.57</v>
      </c>
      <c r="O21" s="2">
        <v>1.75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3.15" x14ac:dyDescent="0.4">
      <c r="A22" s="256" t="s">
        <v>808</v>
      </c>
      <c r="B22" s="2">
        <v>555.87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551.66999999999996</v>
      </c>
      <c r="O22" s="2">
        <v>4.2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3.15" x14ac:dyDescent="0.4">
      <c r="A23" s="256" t="s">
        <v>801</v>
      </c>
      <c r="B23" s="2">
        <v>5314.66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5314.66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35">
      <c r="A24" s="90" t="s">
        <v>239</v>
      </c>
      <c r="B24" s="2"/>
      <c r="C24" s="2">
        <v>1117.6300000000001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1117.6300000000001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35">
      <c r="A25" s="90" t="s">
        <v>802</v>
      </c>
      <c r="B25" s="2"/>
      <c r="C25" s="2">
        <v>374.7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>
        <v>374.7</v>
      </c>
      <c r="AN25" s="2"/>
      <c r="AO25" s="2"/>
      <c r="AP25" s="2"/>
      <c r="AQ25" s="2"/>
      <c r="AR25" s="2"/>
      <c r="AS25" s="2"/>
      <c r="AT25" s="2"/>
      <c r="AU25" s="2"/>
    </row>
    <row r="26" spans="1:47" x14ac:dyDescent="0.35">
      <c r="A26" s="90" t="s">
        <v>809</v>
      </c>
      <c r="B26" s="2"/>
      <c r="C26" s="2">
        <v>2450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2450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3.15" x14ac:dyDescent="0.4">
      <c r="A27" s="256" t="s">
        <v>813</v>
      </c>
      <c r="B27" s="2">
        <v>1730.1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v>1717.5</v>
      </c>
      <c r="O27" s="2">
        <v>12.6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15" x14ac:dyDescent="0.4">
      <c r="A28" s="256" t="s">
        <v>810</v>
      </c>
      <c r="B28" s="2">
        <v>6701.85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v>6626.85</v>
      </c>
      <c r="O28" s="2"/>
      <c r="P28" s="2"/>
      <c r="Q28" s="2"/>
      <c r="R28" s="2"/>
      <c r="S28" s="2"/>
      <c r="T28" s="2">
        <v>75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35">
      <c r="A29" s="90" t="s">
        <v>814</v>
      </c>
      <c r="B29" s="2"/>
      <c r="C29" s="2">
        <v>4300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>
        <v>4300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35">
      <c r="A30" s="90" t="s">
        <v>815</v>
      </c>
      <c r="B30" s="2"/>
      <c r="C30" s="2">
        <v>34.020000000000003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>
        <v>34.020000000000003</v>
      </c>
      <c r="AN30" s="2"/>
      <c r="AO30" s="2"/>
      <c r="AP30" s="2"/>
      <c r="AQ30" s="2"/>
      <c r="AR30" s="2"/>
      <c r="AS30" s="2"/>
      <c r="AT30" s="2"/>
      <c r="AU30" s="2"/>
    </row>
    <row r="31" spans="1:47" x14ac:dyDescent="0.35">
      <c r="A31" s="90" t="s">
        <v>815</v>
      </c>
      <c r="B31" s="2"/>
      <c r="C31" s="2">
        <v>73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>
        <v>73</v>
      </c>
      <c r="AN31" s="2"/>
      <c r="AO31" s="2"/>
      <c r="AP31" s="2"/>
      <c r="AQ31" s="2"/>
      <c r="AR31" s="2"/>
      <c r="AS31" s="2"/>
      <c r="AT31" s="2"/>
      <c r="AU31" s="2"/>
    </row>
    <row r="32" spans="1:47" x14ac:dyDescent="0.35">
      <c r="A32" s="90" t="s">
        <v>816</v>
      </c>
      <c r="B32" s="2"/>
      <c r="C32" s="2">
        <v>2384.4499999999998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>
        <v>2384.4499999999998</v>
      </c>
      <c r="AF32" s="2">
        <v>2384.4499999999998</v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35">
      <c r="A33" s="90" t="s">
        <v>243</v>
      </c>
      <c r="B33" s="2"/>
      <c r="C33" s="2">
        <v>2434.8200000000002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v>2434.8200000000002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35">
      <c r="A34" s="90" t="s">
        <v>817</v>
      </c>
      <c r="B34" s="2"/>
      <c r="C34" s="2">
        <v>534.04999999999995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>
        <v>534.04999999999995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3.15" x14ac:dyDescent="0.4">
      <c r="A35" s="256" t="s">
        <v>810</v>
      </c>
      <c r="B35" s="2">
        <v>835.14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827.09</v>
      </c>
      <c r="O35" s="2">
        <v>8.0500000000000007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3.15" x14ac:dyDescent="0.4">
      <c r="A36" s="256" t="s">
        <v>818</v>
      </c>
      <c r="B36" s="2">
        <v>5743.26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5743.26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35">
      <c r="A37" s="90" t="s">
        <v>819</v>
      </c>
      <c r="B37" s="2"/>
      <c r="C37" s="2">
        <v>1500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1500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35">
      <c r="A38" s="90" t="s">
        <v>820</v>
      </c>
      <c r="B38" s="2"/>
      <c r="C38" s="2">
        <v>25334.45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25334.45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3.15" x14ac:dyDescent="0.4">
      <c r="A39" s="256" t="s">
        <v>822</v>
      </c>
      <c r="B39" s="2">
        <v>1506.35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1493.75</v>
      </c>
      <c r="O39" s="2">
        <v>12.6</v>
      </c>
      <c r="P39" s="2"/>
      <c r="Q39" s="2"/>
      <c r="R39" s="2"/>
      <c r="S39" s="2"/>
      <c r="T39" s="2"/>
      <c r="U39" s="2"/>
      <c r="V39" s="2"/>
      <c r="W39" s="2"/>
      <c r="X39" s="143" t="s">
        <v>718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3.15" x14ac:dyDescent="0.4">
      <c r="A40" s="256" t="s">
        <v>821</v>
      </c>
      <c r="B40" s="2">
        <v>3821.79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3821.79</v>
      </c>
      <c r="O40" s="2"/>
      <c r="P40" s="2"/>
      <c r="Q40" s="2"/>
      <c r="R40" s="2"/>
      <c r="S40" s="2"/>
      <c r="T40" s="2"/>
      <c r="U40" s="2"/>
      <c r="V40" s="2"/>
      <c r="W40" s="14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35">
      <c r="A41" s="90" t="s">
        <v>823</v>
      </c>
      <c r="B41" s="2"/>
      <c r="C41" s="2">
        <v>79.98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43">
        <v>79.98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35">
      <c r="A42" s="90" t="s">
        <v>730</v>
      </c>
      <c r="B42" s="2"/>
      <c r="C42" s="2">
        <v>2954.61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>
        <v>2954.61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35">
      <c r="A43" s="90" t="s">
        <v>265</v>
      </c>
      <c r="B43" s="2"/>
      <c r="C43" s="2">
        <v>622.79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127.66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>
        <v>495.13</v>
      </c>
      <c r="AQ43" s="2"/>
      <c r="AR43" s="2"/>
      <c r="AS43" s="2"/>
      <c r="AT43" s="2"/>
      <c r="AU43" s="2"/>
    </row>
    <row r="44" spans="1:47" ht="13.15" x14ac:dyDescent="0.4">
      <c r="A44" s="256" t="s">
        <v>826</v>
      </c>
      <c r="B44" s="2">
        <v>4505.47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>
        <v>4476.7700000000004</v>
      </c>
      <c r="O44" s="2">
        <v>28.7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3.15" x14ac:dyDescent="0.4">
      <c r="A45" s="256" t="s">
        <v>827</v>
      </c>
      <c r="B45" s="2">
        <v>455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>
        <v>451.15</v>
      </c>
      <c r="O45" s="2">
        <v>3.85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3.15" x14ac:dyDescent="0.4">
      <c r="A46" s="256" t="s">
        <v>828</v>
      </c>
      <c r="B46" s="2">
        <v>227.04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>
        <v>224.94</v>
      </c>
      <c r="O46" s="2">
        <v>2.1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3.15" x14ac:dyDescent="0.4">
      <c r="A47" s="256" t="s">
        <v>824</v>
      </c>
      <c r="B47" s="2">
        <v>6164.55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>
        <v>5364.55</v>
      </c>
      <c r="O47" s="2"/>
      <c r="P47" s="2"/>
      <c r="Q47" s="2">
        <v>20</v>
      </c>
      <c r="R47" s="2"/>
      <c r="S47" s="2">
        <v>750</v>
      </c>
      <c r="T47" s="2"/>
      <c r="U47" s="2">
        <v>30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v>1252.53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3.15" x14ac:dyDescent="0.4">
      <c r="A48" s="256" t="s">
        <v>825</v>
      </c>
      <c r="B48" s="2">
        <v>29.1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v>29.1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35">
      <c r="A49" s="90" t="s">
        <v>721</v>
      </c>
      <c r="B49" s="2"/>
      <c r="C49" s="2">
        <v>1650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1650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3.15" x14ac:dyDescent="0.4">
      <c r="A50" s="256" t="s">
        <v>832</v>
      </c>
      <c r="B50" s="2">
        <v>1773.67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>
        <v>1760.72</v>
      </c>
      <c r="O50" s="2">
        <v>12.95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3.15" x14ac:dyDescent="0.4">
      <c r="A51" s="256" t="s">
        <v>840</v>
      </c>
      <c r="B51" s="2">
        <v>14008.69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v>14008.69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35">
      <c r="A52" s="90" t="s">
        <v>815</v>
      </c>
      <c r="B52" s="2"/>
      <c r="C52" s="2">
        <v>64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>
        <v>64</v>
      </c>
      <c r="AN52" s="2"/>
      <c r="AO52" s="2"/>
      <c r="AP52" s="2"/>
      <c r="AQ52" s="2"/>
      <c r="AR52" s="2"/>
      <c r="AS52" s="2"/>
      <c r="AT52" s="2"/>
      <c r="AU52" s="2"/>
    </row>
    <row r="53" spans="1:47" ht="13.15" x14ac:dyDescent="0.4">
      <c r="A53" s="256" t="s">
        <v>829</v>
      </c>
      <c r="B53" s="2">
        <v>4094.75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4094.75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35">
      <c r="A54" s="90" t="s">
        <v>833</v>
      </c>
      <c r="B54" s="2"/>
      <c r="C54" s="2">
        <v>74.16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>
        <v>74.16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35">
      <c r="A55" s="90" t="s">
        <v>834</v>
      </c>
      <c r="B55" s="2"/>
      <c r="C55" s="2">
        <v>65.62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65.62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35">
      <c r="A56" s="90" t="s">
        <v>835</v>
      </c>
      <c r="B56" s="2"/>
      <c r="C56" s="2">
        <v>318.75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>
        <v>318.75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35">
      <c r="A57" s="90" t="s">
        <v>839</v>
      </c>
      <c r="B57" s="2">
        <v>646.39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642.19000000000005</v>
      </c>
      <c r="O57" s="2">
        <v>4.2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35">
      <c r="A58" s="1" t="s">
        <v>836</v>
      </c>
      <c r="B58" s="2">
        <v>19.010000000000002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19.010000000000002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35">
      <c r="A59" s="90" t="s">
        <v>750</v>
      </c>
      <c r="B59" s="2"/>
      <c r="C59" s="2">
        <v>100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>
        <v>100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35">
      <c r="A60" s="90" t="s">
        <v>837</v>
      </c>
      <c r="B60" s="2"/>
      <c r="C60" s="2">
        <v>410.83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410.83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35">
      <c r="A61" s="90" t="s">
        <v>838</v>
      </c>
      <c r="B61" s="2"/>
      <c r="C61" s="2">
        <v>397.43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397.43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35">
      <c r="A62" s="90" t="s">
        <v>447</v>
      </c>
      <c r="B62" s="2"/>
      <c r="C62" s="2">
        <v>1248.07</v>
      </c>
      <c r="D62" s="2">
        <v>22.71</v>
      </c>
      <c r="E62" s="2">
        <v>97.12</v>
      </c>
      <c r="F62" s="2">
        <v>110</v>
      </c>
      <c r="G62" s="2">
        <v>72.900000000000006</v>
      </c>
      <c r="H62" s="2">
        <v>15.66</v>
      </c>
      <c r="I62" s="2"/>
      <c r="J62" s="2"/>
      <c r="K62" s="2"/>
      <c r="L62" s="2">
        <v>1566.46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35">
      <c r="A63" s="90" t="s">
        <v>233</v>
      </c>
      <c r="B63" s="2"/>
      <c r="C63" s="2">
        <v>1197.26</v>
      </c>
      <c r="D63" s="2">
        <v>21.78</v>
      </c>
      <c r="E63" s="2">
        <v>93.13</v>
      </c>
      <c r="F63" s="2">
        <v>105</v>
      </c>
      <c r="G63" s="2">
        <v>69.900000000000006</v>
      </c>
      <c r="H63" s="2">
        <v>15.02</v>
      </c>
      <c r="I63" s="2"/>
      <c r="J63" s="2"/>
      <c r="K63" s="2"/>
      <c r="L63" s="2">
        <v>1502.09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15" x14ac:dyDescent="0.4">
      <c r="A64" s="256" t="s">
        <v>841</v>
      </c>
      <c r="B64" s="2">
        <v>564.38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v>560.17999999999995</v>
      </c>
      <c r="O64" s="2">
        <v>4.2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137" customFormat="1" x14ac:dyDescent="0.35">
      <c r="A65" s="90" t="s">
        <v>815</v>
      </c>
      <c r="B65" s="143"/>
      <c r="C65" s="143">
        <v>60.01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>
        <v>60.01</v>
      </c>
      <c r="AN65" s="143"/>
      <c r="AO65" s="143"/>
      <c r="AP65" s="143"/>
      <c r="AQ65" s="143"/>
      <c r="AR65" s="143"/>
      <c r="AS65" s="143"/>
      <c r="AT65" s="143"/>
      <c r="AU65" s="143"/>
    </row>
    <row r="66" spans="1:47" x14ac:dyDescent="0.35">
      <c r="A66" s="90" t="s">
        <v>756</v>
      </c>
      <c r="B66" s="2"/>
      <c r="C66" s="2">
        <v>250.5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>
        <v>250.5</v>
      </c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3.15" x14ac:dyDescent="0.4">
      <c r="A67" s="256" t="s">
        <v>844</v>
      </c>
      <c r="B67" s="2">
        <v>1400.56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1393.56</v>
      </c>
      <c r="O67" s="2">
        <v>7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3.15" x14ac:dyDescent="0.4">
      <c r="A68" s="256" t="s">
        <v>842</v>
      </c>
      <c r="B68" s="2">
        <v>1841.55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1841.55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3.15" x14ac:dyDescent="0.4">
      <c r="A69" s="256" t="s">
        <v>843</v>
      </c>
      <c r="B69" s="2">
        <v>26.42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26.42</v>
      </c>
      <c r="O69" s="2"/>
      <c r="P69" s="2"/>
      <c r="Q69" s="2"/>
      <c r="R69" s="2"/>
      <c r="S69" s="2"/>
      <c r="T69" s="2"/>
      <c r="U69" s="2"/>
      <c r="V69" s="2"/>
      <c r="W69" s="2"/>
      <c r="X69" s="143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35">
      <c r="A70" s="90" t="s">
        <v>845</v>
      </c>
      <c r="B70" s="2"/>
      <c r="C70" s="2">
        <v>75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>
        <v>75</v>
      </c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x14ac:dyDescent="0.35">
      <c r="A71" s="90" t="s">
        <v>846</v>
      </c>
      <c r="B71" s="2"/>
      <c r="C71" s="2">
        <v>17.350000000000001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>
        <v>17.350000000000001</v>
      </c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x14ac:dyDescent="0.35">
      <c r="A72" s="90" t="s">
        <v>847</v>
      </c>
      <c r="B72" s="2"/>
      <c r="C72" s="2">
        <v>675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>
        <v>675</v>
      </c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x14ac:dyDescent="0.35">
      <c r="A73" s="90" t="s">
        <v>848</v>
      </c>
      <c r="B73" s="2"/>
      <c r="C73" s="2">
        <v>180.04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>
        <v>180.04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x14ac:dyDescent="0.35">
      <c r="A74" s="90" t="s">
        <v>754</v>
      </c>
      <c r="B74" s="2"/>
      <c r="C74" s="2">
        <v>193.11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>
        <v>193.11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x14ac:dyDescent="0.35">
      <c r="A75" s="90" t="s">
        <v>849</v>
      </c>
      <c r="B75" s="2"/>
      <c r="C75" s="2">
        <v>66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66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x14ac:dyDescent="0.35">
      <c r="A76" s="90" t="s">
        <v>850</v>
      </c>
      <c r="B76" s="2"/>
      <c r="C76" s="2">
        <v>70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>
        <v>70</v>
      </c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3.15" x14ac:dyDescent="0.4">
      <c r="A77" s="256" t="s">
        <v>851</v>
      </c>
      <c r="B77" s="2">
        <v>829.56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728.61</v>
      </c>
      <c r="O77" s="2">
        <v>5.95</v>
      </c>
      <c r="P77" s="2"/>
      <c r="Q77" s="2">
        <v>20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>
        <v>75</v>
      </c>
      <c r="AU77" s="2"/>
    </row>
    <row r="78" spans="1:47" ht="13.15" x14ac:dyDescent="0.4">
      <c r="A78" s="256" t="s">
        <v>852</v>
      </c>
      <c r="B78" s="2">
        <v>137.99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137.29</v>
      </c>
      <c r="O78" s="2">
        <v>0.7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3.15" x14ac:dyDescent="0.4">
      <c r="A79" s="256" t="s">
        <v>853</v>
      </c>
      <c r="B79" s="2">
        <v>62.38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61.68</v>
      </c>
      <c r="O79" s="2">
        <v>0.7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3.15" x14ac:dyDescent="0.4">
      <c r="A80" s="256" t="s">
        <v>854</v>
      </c>
      <c r="B80" s="2">
        <v>552.1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547.54999999999995</v>
      </c>
      <c r="O80" s="2">
        <v>4.55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x14ac:dyDescent="0.35">
      <c r="A81" s="90" t="s">
        <v>815</v>
      </c>
      <c r="B81" s="2"/>
      <c r="C81" s="2">
        <v>60.01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>
        <v>60.01</v>
      </c>
      <c r="AN81" s="2"/>
      <c r="AO81" s="2"/>
      <c r="AP81" s="2"/>
      <c r="AQ81" s="2"/>
      <c r="AR81" s="2"/>
      <c r="AS81" s="2"/>
      <c r="AT81" s="2"/>
      <c r="AU81" s="2"/>
    </row>
    <row r="82" spans="1:47" x14ac:dyDescent="0.35">
      <c r="A82" s="90" t="s">
        <v>815</v>
      </c>
      <c r="B82" s="2"/>
      <c r="C82" s="2">
        <v>46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>
        <v>46</v>
      </c>
      <c r="AN82" s="2"/>
      <c r="AO82" s="2"/>
      <c r="AP82" s="2"/>
      <c r="AQ82" s="2"/>
      <c r="AR82" s="2"/>
      <c r="AS82" s="2"/>
      <c r="AT82" s="2"/>
      <c r="AU82" s="2"/>
    </row>
    <row r="83" spans="1:47" x14ac:dyDescent="0.35">
      <c r="A83" s="90" t="s">
        <v>815</v>
      </c>
      <c r="B83" s="2"/>
      <c r="C83" s="2">
        <v>14.51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>
        <v>14.51</v>
      </c>
      <c r="AN83" s="2"/>
      <c r="AO83" s="2"/>
      <c r="AP83" s="2"/>
      <c r="AQ83" s="2"/>
      <c r="AR83" s="2"/>
      <c r="AS83" s="2"/>
      <c r="AT83" s="2"/>
      <c r="AU83" s="2"/>
    </row>
    <row r="84" spans="1:47" ht="13.15" x14ac:dyDescent="0.4">
      <c r="A84" s="256" t="s">
        <v>855</v>
      </c>
      <c r="B84" s="2">
        <v>588.08000000000004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585.63</v>
      </c>
      <c r="O84" s="2">
        <v>2.4500000000000002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3.15" x14ac:dyDescent="0.4">
      <c r="A85" s="256" t="s">
        <v>856</v>
      </c>
      <c r="B85" s="2">
        <v>2051.58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2051.58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35">
      <c r="A86" s="90" t="s">
        <v>860</v>
      </c>
      <c r="B86" s="2"/>
      <c r="C86" s="2">
        <v>95.97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>
        <v>95.97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3.15" x14ac:dyDescent="0.4">
      <c r="A87" s="256" t="s">
        <v>857</v>
      </c>
      <c r="B87" s="2">
        <v>636.69000000000005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612.14</v>
      </c>
      <c r="O87" s="2">
        <v>4.55</v>
      </c>
      <c r="P87" s="2"/>
      <c r="Q87" s="2">
        <v>20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3.15" x14ac:dyDescent="0.4">
      <c r="A88" s="256" t="s">
        <v>858</v>
      </c>
      <c r="B88" s="2">
        <v>719.62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716.12</v>
      </c>
      <c r="O88" s="2">
        <v>3.5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3.15" x14ac:dyDescent="0.4">
      <c r="A89" s="256" t="s">
        <v>859</v>
      </c>
      <c r="B89" s="2">
        <v>259.7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257.60000000000002</v>
      </c>
      <c r="O89" s="2">
        <v>2.1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35">
      <c r="A90" s="90" t="s">
        <v>861</v>
      </c>
      <c r="B90" s="2"/>
      <c r="C90" s="2">
        <v>13.94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61.06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>
        <v>75</v>
      </c>
      <c r="AT90" s="2"/>
      <c r="AU90" s="2"/>
    </row>
    <row r="91" spans="1:47" x14ac:dyDescent="0.35">
      <c r="A91" s="90" t="s">
        <v>862</v>
      </c>
      <c r="B91" s="2"/>
      <c r="C91" s="2">
        <v>52.13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22.87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>
        <v>75</v>
      </c>
      <c r="AT91" s="2"/>
      <c r="AU91" s="2"/>
    </row>
    <row r="92" spans="1:47" x14ac:dyDescent="0.35">
      <c r="A92" s="90" t="s">
        <v>870</v>
      </c>
      <c r="B92" s="2"/>
      <c r="C92" s="2">
        <v>42.26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32.74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>
        <v>75</v>
      </c>
      <c r="AT92" s="2"/>
      <c r="AU92" s="2"/>
    </row>
    <row r="93" spans="1:47" ht="13.15" x14ac:dyDescent="0.4">
      <c r="A93" s="291" t="s">
        <v>874</v>
      </c>
      <c r="B93" s="2">
        <v>300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75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>
        <v>225</v>
      </c>
      <c r="AU93" s="2"/>
    </row>
    <row r="94" spans="1:47" x14ac:dyDescent="0.35">
      <c r="A94" s="90" t="s">
        <v>815</v>
      </c>
      <c r="B94" s="2"/>
      <c r="C94" s="2">
        <v>67.010000000000005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>
        <v>67.010000000000005</v>
      </c>
      <c r="AN94" s="2"/>
      <c r="AO94" s="2"/>
      <c r="AP94" s="2"/>
      <c r="AQ94" s="2"/>
      <c r="AR94" s="2"/>
      <c r="AS94" s="2"/>
      <c r="AT94" s="2"/>
      <c r="AU94" s="2"/>
    </row>
    <row r="95" spans="1:47" ht="13.15" x14ac:dyDescent="0.4">
      <c r="A95" s="256" t="s">
        <v>863</v>
      </c>
      <c r="B95" s="2">
        <v>146.55000000000001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125.15</v>
      </c>
      <c r="O95" s="2">
        <v>1.4</v>
      </c>
      <c r="P95" s="2"/>
      <c r="Q95" s="2">
        <v>20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35">
      <c r="A96" s="90" t="s">
        <v>871</v>
      </c>
      <c r="B96" s="2"/>
      <c r="C96" s="2">
        <v>61.05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>
        <v>61.05</v>
      </c>
      <c r="AO96" s="2"/>
      <c r="AP96" s="2"/>
      <c r="AQ96" s="2"/>
      <c r="AR96" s="2"/>
      <c r="AS96" s="2"/>
      <c r="AT96" s="2"/>
      <c r="AU96" s="2"/>
    </row>
    <row r="97" spans="1:49" ht="13.15" x14ac:dyDescent="0.4">
      <c r="A97" s="256" t="s">
        <v>864</v>
      </c>
      <c r="B97" s="2">
        <v>1781.93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1298.3599999999999</v>
      </c>
      <c r="O97" s="2"/>
      <c r="P97" s="2"/>
      <c r="Q97" s="2">
        <v>20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>
        <v>463.57</v>
      </c>
      <c r="AU97" s="2"/>
    </row>
    <row r="98" spans="1:49" x14ac:dyDescent="0.35">
      <c r="A98" s="90" t="s">
        <v>869</v>
      </c>
      <c r="B98" s="2"/>
      <c r="C98" s="2">
        <v>498.13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>
        <v>498.13</v>
      </c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9" x14ac:dyDescent="0.35">
      <c r="A99" s="90" t="s">
        <v>815</v>
      </c>
      <c r="B99" s="2"/>
      <c r="C99" s="2">
        <v>55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>
        <v>55</v>
      </c>
      <c r="AN99" s="2"/>
      <c r="AO99" s="2"/>
      <c r="AP99" s="2"/>
      <c r="AQ99" s="2"/>
      <c r="AR99" s="2"/>
      <c r="AS99" s="2"/>
      <c r="AT99" s="2"/>
      <c r="AU99" s="2"/>
    </row>
    <row r="100" spans="1:49" x14ac:dyDescent="0.35">
      <c r="A100" s="90" t="s">
        <v>872</v>
      </c>
      <c r="B100" s="2"/>
      <c r="C100" s="2">
        <v>3181.5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>
        <v>3181.5</v>
      </c>
      <c r="AP100" s="2"/>
      <c r="AQ100" s="2"/>
      <c r="AR100" s="2"/>
      <c r="AS100" s="2"/>
      <c r="AT100" s="2"/>
      <c r="AU100" s="2"/>
    </row>
    <row r="101" spans="1:49" x14ac:dyDescent="0.35">
      <c r="A101" s="90" t="s">
        <v>873</v>
      </c>
      <c r="B101" s="2"/>
      <c r="C101" s="2">
        <v>25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>
        <v>25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9" ht="13.15" x14ac:dyDescent="0.4">
      <c r="A102" s="256" t="s">
        <v>864</v>
      </c>
      <c r="B102" s="2">
        <v>206.5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>
        <v>206.5</v>
      </c>
      <c r="AU102" s="2"/>
    </row>
    <row r="103" spans="1:49" x14ac:dyDescent="0.35">
      <c r="A103" s="90" t="s">
        <v>877</v>
      </c>
      <c r="B103" s="2"/>
      <c r="C103" s="2">
        <v>3250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>
        <v>3250</v>
      </c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9" ht="13.15" x14ac:dyDescent="0.4">
      <c r="A104" s="256" t="s">
        <v>878</v>
      </c>
      <c r="B104" s="2">
        <v>392.55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390.1</v>
      </c>
      <c r="O104" s="2">
        <v>2.4500000000000002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9" ht="13.15" x14ac:dyDescent="0.4">
      <c r="A105" s="256" t="s">
        <v>880</v>
      </c>
      <c r="B105" s="2">
        <v>499.86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497.06</v>
      </c>
      <c r="O105" s="2">
        <v>2.8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9" x14ac:dyDescent="0.35">
      <c r="A106" s="90" t="s">
        <v>881</v>
      </c>
      <c r="B106" s="2"/>
      <c r="C106" s="2">
        <v>260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>
        <v>260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9" ht="13.15" x14ac:dyDescent="0.4">
      <c r="A107" s="256" t="s">
        <v>882</v>
      </c>
      <c r="B107" s="2">
        <v>575.28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>
        <v>570.03</v>
      </c>
      <c r="O107" s="2">
        <v>5.25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>
        <v>78055.14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9" x14ac:dyDescent="0.35">
      <c r="A108" s="90" t="s">
        <v>796</v>
      </c>
      <c r="B108" s="2"/>
      <c r="C108" s="2">
        <v>2705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>
        <v>2705</v>
      </c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9" ht="13.15" x14ac:dyDescent="0.4">
      <c r="A109" s="256" t="s">
        <v>884</v>
      </c>
      <c r="B109" s="2">
        <v>1065.8499999999999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>
        <f>AD113+AF113+AH113+AI113</f>
        <v>82089.539999999994</v>
      </c>
      <c r="N109" s="2">
        <v>1058.5</v>
      </c>
      <c r="O109" s="2">
        <v>7.35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W109" s="276" t="s">
        <v>19</v>
      </c>
    </row>
    <row r="110" spans="1:49" ht="13.15" x14ac:dyDescent="0.4">
      <c r="A110" s="284" t="s">
        <v>885</v>
      </c>
      <c r="B110" s="278">
        <v>367.75</v>
      </c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>
        <v>364.95</v>
      </c>
      <c r="O110" s="278">
        <v>2.8</v>
      </c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8"/>
      <c r="AI110" s="278"/>
      <c r="AJ110" s="278"/>
      <c r="AK110" s="278"/>
      <c r="AL110" s="278"/>
      <c r="AM110" s="278"/>
      <c r="AN110" s="278"/>
      <c r="AO110" s="278"/>
      <c r="AP110" s="278"/>
      <c r="AQ110" s="278"/>
      <c r="AR110" s="278"/>
      <c r="AS110" s="278"/>
      <c r="AT110" s="278"/>
      <c r="AU110" s="278"/>
      <c r="AW110" s="282"/>
    </row>
    <row r="111" spans="1:49" x14ac:dyDescent="0.35">
      <c r="A111" s="283"/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  <c r="AA111" s="278"/>
      <c r="AB111" s="278"/>
      <c r="AC111" s="278"/>
      <c r="AD111" s="278"/>
      <c r="AE111" s="278"/>
      <c r="AF111" s="278"/>
      <c r="AG111" s="278"/>
      <c r="AH111" s="278"/>
      <c r="AI111" s="278"/>
      <c r="AJ111" s="278"/>
      <c r="AK111" s="278"/>
      <c r="AL111" s="278"/>
      <c r="AM111" s="278"/>
      <c r="AN111" s="278"/>
      <c r="AO111" s="278"/>
      <c r="AP111" s="278"/>
      <c r="AQ111" s="278"/>
      <c r="AR111" s="278"/>
      <c r="AS111" s="278"/>
      <c r="AT111" s="278"/>
      <c r="AU111" s="278"/>
      <c r="AW111" s="282"/>
    </row>
    <row r="113" spans="1:49" ht="43.5" customHeight="1" x14ac:dyDescent="0.35">
      <c r="A113" t="s">
        <v>18</v>
      </c>
      <c r="B113" s="4">
        <f>SUM(B4:B110)</f>
        <v>84272.700000000026</v>
      </c>
      <c r="C113" s="4">
        <f t="shared" ref="C113:AU113" si="0">SUM(C4:C109)</f>
        <v>77198.090000000011</v>
      </c>
      <c r="D113" s="4">
        <f t="shared" si="0"/>
        <v>156.32</v>
      </c>
      <c r="E113" s="4">
        <f t="shared" si="0"/>
        <v>668.41</v>
      </c>
      <c r="F113" s="4">
        <f t="shared" si="0"/>
        <v>779</v>
      </c>
      <c r="G113" s="4">
        <f t="shared" si="0"/>
        <v>532.05000000000007</v>
      </c>
      <c r="H113" s="4">
        <f t="shared" si="0"/>
        <v>107.8</v>
      </c>
      <c r="I113" s="4">
        <f t="shared" si="0"/>
        <v>0</v>
      </c>
      <c r="J113" s="4">
        <f t="shared" si="0"/>
        <v>127.66</v>
      </c>
      <c r="K113" s="4">
        <f t="shared" si="0"/>
        <v>0</v>
      </c>
      <c r="L113" s="219">
        <f t="shared" si="0"/>
        <v>10780.900000000001</v>
      </c>
      <c r="M113" s="4">
        <f t="shared" si="0"/>
        <v>82089.539999999994</v>
      </c>
      <c r="N113" s="4">
        <f>SUM(N4:N110)</f>
        <v>82080.89999999998</v>
      </c>
      <c r="O113" s="4">
        <f>SUM(O4:O110)</f>
        <v>183.39999999999998</v>
      </c>
      <c r="P113" s="4">
        <f t="shared" si="0"/>
        <v>100</v>
      </c>
      <c r="Q113" s="4">
        <f t="shared" si="0"/>
        <v>100</v>
      </c>
      <c r="R113" s="4">
        <f t="shared" si="0"/>
        <v>0</v>
      </c>
      <c r="S113" s="4">
        <f t="shared" si="0"/>
        <v>750</v>
      </c>
      <c r="T113" s="4">
        <f t="shared" si="0"/>
        <v>150</v>
      </c>
      <c r="U113" s="4">
        <f t="shared" si="0"/>
        <v>30</v>
      </c>
      <c r="V113" s="4">
        <f t="shared" si="0"/>
        <v>50</v>
      </c>
      <c r="W113" s="4">
        <f t="shared" si="0"/>
        <v>79.98</v>
      </c>
      <c r="X113" s="4">
        <f t="shared" si="0"/>
        <v>5712.43</v>
      </c>
      <c r="Y113" s="4">
        <f t="shared" si="0"/>
        <v>373.15</v>
      </c>
      <c r="Z113" s="4">
        <f t="shared" si="0"/>
        <v>397.43</v>
      </c>
      <c r="AA113" s="4">
        <f t="shared" si="0"/>
        <v>19525</v>
      </c>
      <c r="AB113" s="4">
        <f t="shared" si="0"/>
        <v>277.65999999999997</v>
      </c>
      <c r="AC113" s="4">
        <f t="shared" si="0"/>
        <v>25334.45</v>
      </c>
      <c r="AD113" s="4">
        <f t="shared" si="0"/>
        <v>78055.14</v>
      </c>
      <c r="AE113" s="4">
        <f t="shared" si="0"/>
        <v>2384.4499999999998</v>
      </c>
      <c r="AF113" s="4">
        <f t="shared" si="0"/>
        <v>2384.4499999999998</v>
      </c>
      <c r="AG113" s="4">
        <f t="shared" si="0"/>
        <v>410.83</v>
      </c>
      <c r="AH113" s="4">
        <f t="shared" si="0"/>
        <v>397.42</v>
      </c>
      <c r="AI113" s="4">
        <f t="shared" si="0"/>
        <v>1252.53</v>
      </c>
      <c r="AJ113" s="4">
        <f t="shared" si="0"/>
        <v>399.17</v>
      </c>
      <c r="AK113" s="4">
        <f t="shared" si="0"/>
        <v>2954.61</v>
      </c>
      <c r="AL113" s="4">
        <f t="shared" si="0"/>
        <v>6145</v>
      </c>
      <c r="AM113" s="4">
        <f t="shared" si="0"/>
        <v>848.26</v>
      </c>
      <c r="AN113" s="4">
        <f t="shared" si="0"/>
        <v>61.05</v>
      </c>
      <c r="AO113" s="4">
        <f t="shared" si="0"/>
        <v>3181.5</v>
      </c>
      <c r="AP113" s="4">
        <f t="shared" si="0"/>
        <v>495.13</v>
      </c>
      <c r="AQ113" s="4">
        <f t="shared" si="0"/>
        <v>0</v>
      </c>
      <c r="AR113" s="4">
        <f t="shared" si="0"/>
        <v>0</v>
      </c>
      <c r="AS113" s="4">
        <f t="shared" si="0"/>
        <v>225</v>
      </c>
      <c r="AT113" s="219">
        <f t="shared" si="0"/>
        <v>1045.07</v>
      </c>
      <c r="AU113" s="4">
        <f t="shared" si="0"/>
        <v>0</v>
      </c>
      <c r="AW113" s="4">
        <f>B113-C113-D113-E113-F113-G113-H113-I113-J113-K113+L113+M113-N113-O113+P113-Q113-R113-S113-T113-U113-V113+W113+X113+Y113+Z113+AA113+AB113+AC113-AD113+AE113-AF113+AG113-AH113-AI113+AJ113+AK113+AL113+AM113+AN113+AO113+AP113+AQ113+AR113+AS113-AT113+AU113</f>
        <v>4.524736141320318E-11</v>
      </c>
    </row>
    <row r="115" spans="1:49" ht="15.4" thickBot="1" x14ac:dyDescent="0.45">
      <c r="A115" s="10" t="s">
        <v>22</v>
      </c>
      <c r="C115" s="15">
        <f>C2+B113-C113</f>
        <v>197345.40000000014</v>
      </c>
      <c r="D115" s="14"/>
    </row>
  </sheetData>
  <mergeCells count="1">
    <mergeCell ref="AE3:AF3"/>
  </mergeCells>
  <pageMargins left="0.2" right="0.39" top="1" bottom="1" header="0.5" footer="0.5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16</vt:i4>
      </vt:variant>
    </vt:vector>
  </HeadingPairs>
  <TitlesOfParts>
    <vt:vector size="53" baseType="lpstr">
      <vt:lpstr>2021</vt:lpstr>
      <vt:lpstr>Deposits</vt:lpstr>
      <vt:lpstr>Blank</vt:lpstr>
      <vt:lpstr>December 2021</vt:lpstr>
      <vt:lpstr>November 2021</vt:lpstr>
      <vt:lpstr>October 2021</vt:lpstr>
      <vt:lpstr>September 2021</vt:lpstr>
      <vt:lpstr>August 2021</vt:lpstr>
      <vt:lpstr>July 2021</vt:lpstr>
      <vt:lpstr>June 2021</vt:lpstr>
      <vt:lpstr>May 2021</vt:lpstr>
      <vt:lpstr>April 2021</vt:lpstr>
      <vt:lpstr>March 2021</vt:lpstr>
      <vt:lpstr>February 2021</vt:lpstr>
      <vt:lpstr>January 2021</vt:lpstr>
      <vt:lpstr>TOTAL 2021</vt:lpstr>
      <vt:lpstr>REV SINKING 1-03</vt:lpstr>
      <vt:lpstr>REV SINKING 2-05</vt:lpstr>
      <vt:lpstr>REV SINKING 3-09</vt:lpstr>
      <vt:lpstr>REV SINKING 4-11</vt:lpstr>
      <vt:lpstr>REV SINKING 5-13</vt:lpstr>
      <vt:lpstr>REV SINKING 6-19</vt:lpstr>
      <vt:lpstr>BWA OFFICE</vt:lpstr>
      <vt:lpstr>DEPRECIATION 4</vt:lpstr>
      <vt:lpstr>DEPRECIATION 5</vt:lpstr>
      <vt:lpstr>DEPRECIATION 6</vt:lpstr>
      <vt:lpstr>Short-Lived Assets</vt:lpstr>
      <vt:lpstr>CAPITAL SAVINGS</vt:lpstr>
      <vt:lpstr>ACCUMULATIVE CAPITAL</vt:lpstr>
      <vt:lpstr>Construction Checking</vt:lpstr>
      <vt:lpstr>DEPRECIATION 1</vt:lpstr>
      <vt:lpstr>DEPRECIATION 2</vt:lpstr>
      <vt:lpstr>DEPRECIATION 3</vt:lpstr>
      <vt:lpstr>SAVINGS SUMMARY</vt:lpstr>
      <vt:lpstr>Payroll Summary</vt:lpstr>
      <vt:lpstr>Calculations</vt:lpstr>
      <vt:lpstr>Loans</vt:lpstr>
      <vt:lpstr>'2021'!Print_Titles</vt:lpstr>
      <vt:lpstr>'April 2021'!Print_Titles</vt:lpstr>
      <vt:lpstr>'August 2021'!Print_Titles</vt:lpstr>
      <vt:lpstr>Blank!Print_Titles</vt:lpstr>
      <vt:lpstr>'December 2021'!Print_Titles</vt:lpstr>
      <vt:lpstr>'February 2021'!Print_Titles</vt:lpstr>
      <vt:lpstr>'January 2021'!Print_Titles</vt:lpstr>
      <vt:lpstr>'July 2021'!Print_Titles</vt:lpstr>
      <vt:lpstr>'June 2021'!Print_Titles</vt:lpstr>
      <vt:lpstr>'March 2021'!Print_Titles</vt:lpstr>
      <vt:lpstr>'May 2021'!Print_Titles</vt:lpstr>
      <vt:lpstr>'November 2021'!Print_Titles</vt:lpstr>
      <vt:lpstr>'October 2021'!Print_Titles</vt:lpstr>
      <vt:lpstr>'Payroll Summary'!Print_Titles</vt:lpstr>
      <vt:lpstr>'September 2021'!Print_Titles</vt:lpstr>
      <vt:lpstr>'TOTAL 2021'!Print_Titles</vt:lpstr>
    </vt:vector>
  </TitlesOfParts>
  <Company>Bronson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Bronson</dc:creator>
  <cp:lastModifiedBy>Robert Miller</cp:lastModifiedBy>
  <cp:lastPrinted>2022-02-14T15:53:38Z</cp:lastPrinted>
  <dcterms:created xsi:type="dcterms:W3CDTF">2006-04-27T19:10:33Z</dcterms:created>
  <dcterms:modified xsi:type="dcterms:W3CDTF">2022-06-16T20:42:45Z</dcterms:modified>
</cp:coreProperties>
</file>