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Bronston WA/"/>
    </mc:Choice>
  </mc:AlternateContent>
  <xr:revisionPtr revIDLastSave="0" documentId="8_{EE522A48-4D6D-43B0-93A0-6ED1BD3C2FAF}" xr6:coauthVersionLast="47" xr6:coauthVersionMax="47" xr10:uidLastSave="{00000000-0000-0000-0000-000000000000}"/>
  <bookViews>
    <workbookView xWindow="-98" yWindow="-98" windowWidth="20715" windowHeight="13155" tabRatio="599" xr2:uid="{00000000-000D-0000-FFFF-FFFF00000000}"/>
  </bookViews>
  <sheets>
    <sheet name="2020" sheetId="78" r:id="rId1"/>
    <sheet name="Deposits" sheetId="79" r:id="rId2"/>
    <sheet name="BLANK" sheetId="110" r:id="rId3"/>
    <sheet name="December 2020" sheetId="208" r:id="rId4"/>
    <sheet name="November 2020" sheetId="207" r:id="rId5"/>
    <sheet name="October 2020" sheetId="205" r:id="rId6"/>
    <sheet name="September 2020" sheetId="204" r:id="rId7"/>
    <sheet name="August 2020" sheetId="203" r:id="rId8"/>
    <sheet name="July 2020" sheetId="202" r:id="rId9"/>
    <sheet name="June 2020" sheetId="200" r:id="rId10"/>
    <sheet name="May 2020" sheetId="199" r:id="rId11"/>
    <sheet name="April 2020" sheetId="198" r:id="rId12"/>
    <sheet name="March 2020" sheetId="197" r:id="rId13"/>
    <sheet name="February 2020" sheetId="196" r:id="rId14"/>
    <sheet name="January 2020" sheetId="195" r:id="rId15"/>
    <sheet name="Total 2020" sheetId="76" r:id="rId16"/>
    <sheet name="REV SINKING 1-03" sheetId="31" r:id="rId17"/>
    <sheet name="REV SINKING 2-05" sheetId="49" r:id="rId18"/>
    <sheet name="REV SINKING 3-09" sheetId="81" r:id="rId19"/>
    <sheet name="REV SINKING 4-11" sheetId="119" r:id="rId20"/>
    <sheet name="REV SINKING 5-13" sheetId="163" r:id="rId21"/>
    <sheet name="BWA OFFICE" sheetId="35" r:id="rId22"/>
    <sheet name="CAPITAL SAVINGS" sheetId="156" r:id="rId23"/>
    <sheet name="DEPRECIATION 3" sheetId="88" r:id="rId24"/>
    <sheet name="DEPRECIATION 4" sheetId="120" r:id="rId25"/>
    <sheet name="DEPRECIATION 5" sheetId="171" r:id="rId26"/>
    <sheet name="Short-Lived Assets" sheetId="143" r:id="rId27"/>
    <sheet name="ACCUMULATIVE CAPITAL" sheetId="37" r:id="rId28"/>
    <sheet name="Construction Checking" sheetId="61" r:id="rId29"/>
    <sheet name="DEPRECIATION 1" sheetId="34" r:id="rId30"/>
    <sheet name="DEPRECIATION 2" sheetId="33" r:id="rId31"/>
    <sheet name="SAVINGS SUMMARY" sheetId="38" r:id="rId32"/>
    <sheet name="Payroll Summary" sheetId="60" r:id="rId33"/>
    <sheet name="Calculations" sheetId="105" r:id="rId34"/>
    <sheet name="Loans" sheetId="206" r:id="rId35"/>
  </sheets>
  <externalReferences>
    <externalReference r:id="rId36"/>
  </externalReferences>
  <definedNames>
    <definedName name="_xlnm.Print_Titles" localSheetId="0">'2020'!$1:$1</definedName>
    <definedName name="_xlnm.Print_Titles" localSheetId="11">'April 2020'!$A:$A,'April 2020'!$3:$3</definedName>
    <definedName name="_xlnm.Print_Titles" localSheetId="7">'August 2020'!$A:$A,'August 2020'!$3:$3</definedName>
    <definedName name="_xlnm.Print_Titles" localSheetId="2">BLANK!$A:$A,BLANK!$3:$3</definedName>
    <definedName name="_xlnm.Print_Titles" localSheetId="3">'December 2020'!$A:$A,'December 2020'!$3:$3</definedName>
    <definedName name="_xlnm.Print_Titles" localSheetId="13">'February 2020'!$A:$A,'February 2020'!$3:$3</definedName>
    <definedName name="_xlnm.Print_Titles" localSheetId="14">'January 2020'!$A:$A,'January 2020'!$3:$3</definedName>
    <definedName name="_xlnm.Print_Titles" localSheetId="8">'July 2020'!$A:$A,'July 2020'!$3:$3</definedName>
    <definedName name="_xlnm.Print_Titles" localSheetId="9">'June 2020'!$A:$A,'June 2020'!$3:$3</definedName>
    <definedName name="_xlnm.Print_Titles" localSheetId="12">'March 2020'!$A:$A,'March 2020'!$3:$3</definedName>
    <definedName name="_xlnm.Print_Titles" localSheetId="10">'May 2020'!$A:$A,'May 2020'!$3:$3</definedName>
    <definedName name="_xlnm.Print_Titles" localSheetId="4">'November 2020'!$A:$A,'November 2020'!$3:$3</definedName>
    <definedName name="_xlnm.Print_Titles" localSheetId="5">'October 2020'!$A:$A,'October 2020'!$3:$3</definedName>
    <definedName name="_xlnm.Print_Titles" localSheetId="32">'Payroll Summary'!$A:$A,'Payroll Summary'!$4:$4</definedName>
    <definedName name="_xlnm.Print_Titles" localSheetId="6">'September 2020'!$A:$A,'September 2020'!$3:$3</definedName>
    <definedName name="_xlnm.Print_Titles" localSheetId="15">'Total 2020'!$A:$A,'Total 2020'!$4:$4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14" i="208" l="1"/>
  <c r="C187" i="79" l="1"/>
  <c r="AU114" i="208"/>
  <c r="AT114" i="208"/>
  <c r="AS114" i="208"/>
  <c r="AR114" i="208"/>
  <c r="AQ114" i="208"/>
  <c r="AP114" i="208"/>
  <c r="AO114" i="208"/>
  <c r="AN114" i="208"/>
  <c r="AM114" i="208"/>
  <c r="AL114" i="208"/>
  <c r="AJ114" i="208"/>
  <c r="AI114" i="208"/>
  <c r="AH114" i="208"/>
  <c r="AG114" i="208"/>
  <c r="AF114" i="208"/>
  <c r="AE114" i="208"/>
  <c r="AD114" i="208"/>
  <c r="AC114" i="208"/>
  <c r="AB114" i="208"/>
  <c r="AA114" i="208"/>
  <c r="Z114" i="208"/>
  <c r="Y114" i="208"/>
  <c r="X114" i="208"/>
  <c r="W114" i="208"/>
  <c r="V114" i="208"/>
  <c r="U114" i="208"/>
  <c r="T114" i="208"/>
  <c r="S114" i="208"/>
  <c r="R114" i="208"/>
  <c r="Q114" i="208"/>
  <c r="P114" i="208"/>
  <c r="O114" i="208"/>
  <c r="N114" i="208"/>
  <c r="L114" i="208"/>
  <c r="K114" i="208"/>
  <c r="J114" i="208"/>
  <c r="I114" i="208"/>
  <c r="H114" i="208"/>
  <c r="G114" i="208"/>
  <c r="F114" i="208"/>
  <c r="E114" i="208"/>
  <c r="D114" i="208"/>
  <c r="C114" i="208"/>
  <c r="B114" i="208"/>
  <c r="M70" i="78" s="1"/>
  <c r="AQ16" i="76" l="1"/>
  <c r="AU16" i="76"/>
  <c r="AR16" i="76"/>
  <c r="AS16" i="76"/>
  <c r="AT16" i="76"/>
  <c r="H16" i="76"/>
  <c r="Q16" i="76"/>
  <c r="AP16" i="76"/>
  <c r="I16" i="76"/>
  <c r="R16" i="76"/>
  <c r="AD16" i="76"/>
  <c r="AH16" i="76"/>
  <c r="F16" i="76"/>
  <c r="G16" i="76"/>
  <c r="K16" i="76"/>
  <c r="P16" i="76"/>
  <c r="AB16" i="76"/>
  <c r="M112" i="208"/>
  <c r="M114" i="208" s="1"/>
  <c r="AO16" i="76"/>
  <c r="D16" i="76"/>
  <c r="L16" i="76"/>
  <c r="Y16" i="76"/>
  <c r="AL16" i="76"/>
  <c r="E16" i="76"/>
  <c r="Z16" i="76"/>
  <c r="J16" i="76"/>
  <c r="S16" i="76"/>
  <c r="AI16" i="76"/>
  <c r="AN16" i="76"/>
  <c r="AC16" i="76"/>
  <c r="AJ16" i="76"/>
  <c r="T16" i="76"/>
  <c r="W16" i="76"/>
  <c r="AF16" i="76"/>
  <c r="AE16" i="76"/>
  <c r="AG16" i="76"/>
  <c r="V16" i="76"/>
  <c r="O16" i="76"/>
  <c r="U16" i="76"/>
  <c r="N16" i="76"/>
  <c r="B16" i="76"/>
  <c r="AA16" i="76"/>
  <c r="AK16" i="76"/>
  <c r="AM16" i="76"/>
  <c r="X16" i="76"/>
  <c r="C16" i="76"/>
  <c r="M16" i="76" l="1"/>
  <c r="AW114" i="208"/>
  <c r="AU121" i="207"/>
  <c r="AT121" i="207"/>
  <c r="AS121" i="207"/>
  <c r="AR121" i="207"/>
  <c r="AQ121" i="207"/>
  <c r="AP121" i="207"/>
  <c r="AO121" i="207"/>
  <c r="AN121" i="207"/>
  <c r="AM121" i="207"/>
  <c r="AL121" i="207"/>
  <c r="AK121" i="207"/>
  <c r="AJ121" i="207"/>
  <c r="AI121" i="207"/>
  <c r="AH121" i="207"/>
  <c r="AG121" i="207"/>
  <c r="AF121" i="207"/>
  <c r="AE121" i="207"/>
  <c r="AD121" i="207"/>
  <c r="AC121" i="207"/>
  <c r="AB121" i="207"/>
  <c r="AA121" i="207"/>
  <c r="Z121" i="207"/>
  <c r="Y121" i="207"/>
  <c r="X121" i="207"/>
  <c r="W121" i="207"/>
  <c r="V121" i="207"/>
  <c r="U121" i="207"/>
  <c r="T121" i="207"/>
  <c r="S121" i="207"/>
  <c r="R121" i="207"/>
  <c r="Q121" i="207"/>
  <c r="P121" i="207"/>
  <c r="O121" i="207"/>
  <c r="N121" i="207"/>
  <c r="L121" i="207"/>
  <c r="K121" i="207"/>
  <c r="J121" i="207"/>
  <c r="I121" i="207"/>
  <c r="H121" i="207"/>
  <c r="G121" i="207"/>
  <c r="F121" i="207"/>
  <c r="E121" i="207"/>
  <c r="D121" i="207"/>
  <c r="C121" i="207"/>
  <c r="B121" i="207"/>
  <c r="G15" i="76" l="1"/>
  <c r="K15" i="76"/>
  <c r="P15" i="76"/>
  <c r="T15" i="76"/>
  <c r="AB15" i="76"/>
  <c r="AF15" i="76"/>
  <c r="AJ15" i="76"/>
  <c r="AN15" i="76"/>
  <c r="AR15" i="76"/>
  <c r="D15" i="76"/>
  <c r="H15" i="76"/>
  <c r="L15" i="76"/>
  <c r="Y15" i="76"/>
  <c r="AC15" i="76"/>
  <c r="AG15" i="76"/>
  <c r="AK15" i="76"/>
  <c r="E15" i="76"/>
  <c r="I15" i="76"/>
  <c r="R15" i="76"/>
  <c r="Z15" i="76"/>
  <c r="AH15" i="76"/>
  <c r="AP15" i="76"/>
  <c r="F15" i="76"/>
  <c r="J15" i="76"/>
  <c r="S15" i="76"/>
  <c r="W15" i="76"/>
  <c r="AE15" i="76"/>
  <c r="AI15" i="76"/>
  <c r="AM15" i="76"/>
  <c r="AQ15" i="76"/>
  <c r="AU15" i="76"/>
  <c r="AA15" i="76"/>
  <c r="AT15" i="76"/>
  <c r="AD15" i="76"/>
  <c r="AL15" i="76"/>
  <c r="AS15" i="76"/>
  <c r="X15" i="76"/>
  <c r="AO15" i="76"/>
  <c r="C15" i="76"/>
  <c r="U15" i="76"/>
  <c r="Q15" i="76"/>
  <c r="O15" i="76"/>
  <c r="L70" i="78"/>
  <c r="B15" i="76"/>
  <c r="V15" i="76"/>
  <c r="N15" i="76"/>
  <c r="M119" i="207"/>
  <c r="M121" i="207" s="1"/>
  <c r="AW121" i="207" l="1"/>
  <c r="M15" i="76"/>
  <c r="C122" i="79"/>
  <c r="L77" i="60" l="1"/>
  <c r="AU114" i="205" l="1"/>
  <c r="AT114" i="205"/>
  <c r="AS114" i="205"/>
  <c r="AR114" i="205"/>
  <c r="AQ114" i="205"/>
  <c r="AP114" i="205"/>
  <c r="AO114" i="205"/>
  <c r="AN114" i="205"/>
  <c r="AM114" i="205"/>
  <c r="AL114" i="205"/>
  <c r="AK114" i="205"/>
  <c r="AJ114" i="205"/>
  <c r="AI114" i="205"/>
  <c r="AH114" i="205"/>
  <c r="AG114" i="205"/>
  <c r="AF114" i="205"/>
  <c r="AE114" i="205"/>
  <c r="AD114" i="205"/>
  <c r="AC114" i="205"/>
  <c r="AB114" i="205"/>
  <c r="AA114" i="205"/>
  <c r="Z114" i="205"/>
  <c r="Y114" i="205"/>
  <c r="X114" i="205"/>
  <c r="W114" i="205"/>
  <c r="V114" i="205"/>
  <c r="U114" i="205"/>
  <c r="T114" i="205"/>
  <c r="S114" i="205"/>
  <c r="R114" i="205"/>
  <c r="Q114" i="205"/>
  <c r="P114" i="205"/>
  <c r="O114" i="205"/>
  <c r="N114" i="205"/>
  <c r="L114" i="205"/>
  <c r="K114" i="205"/>
  <c r="J114" i="205"/>
  <c r="I114" i="205"/>
  <c r="H114" i="205"/>
  <c r="G114" i="205"/>
  <c r="F114" i="205"/>
  <c r="E114" i="205"/>
  <c r="D114" i="205"/>
  <c r="C114" i="205"/>
  <c r="B114" i="205"/>
  <c r="K70" i="78" s="1"/>
  <c r="G14" i="76" l="1"/>
  <c r="P14" i="76"/>
  <c r="T14" i="76"/>
  <c r="AR14" i="76"/>
  <c r="H14" i="76"/>
  <c r="Y14" i="76"/>
  <c r="AG14" i="76"/>
  <c r="AK14" i="76"/>
  <c r="E14" i="76"/>
  <c r="I14" i="76"/>
  <c r="R14" i="76"/>
  <c r="V14" i="76"/>
  <c r="Z14" i="76"/>
  <c r="AH14" i="76"/>
  <c r="AP14" i="76"/>
  <c r="K14" i="76"/>
  <c r="AF14" i="76"/>
  <c r="AN14" i="76"/>
  <c r="D14" i="76"/>
  <c r="U14" i="76"/>
  <c r="F14" i="76"/>
  <c r="J14" i="76"/>
  <c r="S14" i="76"/>
  <c r="AE14" i="76"/>
  <c r="AI14" i="76"/>
  <c r="AQ14" i="76"/>
  <c r="AU14" i="76"/>
  <c r="L14" i="76"/>
  <c r="AB14" i="76"/>
  <c r="AL14" i="76"/>
  <c r="AA14" i="76"/>
  <c r="Q14" i="76"/>
  <c r="AD14" i="76"/>
  <c r="AM14" i="76"/>
  <c r="AJ14" i="76"/>
  <c r="W14" i="76"/>
  <c r="AC14" i="76"/>
  <c r="AO14" i="76"/>
  <c r="X14" i="76"/>
  <c r="AS14" i="76"/>
  <c r="C14" i="76"/>
  <c r="AT14" i="76"/>
  <c r="O14" i="76"/>
  <c r="N14" i="76"/>
  <c r="B14" i="76"/>
  <c r="M112" i="205"/>
  <c r="M114" i="205" s="1"/>
  <c r="M14" i="76" l="1"/>
  <c r="AW114" i="205"/>
  <c r="L68" i="60"/>
  <c r="AU112" i="204" l="1"/>
  <c r="AU13" i="76" s="1"/>
  <c r="AT112" i="204"/>
  <c r="AS112" i="204"/>
  <c r="AR112" i="204"/>
  <c r="AR13" i="76" s="1"/>
  <c r="AQ112" i="204"/>
  <c r="AQ13" i="76" s="1"/>
  <c r="AP112" i="204"/>
  <c r="AO112" i="204"/>
  <c r="AN112" i="204"/>
  <c r="AM112" i="204"/>
  <c r="AL112" i="204"/>
  <c r="AK112" i="204"/>
  <c r="AJ112" i="204"/>
  <c r="AI112" i="204"/>
  <c r="AH112" i="204"/>
  <c r="AG112" i="204"/>
  <c r="AF112" i="204"/>
  <c r="AE112" i="204"/>
  <c r="AD112" i="204"/>
  <c r="AC112" i="204"/>
  <c r="AB112" i="204"/>
  <c r="AA112" i="204"/>
  <c r="Z112" i="204"/>
  <c r="Y112" i="204"/>
  <c r="X112" i="204"/>
  <c r="W112" i="204"/>
  <c r="V112" i="204"/>
  <c r="U112" i="204"/>
  <c r="T112" i="204"/>
  <c r="S112" i="204"/>
  <c r="R112" i="204"/>
  <c r="Q112" i="204"/>
  <c r="P112" i="204"/>
  <c r="O112" i="204"/>
  <c r="N112" i="204"/>
  <c r="L112" i="204"/>
  <c r="K112" i="204"/>
  <c r="J112" i="204"/>
  <c r="I112" i="204"/>
  <c r="H112" i="204"/>
  <c r="G112" i="204"/>
  <c r="F112" i="204"/>
  <c r="E112" i="204"/>
  <c r="D112" i="204"/>
  <c r="C112" i="204"/>
  <c r="B112" i="204"/>
  <c r="J70" i="78" s="1"/>
  <c r="AS13" i="76" l="1"/>
  <c r="J13" i="76"/>
  <c r="S13" i="76"/>
  <c r="W13" i="76"/>
  <c r="AI13" i="76"/>
  <c r="G13" i="76"/>
  <c r="K13" i="76"/>
  <c r="P13" i="76"/>
  <c r="T13" i="76"/>
  <c r="AB13" i="76"/>
  <c r="AJ13" i="76"/>
  <c r="AN13" i="76"/>
  <c r="F13" i="76"/>
  <c r="D13" i="76"/>
  <c r="H13" i="76"/>
  <c r="L13" i="76"/>
  <c r="U13" i="76"/>
  <c r="Y13" i="76"/>
  <c r="AC13" i="76"/>
  <c r="AG13" i="76"/>
  <c r="AK13" i="76"/>
  <c r="AO13" i="76"/>
  <c r="E13" i="76"/>
  <c r="I13" i="76"/>
  <c r="R13" i="76"/>
  <c r="V13" i="76"/>
  <c r="Z13" i="76"/>
  <c r="AD13" i="76"/>
  <c r="AH13" i="76"/>
  <c r="AL13" i="76"/>
  <c r="AP13" i="76"/>
  <c r="AT13" i="76"/>
  <c r="Q13" i="76"/>
  <c r="AM13" i="76"/>
  <c r="O13" i="76"/>
  <c r="AF13" i="76"/>
  <c r="M110" i="204"/>
  <c r="M112" i="204" s="1"/>
  <c r="AW112" i="204" s="1"/>
  <c r="AE13" i="76"/>
  <c r="X13" i="76"/>
  <c r="N13" i="76"/>
  <c r="B13" i="76"/>
  <c r="AA13" i="76"/>
  <c r="C13" i="76"/>
  <c r="M13" i="76" l="1"/>
  <c r="L62" i="60" l="1"/>
  <c r="AU121" i="203" l="1"/>
  <c r="AT121" i="203"/>
  <c r="AS121" i="203"/>
  <c r="AR121" i="203"/>
  <c r="AQ121" i="203"/>
  <c r="AP121" i="203"/>
  <c r="AO121" i="203"/>
  <c r="AN121" i="203"/>
  <c r="AM121" i="203"/>
  <c r="AL121" i="203"/>
  <c r="AK121" i="203"/>
  <c r="AJ121" i="203"/>
  <c r="AI121" i="203"/>
  <c r="AH121" i="203"/>
  <c r="AG121" i="203"/>
  <c r="AF121" i="203"/>
  <c r="AE121" i="203"/>
  <c r="AD121" i="203"/>
  <c r="AC121" i="203"/>
  <c r="AB121" i="203"/>
  <c r="AA121" i="203"/>
  <c r="Z121" i="203"/>
  <c r="Y121" i="203"/>
  <c r="X121" i="203"/>
  <c r="W121" i="203"/>
  <c r="V121" i="203"/>
  <c r="U121" i="203"/>
  <c r="T121" i="203"/>
  <c r="S121" i="203"/>
  <c r="R121" i="203"/>
  <c r="Q121" i="203"/>
  <c r="P121" i="203"/>
  <c r="O121" i="203"/>
  <c r="N121" i="203"/>
  <c r="L121" i="203"/>
  <c r="K121" i="203"/>
  <c r="J121" i="203"/>
  <c r="I121" i="203"/>
  <c r="H121" i="203"/>
  <c r="G121" i="203"/>
  <c r="F121" i="203"/>
  <c r="E121" i="203"/>
  <c r="D121" i="203"/>
  <c r="C121" i="203"/>
  <c r="B121" i="203"/>
  <c r="P12" i="76" l="1"/>
  <c r="T12" i="76"/>
  <c r="X12" i="76"/>
  <c r="AB12" i="76"/>
  <c r="AF12" i="76"/>
  <c r="AJ12" i="76"/>
  <c r="AN12" i="76"/>
  <c r="AR12" i="76"/>
  <c r="Q12" i="76"/>
  <c r="U12" i="76"/>
  <c r="Y12" i="76"/>
  <c r="AC12" i="76"/>
  <c r="AG12" i="76"/>
  <c r="AK12" i="76"/>
  <c r="AO12" i="76"/>
  <c r="AS12" i="76"/>
  <c r="N12" i="76"/>
  <c r="AP12" i="76"/>
  <c r="R12" i="76"/>
  <c r="V12" i="76"/>
  <c r="Z12" i="76"/>
  <c r="AD12" i="76"/>
  <c r="AH12" i="76"/>
  <c r="AL12" i="76"/>
  <c r="AT12" i="76"/>
  <c r="O12" i="76"/>
  <c r="S12" i="76"/>
  <c r="W12" i="76"/>
  <c r="AA12" i="76"/>
  <c r="AE12" i="76"/>
  <c r="AI12" i="76"/>
  <c r="AM12" i="76"/>
  <c r="AQ12" i="76"/>
  <c r="AU12" i="76"/>
  <c r="C12" i="76"/>
  <c r="G12" i="76"/>
  <c r="K12" i="76"/>
  <c r="D12" i="76"/>
  <c r="H12" i="76"/>
  <c r="L12" i="76"/>
  <c r="E12" i="76"/>
  <c r="I12" i="76"/>
  <c r="I70" i="78"/>
  <c r="B12" i="76"/>
  <c r="F12" i="76"/>
  <c r="J12" i="76"/>
  <c r="M119" i="203"/>
  <c r="M121" i="203" s="1"/>
  <c r="AU126" i="202"/>
  <c r="AU11" i="76" s="1"/>
  <c r="AT126" i="202"/>
  <c r="AT11" i="76" s="1"/>
  <c r="AS126" i="202"/>
  <c r="AS11" i="76" s="1"/>
  <c r="AR126" i="202"/>
  <c r="AR11" i="76" s="1"/>
  <c r="AQ126" i="202"/>
  <c r="AQ11" i="76" s="1"/>
  <c r="AP126" i="202"/>
  <c r="AP11" i="76" s="1"/>
  <c r="AO126" i="202"/>
  <c r="AO11" i="76" s="1"/>
  <c r="AN126" i="202"/>
  <c r="AN11" i="76" s="1"/>
  <c r="AM126" i="202"/>
  <c r="AM11" i="76" s="1"/>
  <c r="AL126" i="202"/>
  <c r="AL11" i="76" s="1"/>
  <c r="AK126" i="202"/>
  <c r="AK11" i="76" s="1"/>
  <c r="AJ126" i="202"/>
  <c r="AJ11" i="76" s="1"/>
  <c r="AI126" i="202"/>
  <c r="AI11" i="76" s="1"/>
  <c r="AH126" i="202"/>
  <c r="AH11" i="76" s="1"/>
  <c r="AG126" i="202"/>
  <c r="AG11" i="76" s="1"/>
  <c r="AF126" i="202"/>
  <c r="AF11" i="76" s="1"/>
  <c r="AE126" i="202"/>
  <c r="AE11" i="76" s="1"/>
  <c r="AD126" i="202"/>
  <c r="AD11" i="76" s="1"/>
  <c r="AC126" i="202"/>
  <c r="AC11" i="76" s="1"/>
  <c r="AB126" i="202"/>
  <c r="AB11" i="76" s="1"/>
  <c r="AA126" i="202"/>
  <c r="AA11" i="76" s="1"/>
  <c r="Z126" i="202"/>
  <c r="Z11" i="76" s="1"/>
  <c r="Y126" i="202"/>
  <c r="Y11" i="76" s="1"/>
  <c r="X126" i="202"/>
  <c r="X11" i="76" s="1"/>
  <c r="W126" i="202"/>
  <c r="W11" i="76" s="1"/>
  <c r="V126" i="202"/>
  <c r="V11" i="76" s="1"/>
  <c r="U126" i="202"/>
  <c r="U11" i="76" s="1"/>
  <c r="T126" i="202"/>
  <c r="T11" i="76" s="1"/>
  <c r="S126" i="202"/>
  <c r="S11" i="76" s="1"/>
  <c r="R126" i="202"/>
  <c r="R11" i="76" s="1"/>
  <c r="Q126" i="202"/>
  <c r="Q11" i="76" s="1"/>
  <c r="P126" i="202"/>
  <c r="P11" i="76" s="1"/>
  <c r="O126" i="202"/>
  <c r="O11" i="76" s="1"/>
  <c r="N126" i="202"/>
  <c r="N11" i="76" s="1"/>
  <c r="L126" i="202"/>
  <c r="L11" i="76" s="1"/>
  <c r="K126" i="202"/>
  <c r="K11" i="76" s="1"/>
  <c r="J126" i="202"/>
  <c r="J11" i="76" s="1"/>
  <c r="I126" i="202"/>
  <c r="I11" i="76" s="1"/>
  <c r="H126" i="202"/>
  <c r="H11" i="76" s="1"/>
  <c r="G126" i="202"/>
  <c r="G11" i="76" s="1"/>
  <c r="F126" i="202"/>
  <c r="F11" i="76" s="1"/>
  <c r="E126" i="202"/>
  <c r="E11" i="76" s="1"/>
  <c r="D126" i="202"/>
  <c r="D11" i="76" s="1"/>
  <c r="C126" i="202"/>
  <c r="C11" i="76" s="1"/>
  <c r="B126" i="202"/>
  <c r="H70" i="78" l="1"/>
  <c r="B11" i="76"/>
  <c r="AW121" i="203"/>
  <c r="M12" i="76"/>
  <c r="M124" i="202"/>
  <c r="M126" i="202" s="1"/>
  <c r="AW126" i="202" l="1"/>
  <c r="M11" i="76"/>
  <c r="AU121" i="200" l="1"/>
  <c r="AU10" i="76" s="1"/>
  <c r="AT121" i="200"/>
  <c r="AT10" i="76" s="1"/>
  <c r="AS121" i="200"/>
  <c r="AS10" i="76" s="1"/>
  <c r="AR121" i="200"/>
  <c r="AR10" i="76" s="1"/>
  <c r="AQ121" i="200"/>
  <c r="AQ10" i="76" s="1"/>
  <c r="AP121" i="200"/>
  <c r="AP10" i="76" s="1"/>
  <c r="AO121" i="200"/>
  <c r="AO10" i="76" s="1"/>
  <c r="AN121" i="200"/>
  <c r="AN10" i="76" s="1"/>
  <c r="AM121" i="200"/>
  <c r="AM10" i="76" s="1"/>
  <c r="AL121" i="200"/>
  <c r="AL10" i="76" s="1"/>
  <c r="AK121" i="200"/>
  <c r="AK10" i="76" s="1"/>
  <c r="AJ121" i="200"/>
  <c r="AJ10" i="76" s="1"/>
  <c r="AI121" i="200"/>
  <c r="AI10" i="76" s="1"/>
  <c r="AH121" i="200"/>
  <c r="AH10" i="76" s="1"/>
  <c r="AG121" i="200"/>
  <c r="AG10" i="76" s="1"/>
  <c r="AF121" i="200"/>
  <c r="AF10" i="76" s="1"/>
  <c r="AE121" i="200"/>
  <c r="AE10" i="76" s="1"/>
  <c r="AD121" i="200"/>
  <c r="AC121" i="200"/>
  <c r="AC10" i="76" s="1"/>
  <c r="AB121" i="200"/>
  <c r="AB10" i="76" s="1"/>
  <c r="AA121" i="200"/>
  <c r="AA10" i="76" s="1"/>
  <c r="Z121" i="200"/>
  <c r="Z10" i="76" s="1"/>
  <c r="Y121" i="200"/>
  <c r="Y10" i="76" s="1"/>
  <c r="X121" i="200"/>
  <c r="X10" i="76" s="1"/>
  <c r="W121" i="200"/>
  <c r="W10" i="76" s="1"/>
  <c r="V121" i="200"/>
  <c r="V10" i="76" s="1"/>
  <c r="U121" i="200"/>
  <c r="U10" i="76" s="1"/>
  <c r="T121" i="200"/>
  <c r="T10" i="76" s="1"/>
  <c r="S121" i="200"/>
  <c r="S10" i="76" s="1"/>
  <c r="R121" i="200"/>
  <c r="R10" i="76" s="1"/>
  <c r="Q121" i="200"/>
  <c r="Q10" i="76" s="1"/>
  <c r="P121" i="200"/>
  <c r="P10" i="76" s="1"/>
  <c r="O121" i="200"/>
  <c r="O10" i="76" s="1"/>
  <c r="N121" i="200"/>
  <c r="N10" i="76" s="1"/>
  <c r="L121" i="200"/>
  <c r="L10" i="76" s="1"/>
  <c r="K121" i="200"/>
  <c r="K10" i="76" s="1"/>
  <c r="J121" i="200"/>
  <c r="J10" i="76" s="1"/>
  <c r="I121" i="200"/>
  <c r="I10" i="76" s="1"/>
  <c r="H121" i="200"/>
  <c r="H10" i="76" s="1"/>
  <c r="G121" i="200"/>
  <c r="G10" i="76" s="1"/>
  <c r="F121" i="200"/>
  <c r="F10" i="76" s="1"/>
  <c r="E121" i="200"/>
  <c r="E10" i="76" s="1"/>
  <c r="D121" i="200"/>
  <c r="D10" i="76" s="1"/>
  <c r="C121" i="200"/>
  <c r="C10" i="76" s="1"/>
  <c r="B121" i="200"/>
  <c r="B10" i="76" l="1"/>
  <c r="G70" i="78"/>
  <c r="AD10" i="76"/>
  <c r="M119" i="200"/>
  <c r="M121" i="200" s="1"/>
  <c r="AW121" i="200" l="1"/>
  <c r="M10" i="76"/>
  <c r="AU117" i="199"/>
  <c r="AU9" i="76" s="1"/>
  <c r="AT117" i="199"/>
  <c r="AS117" i="199"/>
  <c r="AS9" i="76" s="1"/>
  <c r="AR117" i="199"/>
  <c r="AR9" i="76" s="1"/>
  <c r="AQ117" i="199"/>
  <c r="AQ9" i="76" s="1"/>
  <c r="AP117" i="199"/>
  <c r="AP9" i="76" s="1"/>
  <c r="AO117" i="199"/>
  <c r="AN117" i="199"/>
  <c r="AN9" i="76" s="1"/>
  <c r="AM117" i="199"/>
  <c r="AL117" i="199"/>
  <c r="AK117" i="199"/>
  <c r="AK9" i="76" s="1"/>
  <c r="AJ117" i="199"/>
  <c r="AI117" i="199"/>
  <c r="AI9" i="76" s="1"/>
  <c r="AH117" i="199"/>
  <c r="AH9" i="76" s="1"/>
  <c r="AG117" i="199"/>
  <c r="AG9" i="76" s="1"/>
  <c r="AF117" i="199"/>
  <c r="AF9" i="76" s="1"/>
  <c r="AE117" i="199"/>
  <c r="AE9" i="76" s="1"/>
  <c r="AD117" i="199"/>
  <c r="AD9" i="76" s="1"/>
  <c r="AC117" i="199"/>
  <c r="AC9" i="76" s="1"/>
  <c r="AB117" i="199"/>
  <c r="AA117" i="199"/>
  <c r="Z117" i="199"/>
  <c r="Z9" i="76" s="1"/>
  <c r="Y117" i="199"/>
  <c r="Y9" i="76" s="1"/>
  <c r="X117" i="199"/>
  <c r="X9" i="76" s="1"/>
  <c r="W117" i="199"/>
  <c r="W9" i="76" s="1"/>
  <c r="V117" i="199"/>
  <c r="V9" i="76" s="1"/>
  <c r="U117" i="199"/>
  <c r="U9" i="76" s="1"/>
  <c r="T117" i="199"/>
  <c r="T9" i="76" s="1"/>
  <c r="S117" i="199"/>
  <c r="R117" i="199"/>
  <c r="R9" i="76" s="1"/>
  <c r="Q117" i="199"/>
  <c r="P117" i="199"/>
  <c r="P9" i="76" s="1"/>
  <c r="O117" i="199"/>
  <c r="N117" i="199"/>
  <c r="L117" i="199"/>
  <c r="L9" i="76" s="1"/>
  <c r="K117" i="199"/>
  <c r="K9" i="76" s="1"/>
  <c r="J117" i="199"/>
  <c r="J9" i="76" s="1"/>
  <c r="I117" i="199"/>
  <c r="I9" i="76" s="1"/>
  <c r="H117" i="199"/>
  <c r="H9" i="76" s="1"/>
  <c r="G117" i="199"/>
  <c r="G9" i="76" s="1"/>
  <c r="F117" i="199"/>
  <c r="F9" i="76" s="1"/>
  <c r="E117" i="199"/>
  <c r="E9" i="76" s="1"/>
  <c r="D117" i="199"/>
  <c r="D9" i="76" s="1"/>
  <c r="C117" i="199"/>
  <c r="B117" i="199"/>
  <c r="F70" i="78" s="1"/>
  <c r="AB9" i="76" l="1"/>
  <c r="AJ9" i="76"/>
  <c r="AL9" i="76"/>
  <c r="AA9" i="76"/>
  <c r="AO9" i="76"/>
  <c r="AT9" i="76"/>
  <c r="S9" i="76"/>
  <c r="Q9" i="76"/>
  <c r="O9" i="76"/>
  <c r="N9" i="76"/>
  <c r="B9" i="76"/>
  <c r="AM9" i="76"/>
  <c r="C9" i="76"/>
  <c r="M115" i="199"/>
  <c r="M117" i="199" s="1"/>
  <c r="AW117" i="199" l="1"/>
  <c r="M9" i="76"/>
  <c r="AU123" i="198"/>
  <c r="AU8" i="76" s="1"/>
  <c r="AT123" i="198"/>
  <c r="AS123" i="198"/>
  <c r="AR123" i="198"/>
  <c r="AR8" i="76" s="1"/>
  <c r="AQ123" i="198"/>
  <c r="AQ8" i="76" s="1"/>
  <c r="AP123" i="198"/>
  <c r="AP8" i="76" s="1"/>
  <c r="AO123" i="198"/>
  <c r="AN123" i="198"/>
  <c r="AN8" i="76" s="1"/>
  <c r="AM123" i="198"/>
  <c r="AL123" i="198"/>
  <c r="AK123" i="198"/>
  <c r="AK8" i="76" s="1"/>
  <c r="AJ123" i="198"/>
  <c r="AI123" i="198"/>
  <c r="AI8" i="76" s="1"/>
  <c r="AH123" i="198"/>
  <c r="AH8" i="76" s="1"/>
  <c r="AG123" i="198"/>
  <c r="AG8" i="76" s="1"/>
  <c r="AF123" i="198"/>
  <c r="AF8" i="76" s="1"/>
  <c r="AE123" i="198"/>
  <c r="AE8" i="76" s="1"/>
  <c r="AD123" i="198"/>
  <c r="AC123" i="198"/>
  <c r="AC8" i="76" s="1"/>
  <c r="AB123" i="198"/>
  <c r="AA123" i="198"/>
  <c r="Z123" i="198"/>
  <c r="Z8" i="76" s="1"/>
  <c r="Y123" i="198"/>
  <c r="Y8" i="76" s="1"/>
  <c r="X123" i="198"/>
  <c r="W123" i="198"/>
  <c r="W8" i="76" s="1"/>
  <c r="V123" i="198"/>
  <c r="V8" i="76" s="1"/>
  <c r="U123" i="198"/>
  <c r="T123" i="198"/>
  <c r="S123" i="198"/>
  <c r="S8" i="76" s="1"/>
  <c r="R123" i="198"/>
  <c r="R8" i="76" s="1"/>
  <c r="Q123" i="198"/>
  <c r="P123" i="198"/>
  <c r="P8" i="76" s="1"/>
  <c r="O123" i="198"/>
  <c r="N123" i="198"/>
  <c r="L123" i="198"/>
  <c r="L8" i="76" s="1"/>
  <c r="K123" i="198"/>
  <c r="K8" i="76" s="1"/>
  <c r="J123" i="198"/>
  <c r="J8" i="76" s="1"/>
  <c r="I123" i="198"/>
  <c r="I8" i="76" s="1"/>
  <c r="H123" i="198"/>
  <c r="H8" i="76" s="1"/>
  <c r="G123" i="198"/>
  <c r="G8" i="76" s="1"/>
  <c r="F123" i="198"/>
  <c r="F8" i="76" s="1"/>
  <c r="E123" i="198"/>
  <c r="E8" i="76" s="1"/>
  <c r="D123" i="198"/>
  <c r="D8" i="76" s="1"/>
  <c r="C123" i="198"/>
  <c r="B123" i="198"/>
  <c r="E70" i="78" s="1"/>
  <c r="AA8" i="76" l="1"/>
  <c r="U8" i="76"/>
  <c r="AL8" i="76"/>
  <c r="M121" i="198"/>
  <c r="M123" i="198" s="1"/>
  <c r="AD8" i="76"/>
  <c r="AS8" i="76"/>
  <c r="Q8" i="76"/>
  <c r="AT8" i="76"/>
  <c r="AO8" i="76"/>
  <c r="X8" i="76"/>
  <c r="T8" i="76"/>
  <c r="AB8" i="76"/>
  <c r="AM8" i="76"/>
  <c r="AJ8" i="76"/>
  <c r="C8" i="76"/>
  <c r="O8" i="76"/>
  <c r="N8" i="76"/>
  <c r="B8" i="76"/>
  <c r="L32" i="60"/>
  <c r="M8" i="76" l="1"/>
  <c r="AW123" i="198"/>
  <c r="AU138" i="197"/>
  <c r="AU7" i="76" s="1"/>
  <c r="AT138" i="197"/>
  <c r="AT7" i="76" s="1"/>
  <c r="AS138" i="197"/>
  <c r="AS7" i="76" s="1"/>
  <c r="AR138" i="197"/>
  <c r="AR7" i="76" s="1"/>
  <c r="AQ138" i="197"/>
  <c r="AQ7" i="76" s="1"/>
  <c r="AP138" i="197"/>
  <c r="AP7" i="76" s="1"/>
  <c r="AO138" i="197"/>
  <c r="AO7" i="76" s="1"/>
  <c r="AN138" i="197"/>
  <c r="AN7" i="76" s="1"/>
  <c r="AM138" i="197"/>
  <c r="AM7" i="76" s="1"/>
  <c r="AL138" i="197"/>
  <c r="AL7" i="76" s="1"/>
  <c r="AK138" i="197"/>
  <c r="AK7" i="76" s="1"/>
  <c r="AJ138" i="197"/>
  <c r="AJ7" i="76" s="1"/>
  <c r="AI138" i="197"/>
  <c r="AI7" i="76" s="1"/>
  <c r="AH138" i="197"/>
  <c r="AH7" i="76" s="1"/>
  <c r="AG138" i="197"/>
  <c r="AG7" i="76" s="1"/>
  <c r="AF138" i="197"/>
  <c r="AF7" i="76" s="1"/>
  <c r="AE138" i="197"/>
  <c r="AE7" i="76" s="1"/>
  <c r="AD138" i="197"/>
  <c r="AD7" i="76" s="1"/>
  <c r="AC138" i="197"/>
  <c r="AC7" i="76" s="1"/>
  <c r="AB138" i="197"/>
  <c r="AB7" i="76" s="1"/>
  <c r="AA138" i="197"/>
  <c r="AA7" i="76" s="1"/>
  <c r="Z138" i="197"/>
  <c r="Z7" i="76" s="1"/>
  <c r="Y138" i="197"/>
  <c r="Y7" i="76" s="1"/>
  <c r="X138" i="197"/>
  <c r="X7" i="76" s="1"/>
  <c r="W138" i="197"/>
  <c r="W7" i="76" s="1"/>
  <c r="V138" i="197"/>
  <c r="V7" i="76" s="1"/>
  <c r="U138" i="197"/>
  <c r="U7" i="76" s="1"/>
  <c r="T138" i="197"/>
  <c r="T7" i="76" s="1"/>
  <c r="S138" i="197"/>
  <c r="S7" i="76" s="1"/>
  <c r="R138" i="197"/>
  <c r="R7" i="76" s="1"/>
  <c r="Q138" i="197"/>
  <c r="Q7" i="76" s="1"/>
  <c r="P138" i="197"/>
  <c r="P7" i="76" s="1"/>
  <c r="O138" i="197"/>
  <c r="O7" i="76" s="1"/>
  <c r="N138" i="197"/>
  <c r="N7" i="76" s="1"/>
  <c r="L138" i="197"/>
  <c r="L7" i="76" s="1"/>
  <c r="K138" i="197"/>
  <c r="K7" i="76" s="1"/>
  <c r="J138" i="197"/>
  <c r="J7" i="76" s="1"/>
  <c r="I138" i="197"/>
  <c r="I7" i="76" s="1"/>
  <c r="H138" i="197"/>
  <c r="H7" i="76" s="1"/>
  <c r="G138" i="197"/>
  <c r="G7" i="76" s="1"/>
  <c r="F138" i="197"/>
  <c r="F7" i="76" s="1"/>
  <c r="E138" i="197"/>
  <c r="E7" i="76" s="1"/>
  <c r="D138" i="197"/>
  <c r="D7" i="76" s="1"/>
  <c r="C138" i="197"/>
  <c r="C7" i="76" s="1"/>
  <c r="B138" i="197"/>
  <c r="D70" i="78" l="1"/>
  <c r="B7" i="76"/>
  <c r="M136" i="197"/>
  <c r="M138" i="197" s="1"/>
  <c r="AW138" i="197" l="1"/>
  <c r="M7" i="76"/>
  <c r="AU135" i="195"/>
  <c r="AU5" i="76" s="1"/>
  <c r="AT135" i="195"/>
  <c r="AT5" i="76" s="1"/>
  <c r="AS135" i="195"/>
  <c r="AS5" i="76" s="1"/>
  <c r="AR135" i="195"/>
  <c r="AR5" i="76" s="1"/>
  <c r="AQ135" i="195"/>
  <c r="AQ5" i="76" s="1"/>
  <c r="AP135" i="195"/>
  <c r="AP5" i="76" s="1"/>
  <c r="AO135" i="195"/>
  <c r="AO5" i="76" s="1"/>
  <c r="AN135" i="195"/>
  <c r="AN5" i="76" s="1"/>
  <c r="AM135" i="195"/>
  <c r="AM5" i="76" s="1"/>
  <c r="AL135" i="195"/>
  <c r="AL5" i="76" s="1"/>
  <c r="AK135" i="195"/>
  <c r="AK5" i="76" s="1"/>
  <c r="AJ135" i="195"/>
  <c r="AJ5" i="76" s="1"/>
  <c r="AI135" i="195"/>
  <c r="AI5" i="76" s="1"/>
  <c r="AH135" i="195"/>
  <c r="AH5" i="76" s="1"/>
  <c r="AG135" i="195"/>
  <c r="AG5" i="76" s="1"/>
  <c r="AF135" i="195"/>
  <c r="AF5" i="76" s="1"/>
  <c r="AE135" i="195"/>
  <c r="AE5" i="76" s="1"/>
  <c r="AD135" i="195"/>
  <c r="AD5" i="76" s="1"/>
  <c r="AC135" i="195"/>
  <c r="AC5" i="76" s="1"/>
  <c r="AB135" i="195"/>
  <c r="AB5" i="76" s="1"/>
  <c r="AA135" i="195"/>
  <c r="AA5" i="76" s="1"/>
  <c r="Z135" i="195"/>
  <c r="Z5" i="76" s="1"/>
  <c r="Y135" i="195"/>
  <c r="Y5" i="76" s="1"/>
  <c r="X135" i="195"/>
  <c r="X5" i="76" s="1"/>
  <c r="W135" i="195"/>
  <c r="W5" i="76" s="1"/>
  <c r="V135" i="195"/>
  <c r="V5" i="76" s="1"/>
  <c r="U135" i="195"/>
  <c r="U5" i="76" s="1"/>
  <c r="T135" i="195"/>
  <c r="T5" i="76" s="1"/>
  <c r="S135" i="195"/>
  <c r="S5" i="76" s="1"/>
  <c r="R135" i="195"/>
  <c r="R5" i="76" s="1"/>
  <c r="Q135" i="195"/>
  <c r="Q5" i="76" s="1"/>
  <c r="P135" i="195"/>
  <c r="P5" i="76" s="1"/>
  <c r="O135" i="195"/>
  <c r="O5" i="76" s="1"/>
  <c r="N135" i="195"/>
  <c r="N5" i="76" s="1"/>
  <c r="L135" i="195"/>
  <c r="L5" i="76" s="1"/>
  <c r="K135" i="195"/>
  <c r="K5" i="76" s="1"/>
  <c r="J135" i="195"/>
  <c r="J5" i="76" s="1"/>
  <c r="I135" i="195"/>
  <c r="I5" i="76" s="1"/>
  <c r="H135" i="195"/>
  <c r="H5" i="76" s="1"/>
  <c r="G135" i="195"/>
  <c r="G5" i="76" s="1"/>
  <c r="F135" i="195"/>
  <c r="F5" i="76" s="1"/>
  <c r="E135" i="195"/>
  <c r="E5" i="76" s="1"/>
  <c r="D135" i="195"/>
  <c r="D5" i="76" s="1"/>
  <c r="C135" i="195"/>
  <c r="C5" i="76" s="1"/>
  <c r="B135" i="195"/>
  <c r="C2" i="195"/>
  <c r="M133" i="195" l="1"/>
  <c r="M135" i="195" s="1"/>
  <c r="M5" i="76" s="1"/>
  <c r="B70" i="78"/>
  <c r="B5" i="76"/>
  <c r="C137" i="195"/>
  <c r="C2" i="196" s="1"/>
  <c r="AW135" i="195"/>
  <c r="AU116" i="196"/>
  <c r="AT116" i="196"/>
  <c r="AS116" i="196"/>
  <c r="AR116" i="196"/>
  <c r="AQ116" i="196"/>
  <c r="AP116" i="196"/>
  <c r="AO116" i="196"/>
  <c r="AN116" i="196"/>
  <c r="AM116" i="196"/>
  <c r="AL116" i="196"/>
  <c r="AK116" i="196"/>
  <c r="AJ116" i="196"/>
  <c r="AI116" i="196"/>
  <c r="AH116" i="196"/>
  <c r="AG116" i="196"/>
  <c r="AF116" i="196"/>
  <c r="AE116" i="196"/>
  <c r="AD116" i="196"/>
  <c r="AC116" i="196"/>
  <c r="AB116" i="196"/>
  <c r="AA116" i="196"/>
  <c r="Z116" i="196"/>
  <c r="Y116" i="196"/>
  <c r="X116" i="196"/>
  <c r="W116" i="196"/>
  <c r="V116" i="196"/>
  <c r="U116" i="196"/>
  <c r="T116" i="196"/>
  <c r="S116" i="196"/>
  <c r="R116" i="196"/>
  <c r="Q116" i="196"/>
  <c r="P116" i="196"/>
  <c r="O116" i="196"/>
  <c r="N116" i="196"/>
  <c r="L116" i="196"/>
  <c r="K116" i="196"/>
  <c r="J116" i="196"/>
  <c r="I116" i="196"/>
  <c r="H116" i="196"/>
  <c r="G116" i="196"/>
  <c r="F116" i="196"/>
  <c r="E116" i="196"/>
  <c r="D116" i="196"/>
  <c r="C116" i="196"/>
  <c r="B116" i="196"/>
  <c r="T6" i="76" l="1"/>
  <c r="AF6" i="76"/>
  <c r="AN6" i="76"/>
  <c r="AR6" i="76"/>
  <c r="AC6" i="76"/>
  <c r="AK6" i="76"/>
  <c r="R6" i="76"/>
  <c r="AH6" i="76"/>
  <c r="AP6" i="76"/>
  <c r="S6" i="76"/>
  <c r="AA6" i="76"/>
  <c r="AE6" i="76"/>
  <c r="AQ6" i="76"/>
  <c r="AU6" i="76"/>
  <c r="AD6" i="76"/>
  <c r="P6" i="76"/>
  <c r="U6" i="76"/>
  <c r="AS6" i="76"/>
  <c r="AO6" i="76"/>
  <c r="AJ6" i="76"/>
  <c r="V6" i="76"/>
  <c r="AL6" i="76"/>
  <c r="Z6" i="76"/>
  <c r="Y6" i="76"/>
  <c r="AB6" i="76"/>
  <c r="AT6" i="76"/>
  <c r="F6" i="76"/>
  <c r="J6" i="76"/>
  <c r="G6" i="76"/>
  <c r="K6" i="76"/>
  <c r="D6" i="76"/>
  <c r="H6" i="76"/>
  <c r="L6" i="76"/>
  <c r="E6" i="76"/>
  <c r="I6" i="76"/>
  <c r="Q6" i="76"/>
  <c r="W6" i="76"/>
  <c r="AM6" i="76"/>
  <c r="AG6" i="76"/>
  <c r="O6" i="76"/>
  <c r="AI6" i="76"/>
  <c r="X6" i="76"/>
  <c r="C6" i="76"/>
  <c r="N6" i="76"/>
  <c r="C70" i="78"/>
  <c r="B6" i="76"/>
  <c r="M114" i="196"/>
  <c r="M116" i="196" s="1"/>
  <c r="AW116" i="196"/>
  <c r="C118" i="196"/>
  <c r="C2" i="197" s="1"/>
  <c r="C140" i="197" s="1"/>
  <c r="C2" i="198" s="1"/>
  <c r="C125" i="198" s="1"/>
  <c r="C2" i="199" s="1"/>
  <c r="C119" i="199" s="1"/>
  <c r="C2" i="200" s="1"/>
  <c r="C123" i="200" s="1"/>
  <c r="C2" i="202" s="1"/>
  <c r="C128" i="202" s="1"/>
  <c r="C2" i="203" s="1"/>
  <c r="C123" i="203" s="1"/>
  <c r="C2" i="204" s="1"/>
  <c r="C114" i="204" s="1"/>
  <c r="C2" i="205" s="1"/>
  <c r="C116" i="205" s="1"/>
  <c r="C2" i="207" s="1"/>
  <c r="C123" i="207" s="1"/>
  <c r="C2" i="208" s="1"/>
  <c r="C116" i="208" s="1"/>
  <c r="C170" i="79"/>
  <c r="C156" i="79"/>
  <c r="C140" i="79"/>
  <c r="C107" i="79"/>
  <c r="C86" i="79"/>
  <c r="C61" i="79"/>
  <c r="C45" i="79"/>
  <c r="C29" i="79"/>
  <c r="C13" i="79"/>
  <c r="M6" i="76" l="1"/>
  <c r="M68" i="78"/>
  <c r="AV15" i="76" l="1"/>
  <c r="M72" i="78" l="1"/>
  <c r="N19" i="78" l="1"/>
  <c r="N20" i="78"/>
  <c r="N61" i="78" l="1"/>
  <c r="N27" i="78" l="1"/>
  <c r="AL94" i="110" l="1"/>
  <c r="AJ94" i="110"/>
  <c r="AK19" i="76" l="1"/>
  <c r="AL19" i="76"/>
  <c r="AW20" i="76"/>
  <c r="L15" i="60" l="1"/>
  <c r="L8" i="60"/>
  <c r="L36" i="60"/>
  <c r="L37" i="60"/>
  <c r="L38" i="60"/>
  <c r="L35" i="60"/>
  <c r="L43" i="60"/>
  <c r="L44" i="60"/>
  <c r="L45" i="60"/>
  <c r="L42" i="60"/>
  <c r="L53" i="60"/>
  <c r="L54" i="60"/>
  <c r="L55" i="60"/>
  <c r="L52" i="60"/>
  <c r="L60" i="60"/>
  <c r="L61" i="60"/>
  <c r="L59" i="60"/>
  <c r="L66" i="60"/>
  <c r="L67" i="60"/>
  <c r="L65" i="60"/>
  <c r="L75" i="60"/>
  <c r="L76" i="60"/>
  <c r="L74" i="60"/>
  <c r="L81" i="60"/>
  <c r="L82" i="60"/>
  <c r="L80" i="60"/>
  <c r="L87" i="60"/>
  <c r="L88" i="60"/>
  <c r="L86" i="60"/>
  <c r="L20" i="60"/>
  <c r="L21" i="60"/>
  <c r="L22" i="60"/>
  <c r="L19" i="60"/>
  <c r="L9" i="60"/>
  <c r="N15" i="78"/>
  <c r="N42" i="78" l="1"/>
  <c r="N25" i="78" l="1"/>
  <c r="L29" i="60" l="1"/>
  <c r="L30" i="60"/>
  <c r="L31" i="60"/>
  <c r="L28" i="60"/>
  <c r="N5" i="78" l="1"/>
  <c r="N6" i="78"/>
  <c r="N29" i="78" l="1"/>
  <c r="D5" i="171" l="1"/>
  <c r="D6" i="171" s="1"/>
  <c r="D7" i="171" s="1"/>
  <c r="D8" i="171" s="1"/>
  <c r="D9" i="171" s="1"/>
  <c r="D10" i="171" s="1"/>
  <c r="D11" i="171" s="1"/>
  <c r="D12" i="171" s="1"/>
  <c r="D13" i="171" s="1"/>
  <c r="D14" i="171" s="1"/>
  <c r="D15" i="171" s="1"/>
  <c r="D16" i="171" s="1"/>
  <c r="D17" i="171" s="1"/>
  <c r="D18" i="171" s="1"/>
  <c r="D19" i="171" s="1"/>
  <c r="D20" i="171" s="1"/>
  <c r="D21" i="171" s="1"/>
  <c r="B13" i="38" s="1"/>
  <c r="AV13" i="76" l="1"/>
  <c r="D5" i="163" l="1"/>
  <c r="D6" i="163" s="1"/>
  <c r="D7" i="163" s="1"/>
  <c r="D8" i="163" s="1"/>
  <c r="D9" i="163" s="1"/>
  <c r="D10" i="163" s="1"/>
  <c r="D11" i="163" s="1"/>
  <c r="D12" i="163" s="1"/>
  <c r="D13" i="163" s="1"/>
  <c r="D14" i="163" s="1"/>
  <c r="D15" i="163" s="1"/>
  <c r="D16" i="163" s="1"/>
  <c r="D17" i="163" s="1"/>
  <c r="D18" i="163" s="1"/>
  <c r="D19" i="163" s="1"/>
  <c r="D20" i="163" s="1"/>
  <c r="D21" i="163" s="1"/>
  <c r="B18" i="38" s="1"/>
  <c r="AV9" i="76" l="1"/>
  <c r="D5" i="33" l="1"/>
  <c r="N30" i="78" l="1"/>
  <c r="D6" i="156" l="1"/>
  <c r="D7" i="156" s="1"/>
  <c r="D8" i="156" s="1"/>
  <c r="D9" i="156" s="1"/>
  <c r="D10" i="156" l="1"/>
  <c r="D11" i="156" s="1"/>
  <c r="D12" i="156" s="1"/>
  <c r="D13" i="156" s="1"/>
  <c r="D14" i="156" s="1"/>
  <c r="D15" i="156" s="1"/>
  <c r="D16" i="156" s="1"/>
  <c r="D17" i="156" s="1"/>
  <c r="D18" i="156" s="1"/>
  <c r="D19" i="156" s="1"/>
  <c r="D20" i="156" s="1"/>
  <c r="D21" i="156" s="1"/>
  <c r="D22" i="156" s="1"/>
  <c r="D23" i="156" s="1"/>
  <c r="B6" i="38" s="1"/>
  <c r="D5" i="143"/>
  <c r="D6" i="143" s="1"/>
  <c r="D7" i="143" s="1"/>
  <c r="D8" i="143" s="1"/>
  <c r="D9" i="143" s="1"/>
  <c r="D10" i="143" s="1"/>
  <c r="D11" i="143" s="1"/>
  <c r="D12" i="143" s="1"/>
  <c r="D13" i="143" s="1"/>
  <c r="D14" i="143" s="1"/>
  <c r="D15" i="143" s="1"/>
  <c r="D16" i="143" s="1"/>
  <c r="D17" i="143" s="1"/>
  <c r="D18" i="143" s="1"/>
  <c r="D19" i="143" s="1"/>
  <c r="D20" i="143" s="1"/>
  <c r="D21" i="143" s="1"/>
  <c r="B7" i="38" l="1"/>
  <c r="N24" i="78" l="1"/>
  <c r="L12" i="60" l="1"/>
  <c r="L13" i="60"/>
  <c r="L14" i="60"/>
  <c r="N66" i="78" l="1"/>
  <c r="N28" i="78"/>
  <c r="L68" i="78" l="1"/>
  <c r="K68" i="78"/>
  <c r="K72" i="78" s="1"/>
  <c r="J68" i="78"/>
  <c r="I68" i="78"/>
  <c r="I72" i="78" s="1"/>
  <c r="H68" i="78"/>
  <c r="G68" i="78"/>
  <c r="G72" i="78" s="1"/>
  <c r="F68" i="78"/>
  <c r="E68" i="78"/>
  <c r="E72" i="78" s="1"/>
  <c r="D68" i="78"/>
  <c r="C68" i="78"/>
  <c r="B68" i="78"/>
  <c r="N67" i="78"/>
  <c r="N65" i="78"/>
  <c r="N64" i="78"/>
  <c r="N63" i="78"/>
  <c r="N62" i="78"/>
  <c r="N60" i="78"/>
  <c r="N59" i="78"/>
  <c r="N58" i="78"/>
  <c r="N57" i="78"/>
  <c r="N56" i="78"/>
  <c r="N55" i="78"/>
  <c r="N54" i="78"/>
  <c r="N53" i="78"/>
  <c r="N52" i="78"/>
  <c r="N50" i="78"/>
  <c r="N49" i="78"/>
  <c r="N48" i="78"/>
  <c r="N47" i="78"/>
  <c r="N46" i="78"/>
  <c r="N45" i="78"/>
  <c r="N44" i="78"/>
  <c r="N43" i="78"/>
  <c r="N41" i="78"/>
  <c r="N40" i="78"/>
  <c r="N39" i="78"/>
  <c r="N38" i="78"/>
  <c r="N37" i="78"/>
  <c r="N36" i="78"/>
  <c r="N35" i="78"/>
  <c r="N34" i="78"/>
  <c r="N33" i="78"/>
  <c r="N32" i="78"/>
  <c r="N31" i="78"/>
  <c r="N26" i="78"/>
  <c r="N23" i="78"/>
  <c r="N22" i="78"/>
  <c r="N21" i="78"/>
  <c r="N18" i="78"/>
  <c r="N17" i="78"/>
  <c r="N16" i="78"/>
  <c r="N14" i="78"/>
  <c r="N13" i="78"/>
  <c r="N12" i="78"/>
  <c r="N11" i="78"/>
  <c r="N10" i="78"/>
  <c r="N9" i="78"/>
  <c r="N8" i="78"/>
  <c r="N7" i="78"/>
  <c r="N4" i="78"/>
  <c r="N3" i="78"/>
  <c r="N2" i="78"/>
  <c r="F72" i="78" l="1"/>
  <c r="J72" i="78"/>
  <c r="N68" i="78"/>
  <c r="D72" i="78"/>
  <c r="H72" i="78"/>
  <c r="L72" i="78"/>
  <c r="C72" i="78" l="1"/>
  <c r="B72" i="78" l="1"/>
  <c r="N70" i="78"/>
  <c r="N72" i="78" s="1"/>
  <c r="D5" i="120" l="1"/>
  <c r="D6" i="120" s="1"/>
  <c r="D7" i="120" s="1"/>
  <c r="D8" i="120" s="1"/>
  <c r="D9" i="120" s="1"/>
  <c r="D10" i="120" s="1"/>
  <c r="D11" i="120" s="1"/>
  <c r="D12" i="120" s="1"/>
  <c r="D13" i="120" s="1"/>
  <c r="D14" i="120" s="1"/>
  <c r="D15" i="120" s="1"/>
  <c r="D16" i="120" s="1"/>
  <c r="D17" i="120" s="1"/>
  <c r="D18" i="120" s="1"/>
  <c r="D19" i="120" s="1"/>
  <c r="D20" i="120" s="1"/>
  <c r="D21" i="120" s="1"/>
  <c r="B12" i="38" s="1"/>
  <c r="D5" i="119"/>
  <c r="D6" i="119" s="1"/>
  <c r="D7" i="119" s="1"/>
  <c r="D8" i="119" l="1"/>
  <c r="D9" i="119" s="1"/>
  <c r="D10" i="119" s="1"/>
  <c r="D11" i="119" s="1"/>
  <c r="D12" i="119" s="1"/>
  <c r="D13" i="119" s="1"/>
  <c r="D14" i="119" s="1"/>
  <c r="D15" i="119" s="1"/>
  <c r="D16" i="119" s="1"/>
  <c r="D17" i="119" s="1"/>
  <c r="D18" i="119" s="1"/>
  <c r="D19" i="119" s="1"/>
  <c r="D20" i="119" s="1"/>
  <c r="D21" i="119" s="1"/>
  <c r="B17" i="38" s="1"/>
  <c r="AV6" i="76" l="1"/>
  <c r="L5" i="60" l="1"/>
  <c r="AV12" i="76" l="1"/>
  <c r="AU94" i="110" l="1"/>
  <c r="AT94" i="110"/>
  <c r="AS94" i="110"/>
  <c r="AR94" i="110"/>
  <c r="AQ94" i="110"/>
  <c r="AP94" i="110"/>
  <c r="AO94" i="110"/>
  <c r="AN94" i="110"/>
  <c r="AM94" i="110"/>
  <c r="AK94" i="110"/>
  <c r="AI94" i="110"/>
  <c r="AH94" i="110"/>
  <c r="AG94" i="110"/>
  <c r="AF94" i="110"/>
  <c r="AE94" i="110"/>
  <c r="AD94" i="110"/>
  <c r="AC94" i="110"/>
  <c r="AB94" i="110"/>
  <c r="AA94" i="110"/>
  <c r="Z94" i="110"/>
  <c r="Y94" i="110"/>
  <c r="X94" i="110"/>
  <c r="W94" i="110"/>
  <c r="V94" i="110"/>
  <c r="U94" i="110"/>
  <c r="T94" i="110"/>
  <c r="S94" i="110"/>
  <c r="R94" i="110"/>
  <c r="Q94" i="110"/>
  <c r="P94" i="110"/>
  <c r="O94" i="110"/>
  <c r="N94" i="110"/>
  <c r="L94" i="110"/>
  <c r="K94" i="110"/>
  <c r="J94" i="110"/>
  <c r="I94" i="110"/>
  <c r="H94" i="110"/>
  <c r="G94" i="110"/>
  <c r="F94" i="110"/>
  <c r="E94" i="110"/>
  <c r="D94" i="110"/>
  <c r="C94" i="110"/>
  <c r="B94" i="110"/>
  <c r="C96" i="110" l="1"/>
  <c r="M92" i="110"/>
  <c r="M94" i="110" s="1"/>
  <c r="AW94" i="110" s="1"/>
  <c r="C72" i="79" l="1"/>
  <c r="D37" i="105" l="1"/>
  <c r="D27" i="105"/>
  <c r="D17" i="105"/>
  <c r="D9" i="105"/>
  <c r="D49" i="79" l="1"/>
  <c r="E15" i="79" l="1"/>
  <c r="E31" i="79" s="1"/>
  <c r="E47" i="79" s="1"/>
  <c r="C49" i="79"/>
  <c r="E49" i="79" s="1"/>
  <c r="L6" i="60"/>
  <c r="L7" i="60"/>
  <c r="E63" i="79" l="1"/>
  <c r="E74" i="79" l="1"/>
  <c r="E88" i="79" s="1"/>
  <c r="E89" i="79" s="1"/>
  <c r="E109" i="79" s="1"/>
  <c r="E124" i="79" l="1"/>
  <c r="AV14" i="76"/>
  <c r="E142" i="79" l="1"/>
  <c r="E143" i="79" s="1"/>
  <c r="AO19" i="76"/>
  <c r="E158" i="79" l="1"/>
  <c r="E172" i="79" s="1"/>
  <c r="E189" i="79" s="1"/>
  <c r="E191" i="79" s="1"/>
  <c r="D5" i="88"/>
  <c r="D6" i="88" s="1"/>
  <c r="D7" i="88" s="1"/>
  <c r="D8" i="88" s="1"/>
  <c r="D9" i="88" s="1"/>
  <c r="D10" i="88" s="1"/>
  <c r="D11" i="88" s="1"/>
  <c r="D12" i="88" s="1"/>
  <c r="D13" i="88" s="1"/>
  <c r="D14" i="88" s="1"/>
  <c r="D15" i="88" s="1"/>
  <c r="D16" i="88" s="1"/>
  <c r="D17" i="88" s="1"/>
  <c r="D18" i="88" s="1"/>
  <c r="D19" i="88" s="1"/>
  <c r="D20" i="88" s="1"/>
  <c r="D21" i="88" s="1"/>
  <c r="B11" i="38" s="1"/>
  <c r="D6" i="81" l="1"/>
  <c r="D7" i="81" s="1"/>
  <c r="D8" i="81" s="1"/>
  <c r="D9" i="81" s="1"/>
  <c r="D10" i="81" s="1"/>
  <c r="D11" i="81" s="1"/>
  <c r="D12" i="81" s="1"/>
  <c r="D13" i="81" s="1"/>
  <c r="D14" i="81" s="1"/>
  <c r="D15" i="81" s="1"/>
  <c r="D16" i="81" s="1"/>
  <c r="D17" i="81" s="1"/>
  <c r="D18" i="81" s="1"/>
  <c r="D19" i="81" s="1"/>
  <c r="D20" i="81" s="1"/>
  <c r="D21" i="81" s="1"/>
  <c r="D22" i="81" s="1"/>
  <c r="D23" i="81" s="1"/>
  <c r="E10" i="60"/>
  <c r="D90" i="60"/>
  <c r="E90" i="60"/>
  <c r="F90" i="60"/>
  <c r="G90" i="60"/>
  <c r="H90" i="60"/>
  <c r="I90" i="60"/>
  <c r="J90" i="60"/>
  <c r="K90" i="60"/>
  <c r="C90" i="60"/>
  <c r="D84" i="60"/>
  <c r="E84" i="60"/>
  <c r="F84" i="60"/>
  <c r="G84" i="60"/>
  <c r="H84" i="60"/>
  <c r="I84" i="60"/>
  <c r="J84" i="60"/>
  <c r="K84" i="60"/>
  <c r="L84" i="60"/>
  <c r="C84" i="60"/>
  <c r="D78" i="60"/>
  <c r="E78" i="60"/>
  <c r="F78" i="60"/>
  <c r="G78" i="60"/>
  <c r="H78" i="60"/>
  <c r="I78" i="60"/>
  <c r="J78" i="60"/>
  <c r="K78" i="60"/>
  <c r="L78" i="60"/>
  <c r="C78" i="60"/>
  <c r="D69" i="60"/>
  <c r="E69" i="60"/>
  <c r="F69" i="60"/>
  <c r="G69" i="60"/>
  <c r="H69" i="60"/>
  <c r="I69" i="60"/>
  <c r="J69" i="60"/>
  <c r="K69" i="60"/>
  <c r="L69" i="60"/>
  <c r="C69" i="60"/>
  <c r="D63" i="60"/>
  <c r="E63" i="60"/>
  <c r="F63" i="60"/>
  <c r="G63" i="60"/>
  <c r="H63" i="60"/>
  <c r="I63" i="60"/>
  <c r="J63" i="60"/>
  <c r="K63" i="60"/>
  <c r="L63" i="60"/>
  <c r="C63" i="60"/>
  <c r="D57" i="60"/>
  <c r="E57" i="60"/>
  <c r="F57" i="60"/>
  <c r="G57" i="60"/>
  <c r="H57" i="60"/>
  <c r="I57" i="60"/>
  <c r="J57" i="60"/>
  <c r="K57" i="60"/>
  <c r="L57" i="60"/>
  <c r="C57" i="60"/>
  <c r="D47" i="60"/>
  <c r="E47" i="60"/>
  <c r="F47" i="60"/>
  <c r="G47" i="60"/>
  <c r="H47" i="60"/>
  <c r="I47" i="60"/>
  <c r="J47" i="60"/>
  <c r="K47" i="60"/>
  <c r="L47" i="60"/>
  <c r="C47" i="60"/>
  <c r="D40" i="60"/>
  <c r="E40" i="60"/>
  <c r="F40" i="60"/>
  <c r="G40" i="60"/>
  <c r="H40" i="60"/>
  <c r="I40" i="60"/>
  <c r="J40" i="60"/>
  <c r="K40" i="60"/>
  <c r="L40" i="60"/>
  <c r="C40" i="60"/>
  <c r="D33" i="60"/>
  <c r="E33" i="60"/>
  <c r="F33" i="60"/>
  <c r="G33" i="60"/>
  <c r="H33" i="60"/>
  <c r="I33" i="60"/>
  <c r="J33" i="60"/>
  <c r="K33" i="60"/>
  <c r="L33" i="60"/>
  <c r="C33" i="60"/>
  <c r="D24" i="60"/>
  <c r="E24" i="60"/>
  <c r="F24" i="60"/>
  <c r="G24" i="60"/>
  <c r="H24" i="60"/>
  <c r="I24" i="60"/>
  <c r="J24" i="60"/>
  <c r="K24" i="60"/>
  <c r="L24" i="60"/>
  <c r="C24" i="60"/>
  <c r="D17" i="60"/>
  <c r="E17" i="60"/>
  <c r="F17" i="60"/>
  <c r="G17" i="60"/>
  <c r="H17" i="60"/>
  <c r="I17" i="60"/>
  <c r="J17" i="60"/>
  <c r="K17" i="60"/>
  <c r="L17" i="60"/>
  <c r="C17" i="60"/>
  <c r="D10" i="60"/>
  <c r="F10" i="60"/>
  <c r="G10" i="60"/>
  <c r="H10" i="60"/>
  <c r="I10" i="60"/>
  <c r="J10" i="60"/>
  <c r="K10" i="60"/>
  <c r="E6" i="31"/>
  <c r="E7" i="31" s="1"/>
  <c r="E8" i="31" s="1"/>
  <c r="E9" i="31" s="1"/>
  <c r="E10" i="31" s="1"/>
  <c r="E11" i="31" s="1"/>
  <c r="E12" i="31" s="1"/>
  <c r="E13" i="31" s="1"/>
  <c r="E14" i="31" s="1"/>
  <c r="E15" i="31" s="1"/>
  <c r="E16" i="31" s="1"/>
  <c r="E17" i="31" s="1"/>
  <c r="E18" i="31" s="1"/>
  <c r="E19" i="31" s="1"/>
  <c r="E20" i="31" s="1"/>
  <c r="E21" i="31" s="1"/>
  <c r="E22" i="31" s="1"/>
  <c r="E23" i="31" s="1"/>
  <c r="E24" i="31" s="1"/>
  <c r="E25" i="31" s="1"/>
  <c r="E5" i="35"/>
  <c r="E5" i="61"/>
  <c r="E6" i="61" s="1"/>
  <c r="E7" i="61" s="1"/>
  <c r="E8" i="61" s="1"/>
  <c r="E9" i="61" s="1"/>
  <c r="E10" i="61" s="1"/>
  <c r="E11" i="61" s="1"/>
  <c r="E12" i="61" s="1"/>
  <c r="E13" i="61" s="1"/>
  <c r="E14" i="61" s="1"/>
  <c r="E15" i="61" s="1"/>
  <c r="E16" i="61" s="1"/>
  <c r="E17" i="61" s="1"/>
  <c r="E18" i="61" s="1"/>
  <c r="E19" i="61" s="1"/>
  <c r="E20" i="61" s="1"/>
  <c r="E21" i="61" s="1"/>
  <c r="E22" i="61" s="1"/>
  <c r="E23" i="61" s="1"/>
  <c r="E24" i="61" s="1"/>
  <c r="E25" i="61" s="1"/>
  <c r="E26" i="61" s="1"/>
  <c r="E27" i="61" s="1"/>
  <c r="E28" i="61" s="1"/>
  <c r="E29" i="61" s="1"/>
  <c r="E30" i="61" s="1"/>
  <c r="E31" i="61" s="1"/>
  <c r="E32" i="61" s="1"/>
  <c r="E33" i="61" s="1"/>
  <c r="E34" i="61" s="1"/>
  <c r="E35" i="61" s="1"/>
  <c r="E36" i="61" s="1"/>
  <c r="E37" i="61" s="1"/>
  <c r="E38" i="61" s="1"/>
  <c r="E39" i="61" s="1"/>
  <c r="E40" i="61" s="1"/>
  <c r="E41" i="61" s="1"/>
  <c r="E42" i="61" s="1"/>
  <c r="E43" i="61" s="1"/>
  <c r="E44" i="61" s="1"/>
  <c r="E45" i="61" s="1"/>
  <c r="E46" i="61" s="1"/>
  <c r="E47" i="61" s="1"/>
  <c r="E48" i="61" s="1"/>
  <c r="E49" i="61" s="1"/>
  <c r="E50" i="61" s="1"/>
  <c r="E51" i="61" s="1"/>
  <c r="E52" i="61" s="1"/>
  <c r="E53" i="61" s="1"/>
  <c r="E54" i="61" s="1"/>
  <c r="E55" i="61" s="1"/>
  <c r="E56" i="61" s="1"/>
  <c r="E57" i="61" s="1"/>
  <c r="D6" i="49"/>
  <c r="D7" i="49" s="1"/>
  <c r="D8" i="49" s="1"/>
  <c r="D9" i="49" s="1"/>
  <c r="D10" i="49" s="1"/>
  <c r="D11" i="49" s="1"/>
  <c r="D12" i="49" s="1"/>
  <c r="D13" i="49" s="1"/>
  <c r="E5" i="34"/>
  <c r="E6" i="34" s="1"/>
  <c r="E7" i="34" s="1"/>
  <c r="E8" i="34" s="1"/>
  <c r="E9" i="34" s="1"/>
  <c r="E10" i="34" s="1"/>
  <c r="E11" i="34" s="1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D5" i="37"/>
  <c r="D6" i="37" s="1"/>
  <c r="D7" i="37" s="1"/>
  <c r="D8" i="37" s="1"/>
  <c r="D9" i="37" s="1"/>
  <c r="D10" i="37" s="1"/>
  <c r="D11" i="37" s="1"/>
  <c r="D12" i="37" s="1"/>
  <c r="D13" i="37" s="1"/>
  <c r="D14" i="37" s="1"/>
  <c r="D15" i="37" s="1"/>
  <c r="D16" i="37" s="1"/>
  <c r="D17" i="37" s="1"/>
  <c r="D18" i="37" s="1"/>
  <c r="D19" i="37" s="1"/>
  <c r="D20" i="37" s="1"/>
  <c r="D21" i="37" s="1"/>
  <c r="D22" i="37" s="1"/>
  <c r="D6" i="33"/>
  <c r="D7" i="33" s="1"/>
  <c r="D8" i="33" s="1"/>
  <c r="D9" i="33" s="1"/>
  <c r="D10" i="33" s="1"/>
  <c r="D11" i="33" s="1"/>
  <c r="D12" i="33" s="1"/>
  <c r="D13" i="33" s="1"/>
  <c r="D14" i="33" s="1"/>
  <c r="D15" i="33" s="1"/>
  <c r="D16" i="33" s="1"/>
  <c r="D17" i="33" s="1"/>
  <c r="D18" i="33" s="1"/>
  <c r="D19" i="33" s="1"/>
  <c r="D20" i="33" s="1"/>
  <c r="D21" i="33" s="1"/>
  <c r="B10" i="38" s="1"/>
  <c r="C96" i="60" l="1"/>
  <c r="D14" i="49"/>
  <c r="D15" i="49" s="1"/>
  <c r="D16" i="49" s="1"/>
  <c r="D17" i="49" s="1"/>
  <c r="D18" i="49" s="1"/>
  <c r="D19" i="49" s="1"/>
  <c r="D20" i="49" s="1"/>
  <c r="D21" i="49" s="1"/>
  <c r="D22" i="49" s="1"/>
  <c r="D23" i="49" s="1"/>
  <c r="D24" i="49" s="1"/>
  <c r="B15" i="38" s="1"/>
  <c r="E6" i="35"/>
  <c r="E7" i="35" s="1"/>
  <c r="E8" i="35" s="1"/>
  <c r="E9" i="35" s="1"/>
  <c r="E10" i="35" s="1"/>
  <c r="E11" i="35" s="1"/>
  <c r="E12" i="35" s="1"/>
  <c r="E13" i="35" s="1"/>
  <c r="E14" i="35" s="1"/>
  <c r="E15" i="35" s="1"/>
  <c r="E16" i="35" s="1"/>
  <c r="E17" i="35" s="1"/>
  <c r="E18" i="35" s="1"/>
  <c r="E19" i="35" s="1"/>
  <c r="E20" i="35" s="1"/>
  <c r="E21" i="35" s="1"/>
  <c r="E22" i="35" s="1"/>
  <c r="E23" i="35" s="1"/>
  <c r="E24" i="35" s="1"/>
  <c r="E25" i="35" s="1"/>
  <c r="E26" i="35" s="1"/>
  <c r="E27" i="35" s="1"/>
  <c r="E28" i="35" s="1"/>
  <c r="AN19" i="76"/>
  <c r="AE19" i="76"/>
  <c r="N19" i="76"/>
  <c r="Y19" i="76"/>
  <c r="U19" i="76"/>
  <c r="I19" i="76"/>
  <c r="L90" i="60"/>
  <c r="L92" i="60" s="1"/>
  <c r="K92" i="60"/>
  <c r="H92" i="60"/>
  <c r="G92" i="60"/>
  <c r="L71" i="60"/>
  <c r="H71" i="60"/>
  <c r="K49" i="60"/>
  <c r="I49" i="60"/>
  <c r="H49" i="60"/>
  <c r="C49" i="60"/>
  <c r="L49" i="60"/>
  <c r="E49" i="60"/>
  <c r="D49" i="60"/>
  <c r="J49" i="60"/>
  <c r="H26" i="60"/>
  <c r="G71" i="60"/>
  <c r="G49" i="60"/>
  <c r="C71" i="60"/>
  <c r="I71" i="60"/>
  <c r="E71" i="60"/>
  <c r="K71" i="60"/>
  <c r="J26" i="60"/>
  <c r="D26" i="60"/>
  <c r="F49" i="60"/>
  <c r="J71" i="60"/>
  <c r="K26" i="60"/>
  <c r="G26" i="60"/>
  <c r="F26" i="60"/>
  <c r="F71" i="60"/>
  <c r="D71" i="60"/>
  <c r="E26" i="60"/>
  <c r="I92" i="60"/>
  <c r="J92" i="60"/>
  <c r="F92" i="60"/>
  <c r="E92" i="60"/>
  <c r="D92" i="60"/>
  <c r="C92" i="60"/>
  <c r="I26" i="60"/>
  <c r="B5" i="38"/>
  <c r="E22" i="34"/>
  <c r="E23" i="34" s="1"/>
  <c r="B9" i="38"/>
  <c r="AR19" i="76"/>
  <c r="Z19" i="76"/>
  <c r="T19" i="76"/>
  <c r="D19" i="76"/>
  <c r="R19" i="76"/>
  <c r="AG19" i="76"/>
  <c r="AC19" i="76"/>
  <c r="M90" i="60" l="1"/>
  <c r="B16" i="38"/>
  <c r="B8" i="38"/>
  <c r="D7" i="38" s="1"/>
  <c r="H94" i="60"/>
  <c r="G94" i="60"/>
  <c r="J94" i="60"/>
  <c r="K94" i="60"/>
  <c r="F94" i="60"/>
  <c r="D94" i="60"/>
  <c r="I94" i="60"/>
  <c r="E94" i="60"/>
  <c r="E19" i="76"/>
  <c r="AU19" i="76"/>
  <c r="AQ19" i="76"/>
  <c r="AP19" i="76"/>
  <c r="AI19" i="76"/>
  <c r="Q19" i="76"/>
  <c r="AH19" i="76"/>
  <c r="AA19" i="76"/>
  <c r="X19" i="76"/>
  <c r="AM19" i="76"/>
  <c r="P19" i="76"/>
  <c r="C19" i="76"/>
  <c r="O19" i="76"/>
  <c r="B19" i="76"/>
  <c r="AF19" i="76"/>
  <c r="AJ19" i="76"/>
  <c r="L19" i="76"/>
  <c r="AD19" i="76"/>
  <c r="J19" i="76"/>
  <c r="W19" i="76"/>
  <c r="AT19" i="76"/>
  <c r="AB19" i="76"/>
  <c r="H19" i="76"/>
  <c r="K19" i="76"/>
  <c r="S19" i="76"/>
  <c r="V19" i="76"/>
  <c r="F19" i="76"/>
  <c r="G19" i="76"/>
  <c r="AS19" i="76"/>
  <c r="C22" i="76" l="1"/>
  <c r="M19" i="76"/>
  <c r="B14" i="38"/>
  <c r="B19" i="38" s="1"/>
  <c r="L10" i="60"/>
  <c r="L26" i="60" s="1"/>
  <c r="L94" i="60" s="1"/>
  <c r="C10" i="60"/>
  <c r="C26" i="60" s="1"/>
  <c r="C94" i="6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Bronston</author>
  </authors>
  <commentList>
    <comment ref="AT17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Bronston:</t>
        </r>
        <r>
          <rPr>
            <sz val="9"/>
            <color indexed="81"/>
            <rFont val="Tahoma"/>
            <family val="2"/>
          </rPr>
          <t xml:space="preserve">
From Accum Cap Savings to pay for Check meter expenses</t>
        </r>
      </text>
    </comment>
    <comment ref="AT18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Bronston:</t>
        </r>
        <r>
          <rPr>
            <sz val="9"/>
            <color indexed="81"/>
            <rFont val="Tahoma"/>
            <family val="2"/>
          </rPr>
          <t xml:space="preserve">
From BWA Savings for Insurance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6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 pay Jack Pigman's bill of $4000.00. Will not deposit $3250.00 this month. </t>
        </r>
      </text>
    </comment>
  </commentList>
</comments>
</file>

<file path=xl/sharedStrings.xml><?xml version="1.0" encoding="utf-8"?>
<sst xmlns="http://schemas.openxmlformats.org/spreadsheetml/2006/main" count="2628" uniqueCount="1288">
  <si>
    <t>MONTH:</t>
  </si>
  <si>
    <t>DESCRIPTION</t>
  </si>
  <si>
    <t>DEPOSITS</t>
  </si>
  <si>
    <t>CHECKS</t>
  </si>
  <si>
    <t>MED CARE</t>
  </si>
  <si>
    <t>FICA</t>
  </si>
  <si>
    <t>FWT</t>
  </si>
  <si>
    <t>KWT</t>
  </si>
  <si>
    <t>TOTAL WAGES</t>
  </si>
  <si>
    <t>ACCT REC</t>
  </si>
  <si>
    <t>PENALTY</t>
  </si>
  <si>
    <t>OFFICE SUPPLIES</t>
  </si>
  <si>
    <t>OFFICE EXPENSE</t>
  </si>
  <si>
    <t>MOLDEN'S MULTIPLE SERV</t>
  </si>
  <si>
    <t>DON MOLDENS</t>
  </si>
  <si>
    <t>PIPE SUPPLIES</t>
  </si>
  <si>
    <t>MISC</t>
  </si>
  <si>
    <t>REFUND MISC</t>
  </si>
  <si>
    <t>TOTALS</t>
  </si>
  <si>
    <t>BALANCE</t>
  </si>
  <si>
    <t>SCHOOL TAX</t>
  </si>
  <si>
    <t>BEGINNING BALANCE</t>
  </si>
  <si>
    <t>ENDING BALANCE:</t>
  </si>
  <si>
    <t>TANK &amp; LINES EXPENSE</t>
  </si>
  <si>
    <t>NSF CHECK</t>
  </si>
  <si>
    <t>METER RESET FEE</t>
  </si>
  <si>
    <t>METER TURN ON FEE</t>
  </si>
  <si>
    <t>MEMBERSHIP FEE</t>
  </si>
  <si>
    <t>WATER PURCHASED</t>
  </si>
  <si>
    <t>WATER SOLD</t>
  </si>
  <si>
    <t>VEHICLE: GAS &amp; EXPENSE</t>
  </si>
  <si>
    <t>CREDIT CARD SERVICE CHARGE</t>
  </si>
  <si>
    <t>KY SALES &amp; USAGE</t>
  </si>
  <si>
    <t>RENT DEPOSIT</t>
  </si>
  <si>
    <t>METER RECONNECT FEE</t>
  </si>
  <si>
    <t>METER TAP ON FEE</t>
  </si>
  <si>
    <t>ELECTRIC</t>
  </si>
  <si>
    <t>SAVINGS</t>
  </si>
  <si>
    <t>RENT REFUND</t>
  </si>
  <si>
    <t>INTEREST PD</t>
  </si>
  <si>
    <t>ACCT #</t>
  </si>
  <si>
    <t>DATE</t>
  </si>
  <si>
    <t>DEPOSIT</t>
  </si>
  <si>
    <t>WITHDRAWL</t>
  </si>
  <si>
    <t>DESCRIPTION OF SAVINGS ACCOUNT</t>
  </si>
  <si>
    <t xml:space="preserve">"Depreciation Reserve Acct Proj 2000" $930.00 per Quarter ($3710.00 annually) until $24,000.00 is reached. </t>
  </si>
  <si>
    <t>"Accumulative Capital Account"</t>
  </si>
  <si>
    <t>Account</t>
  </si>
  <si>
    <t>Balance</t>
  </si>
  <si>
    <t>Accumulative Capital</t>
  </si>
  <si>
    <t>Short Lived Assets</t>
  </si>
  <si>
    <t>BWA Office</t>
  </si>
  <si>
    <t>Depreciation #2</t>
  </si>
  <si>
    <t>METERS</t>
  </si>
  <si>
    <t>Savings Account Summary</t>
  </si>
  <si>
    <t>Revenue Sinking Fund #2</t>
  </si>
  <si>
    <t>Revenue Sinking Fund #1</t>
  </si>
  <si>
    <t>Depreciation #1</t>
  </si>
  <si>
    <t>Occp Tax</t>
  </si>
  <si>
    <t>Child Support</t>
  </si>
  <si>
    <t>Delta Dental</t>
  </si>
  <si>
    <t>EMPLOYER PAID INSURANCE</t>
  </si>
  <si>
    <t>J.C. NEW-SALARY</t>
  </si>
  <si>
    <t>JESSE CANADA-SALARY</t>
  </si>
  <si>
    <t>VICTORIA RAMSEY-SALARY</t>
  </si>
  <si>
    <t>"BWA Office Account" for Tax Prep and Director's Salary and Company Ins.</t>
  </si>
  <si>
    <t>AFLAC</t>
  </si>
  <si>
    <t>STATE TAX</t>
  </si>
  <si>
    <t>Net Pay</t>
  </si>
  <si>
    <t>Gross Pay</t>
  </si>
  <si>
    <t>1st Quarter Totals</t>
  </si>
  <si>
    <t>2nd Quarter</t>
  </si>
  <si>
    <t>January Monthly Total</t>
  </si>
  <si>
    <t>February Monthly Total</t>
  </si>
  <si>
    <t>March Monthly Total</t>
  </si>
  <si>
    <t>April Monthly Total</t>
  </si>
  <si>
    <t>May Monthly Total</t>
  </si>
  <si>
    <t>June Monthly Total</t>
  </si>
  <si>
    <t>2nd Quarter Totals</t>
  </si>
  <si>
    <t>3rd Quarter</t>
  </si>
  <si>
    <t>July Monthly Totals</t>
  </si>
  <si>
    <t>August Monthly Totals</t>
  </si>
  <si>
    <t>September Monthly Totals</t>
  </si>
  <si>
    <t>Construction fund for the Twin Rivers Project</t>
  </si>
  <si>
    <t xml:space="preserve">3RD Quarter Totals </t>
  </si>
  <si>
    <t>October  Monthly Totals</t>
  </si>
  <si>
    <t>November Monthly Totals</t>
  </si>
  <si>
    <t>December Monthly Totals</t>
  </si>
  <si>
    <t xml:space="preserve">4TH Quarter Totals </t>
  </si>
  <si>
    <t>YEAR END TOTALS</t>
  </si>
  <si>
    <t>OFFICE PHONE &amp; CELL PHONES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</si>
  <si>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</si>
  <si>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</si>
  <si>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</si>
  <si>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</si>
  <si>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</si>
  <si>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</si>
  <si>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</si>
  <si>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</si>
  <si>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</si>
  <si>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</si>
  <si>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</si>
  <si>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</si>
  <si>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>Total</t>
  </si>
  <si>
    <t>Total Expenses</t>
  </si>
  <si>
    <t>Deposits</t>
  </si>
  <si>
    <t>Difference</t>
  </si>
  <si>
    <t>Member Deposit Account</t>
  </si>
  <si>
    <t>Name</t>
  </si>
  <si>
    <t>Property Address</t>
  </si>
  <si>
    <t>Withdrawals</t>
  </si>
  <si>
    <t>Date</t>
  </si>
  <si>
    <t>Depreciation #3</t>
  </si>
  <si>
    <t>Revenue Sinking Fund #3</t>
  </si>
  <si>
    <t>SEWER PAYMENTS</t>
  </si>
  <si>
    <t>Monthly Balance</t>
  </si>
  <si>
    <t>Monthly Total</t>
  </si>
  <si>
    <t>2009   Depreciation Reserve #2  $375.00 per month until $45,000.00 is reached.</t>
  </si>
  <si>
    <t>2012 Depreciation Reserve 3 Pay $480 per quarter until balance reaches $19200.00</t>
  </si>
  <si>
    <t>Transfer to General Fund</t>
  </si>
  <si>
    <t>1st Quarter</t>
  </si>
  <si>
    <t>Interest</t>
  </si>
  <si>
    <t>AMOUNT</t>
  </si>
  <si>
    <t>EMPLOYEE</t>
  </si>
  <si>
    <t>EMPLOYER</t>
  </si>
  <si>
    <t>MEDICARE</t>
  </si>
  <si>
    <t>OFFICE &amp; CELL PHONES</t>
  </si>
  <si>
    <t>MOLDEN PIPE SUPPLIES</t>
  </si>
  <si>
    <t>VEHICLE  EXPENSE</t>
  </si>
  <si>
    <t>KASI MORROW-SALARY</t>
  </si>
  <si>
    <t>2014 Depreciation Reserve 4 Pay $245.00 per month until balance reaches $29,400 for loan 91/11</t>
  </si>
  <si>
    <t>KASI MORROW - SALARY</t>
  </si>
  <si>
    <t>Revenue Sinking Fund #4</t>
  </si>
  <si>
    <t xml:space="preserve">  </t>
  </si>
  <si>
    <t>4th Quarter</t>
  </si>
  <si>
    <t>J.C. New Salary</t>
  </si>
  <si>
    <t>Jesse Canada Salary</t>
  </si>
  <si>
    <t>Victoria Ramsey Salary</t>
  </si>
  <si>
    <t>Contract Labor</t>
  </si>
  <si>
    <t>Kasi Morrow</t>
  </si>
  <si>
    <t>Monticello Utility Comm</t>
  </si>
  <si>
    <t>Federal Withholding Tax</t>
  </si>
  <si>
    <t>Occupational Tax</t>
  </si>
  <si>
    <t>KY State Withholding Tax</t>
  </si>
  <si>
    <t xml:space="preserve">Ky Sales &amp; Use Tax </t>
  </si>
  <si>
    <t>Pulaski &amp; Wayne School Tax</t>
  </si>
  <si>
    <t>Child Support Withholding</t>
  </si>
  <si>
    <t>AFLAC Insurance</t>
  </si>
  <si>
    <t>KY Dept Unemployment Ins</t>
  </si>
  <si>
    <t>Microbac Lab - Testing</t>
  </si>
  <si>
    <t xml:space="preserve"> Sinking Fund #1</t>
  </si>
  <si>
    <t>Sinking Fund #2</t>
  </si>
  <si>
    <t>Sinking Fund #3</t>
  </si>
  <si>
    <t>BWA Office Savings</t>
  </si>
  <si>
    <t>Depreciation Reserve #3</t>
  </si>
  <si>
    <t>Postage</t>
  </si>
  <si>
    <t>Returned Check</t>
  </si>
  <si>
    <t xml:space="preserve">So KY RECC - Electric </t>
  </si>
  <si>
    <t>Verizon Wireless</t>
  </si>
  <si>
    <t>Office Supplies</t>
  </si>
  <si>
    <t>Office Expense</t>
  </si>
  <si>
    <t>Vehicle: Gas &amp; Expense</t>
  </si>
  <si>
    <t>Meters &amp; Supplies</t>
  </si>
  <si>
    <t>Tank &amp; Line Expense</t>
  </si>
  <si>
    <t>Rental Deposit Refund</t>
  </si>
  <si>
    <t>Modern Security</t>
  </si>
  <si>
    <t>Leland Keith</t>
  </si>
  <si>
    <t>Charles Casada</t>
  </si>
  <si>
    <t>Eric Keith</t>
  </si>
  <si>
    <t>Workman's Comp Insurance</t>
  </si>
  <si>
    <t>Water Cert. Rnwl</t>
  </si>
  <si>
    <t>Wascon Inc - Annual</t>
  </si>
  <si>
    <t>Annual Report/Audit</t>
  </si>
  <si>
    <t>Conferences</t>
  </si>
  <si>
    <t>Field Materials</t>
  </si>
  <si>
    <t>Rural Water Assoc (Annual fee)</t>
  </si>
  <si>
    <t>PSC Assest Tax</t>
  </si>
  <si>
    <t>Sewer Payments</t>
  </si>
  <si>
    <t>Transfer to Member Deposit</t>
  </si>
  <si>
    <t>Refund/Overpayment</t>
  </si>
  <si>
    <r>
      <t xml:space="preserve">Loan # 9 "Revenue Sinking Fund #3 - Twin Rivers Project Payment </t>
    </r>
    <r>
      <rPr>
        <b/>
        <sz val="10"/>
        <rFont val="Arial"/>
        <family val="2"/>
      </rPr>
      <t>19360.00</t>
    </r>
    <r>
      <rPr>
        <sz val="10"/>
        <rFont val="Arial"/>
        <family val="2"/>
      </rPr>
      <t xml:space="preserve">  Oct 28</t>
    </r>
  </si>
  <si>
    <t>Depreciation Reserve #4</t>
  </si>
  <si>
    <t>KASI MORROW</t>
  </si>
  <si>
    <t>Sinking Fund #4</t>
  </si>
  <si>
    <t>Short-Lived Assets Account $235.00 per month until $25,900 is reached</t>
  </si>
  <si>
    <t>Clint Keith</t>
  </si>
  <si>
    <t>Phone/Internet</t>
  </si>
  <si>
    <t>"CAPITAL SAVINGS</t>
  </si>
  <si>
    <t>Capital Savings</t>
  </si>
  <si>
    <t>2018 Depreciation Reserve 5 Pay $430.00 per month until balance reaches $51,600 for loan 91/11</t>
  </si>
  <si>
    <t>Depreciation Reserve #5</t>
  </si>
  <si>
    <t>Chris Early</t>
  </si>
  <si>
    <t>CHRIS EARLY-SALARY</t>
  </si>
  <si>
    <t>91-13</t>
  </si>
  <si>
    <t>Sinking Fund #5</t>
  </si>
  <si>
    <t>Revenue Sinking Fund #5</t>
  </si>
  <si>
    <t>Depreciation #4</t>
  </si>
  <si>
    <t>Depreciation #5</t>
  </si>
  <si>
    <t>J. C. NEW-SALARY</t>
  </si>
  <si>
    <t>Garnishment</t>
  </si>
  <si>
    <t>TANK, LINES, &amp; FIELD</t>
  </si>
  <si>
    <t>PARTS</t>
  </si>
  <si>
    <t>Parts</t>
  </si>
  <si>
    <t>CHRIS EARLY</t>
  </si>
  <si>
    <t>AssuredPartners (Insurance)</t>
  </si>
  <si>
    <t>Ampstun/MM -Annual support</t>
  </si>
  <si>
    <t>Maintenance Labor</t>
  </si>
  <si>
    <t xml:space="preserve"> 91-03       30695120</t>
  </si>
  <si>
    <r>
      <t xml:space="preserve">"Revenue Sinking Fund #2 - Highway 90/790 Project Payment of </t>
    </r>
    <r>
      <rPr>
        <b/>
        <sz val="10"/>
        <rFont val="Arial"/>
        <family val="2"/>
      </rPr>
      <t>$44685.00</t>
    </r>
    <r>
      <rPr>
        <sz val="10"/>
        <rFont val="Arial"/>
        <family val="2"/>
      </rPr>
      <t xml:space="preserve"> beginning </t>
    </r>
    <r>
      <rPr>
        <b/>
        <i/>
        <u/>
        <sz val="10"/>
        <rFont val="Arial"/>
        <family val="2"/>
      </rPr>
      <t>Feb</t>
    </r>
    <r>
      <rPr>
        <sz val="10"/>
        <rFont val="Arial"/>
        <family val="2"/>
      </rPr>
      <t xml:space="preserve"> 2011 Loan 91-05</t>
    </r>
  </si>
  <si>
    <t xml:space="preserve"> 91-05 30774220</t>
  </si>
  <si>
    <t>91-09 - 30893320</t>
  </si>
  <si>
    <t>91-11 30774220</t>
  </si>
  <si>
    <r>
      <t xml:space="preserve">Loan 91.11 "Revenue Sinking Fund #4 - Colyer Rd/Waitsboro Project Payment </t>
    </r>
    <r>
      <rPr>
        <b/>
        <sz val="10"/>
        <rFont val="Arial"/>
        <family val="2"/>
      </rPr>
      <t>$29151.00</t>
    </r>
    <r>
      <rPr>
        <sz val="10"/>
        <rFont val="Arial"/>
        <family val="2"/>
      </rPr>
      <t xml:space="preserve">. $2450.00 per month </t>
    </r>
    <r>
      <rPr>
        <b/>
        <sz val="10"/>
        <rFont val="Arial"/>
        <family val="2"/>
      </rPr>
      <t>March 13</t>
    </r>
  </si>
  <si>
    <r>
      <t xml:space="preserve">Loan  "Revenue Sinking Fund #5 - Green Hill/Cedar Hill Heights Project Payment </t>
    </r>
    <r>
      <rPr>
        <b/>
        <sz val="10"/>
        <rFont val="Arial"/>
        <family val="2"/>
      </rPr>
      <t>$51,116</t>
    </r>
    <r>
      <rPr>
        <sz val="10"/>
        <rFont val="Arial"/>
        <family val="2"/>
      </rPr>
      <t xml:space="preserve">. $4300.00 per month </t>
    </r>
    <r>
      <rPr>
        <b/>
        <sz val="10"/>
        <rFont val="Arial"/>
        <family val="2"/>
      </rPr>
      <t xml:space="preserve">May 4. </t>
    </r>
  </si>
  <si>
    <r>
      <t>"REVENUE SINKING FUND"DEPOSIT 2000.00 IN CITIZEN BANK EACH MONTH WITH DEPOSIT SLIP UNTIL $</t>
    </r>
    <r>
      <rPr>
        <b/>
        <sz val="10"/>
        <rFont val="Arial"/>
        <family val="2"/>
      </rPr>
      <t>22368.00</t>
    </r>
    <r>
      <rPr>
        <sz val="10"/>
        <rFont val="Arial"/>
        <family val="2"/>
      </rPr>
      <t xml:space="preserve"> FOR </t>
    </r>
    <r>
      <rPr>
        <b/>
        <i/>
        <u/>
        <sz val="10"/>
        <rFont val="Arial"/>
        <family val="2"/>
      </rPr>
      <t>JULY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 W/D DIRECTLY FROM BANK.  418000.00 LOAN FOR ECHO POINT PROJECT FOR 40 YR. PD IN 2046</t>
    </r>
  </si>
  <si>
    <t>Tools</t>
  </si>
  <si>
    <t>Matthew Tucker</t>
  </si>
  <si>
    <t>Repairs-Labor</t>
  </si>
  <si>
    <t>Tank Inspection</t>
  </si>
  <si>
    <t>56 Jarrods Way</t>
  </si>
  <si>
    <t>56 Hillview Dr</t>
  </si>
  <si>
    <t>Total 2020</t>
  </si>
  <si>
    <t>Trevor Bertram</t>
  </si>
  <si>
    <t>Austin Rowe*</t>
  </si>
  <si>
    <t>1731-5 Old Hwy 90</t>
  </si>
  <si>
    <t xml:space="preserve">Heather Dalton* </t>
  </si>
  <si>
    <t>Jeremy Horn</t>
  </si>
  <si>
    <t>220 Scarlets Way</t>
  </si>
  <si>
    <t>Monthy Total</t>
  </si>
  <si>
    <t>Gregory Jones*</t>
  </si>
  <si>
    <t>109 Highland Green Dr</t>
  </si>
  <si>
    <t>J C New-Salary</t>
  </si>
  <si>
    <t>Jesse Canada-Salary</t>
  </si>
  <si>
    <t>Chris Early - Salary</t>
  </si>
  <si>
    <t>Victoria Ramsey-Salary</t>
  </si>
  <si>
    <t>Kasi Morrow - Salary</t>
  </si>
  <si>
    <t>Division of Child Support</t>
  </si>
  <si>
    <t>Jeffery Hoehler - Garnishment</t>
  </si>
  <si>
    <t xml:space="preserve">Deposit 1/2/20 </t>
  </si>
  <si>
    <t>Deposit 1/2/20 Credit Card</t>
  </si>
  <si>
    <t>Revenue Sinking Fund #1 Savings</t>
  </si>
  <si>
    <t>Citizens Bank - Box Rent</t>
  </si>
  <si>
    <t>Harbor Freight - Tools</t>
  </si>
  <si>
    <t>Shell - Veh Expense</t>
  </si>
  <si>
    <t>Revenue Sinking Fund #3 Savings</t>
  </si>
  <si>
    <t>US Postal Service - Postage &amp; Stamps</t>
  </si>
  <si>
    <t>Deposit 1/3/20</t>
  </si>
  <si>
    <t>Deposit 1/3/20 Paid at Bank</t>
  </si>
  <si>
    <t>Deposit 1/3/20 Credit Card</t>
  </si>
  <si>
    <t>Vickie Ramsey - Mileage Oct-Dec</t>
  </si>
  <si>
    <t>Credit Card Service Fee</t>
  </si>
  <si>
    <t>Ky State Treas - Withholding</t>
  </si>
  <si>
    <t>Ky State Treas - School Tax</t>
  </si>
  <si>
    <t>Federal Withholding</t>
  </si>
  <si>
    <t>Member Deposit - Rowe</t>
  </si>
  <si>
    <t>Lowes - Field Materials</t>
  </si>
  <si>
    <t>Dal-rs - Parts</t>
  </si>
  <si>
    <t>Deposit 1/4/20 Credit Card</t>
  </si>
  <si>
    <t>Deposit 1/5/20 Credit Card</t>
  </si>
  <si>
    <t>Deposit 1/6/20</t>
  </si>
  <si>
    <t>Deposit 1/6/20 Paid at Bank</t>
  </si>
  <si>
    <t>Deposit 1/6/20 Credit Card</t>
  </si>
  <si>
    <t>Revenue Sinking Fund #4 Savings</t>
  </si>
  <si>
    <t>Danville Office Equipment - Office Supplies</t>
  </si>
  <si>
    <t>Consolidated Pipe &amp; Supply-Parts</t>
  </si>
  <si>
    <t>1/7 Cintas - Uniforms</t>
  </si>
  <si>
    <t>Deposit 1/7/20</t>
  </si>
  <si>
    <t>Deposit 1/7/20 Paid at Bank</t>
  </si>
  <si>
    <t>Deposit 1/7/20 Credit Card</t>
  </si>
  <si>
    <t>Monticello Utility Comm-Purchased Water</t>
  </si>
  <si>
    <t>Revenue Sinking Fund #5 Savings</t>
  </si>
  <si>
    <t>Deposit 1/8/20</t>
  </si>
  <si>
    <t>Deposit 1/8/20 Credit Card</t>
  </si>
  <si>
    <t>AFLAC - Employee Insurance</t>
  </si>
  <si>
    <t>Depreciation Reserve - Savings</t>
  </si>
  <si>
    <t>Lake Cumberland Outdoors-Veh Exp</t>
  </si>
  <si>
    <t>Deposit 1/9/20</t>
  </si>
  <si>
    <t>Deposit 1/9/20 Credit Card</t>
  </si>
  <si>
    <t>Deposit 1/10/20</t>
  </si>
  <si>
    <t>Deposit 1/10/20 Drafts</t>
  </si>
  <si>
    <t>Deposit 1/10/20 Credit Card</t>
  </si>
  <si>
    <t>Trifecta Print &amp; Design-Receipt Books</t>
  </si>
  <si>
    <t>Sun Auto Parts - Vehicle Exp</t>
  </si>
  <si>
    <t>Deposit 1/11/20 Credit Card</t>
  </si>
  <si>
    <t>Deposit 1/12/20 Credit Card</t>
  </si>
  <si>
    <t>US Postal Service - Late Bills</t>
  </si>
  <si>
    <t>Wal-mart - Office Supplies</t>
  </si>
  <si>
    <t>Deposit 1/13/20</t>
  </si>
  <si>
    <t>Deposit 1/13/20 Credit Card</t>
  </si>
  <si>
    <t>Ky State Treas - Sales &amp; Use Tax</t>
  </si>
  <si>
    <t>1/14 Cintas - Uniforms</t>
  </si>
  <si>
    <t>Deposit 1/14/20 Credit Card</t>
  </si>
  <si>
    <t>Lake Cumberland Outdoors - Veh Exp</t>
  </si>
  <si>
    <t>Ky Enviromental - Operator Lic Renewal</t>
  </si>
  <si>
    <t>Spectrum - Internet &amp; Phones</t>
  </si>
  <si>
    <t>Ferguson Waterworks - 4" Meter</t>
  </si>
  <si>
    <t>So KY RECC - 5 Electric Bills</t>
  </si>
  <si>
    <t>Laura Mehl - Overpayment Refund</t>
  </si>
  <si>
    <t>Tax Administrator - Occupational Tax</t>
  </si>
  <si>
    <t>Returned Draft - Goubeaux</t>
  </si>
  <si>
    <t>Treas. Dept of Unemployment</t>
  </si>
  <si>
    <t>Deposit 1/15/20 Credit Card</t>
  </si>
  <si>
    <t>Deposit 1/16/20</t>
  </si>
  <si>
    <t>Deposit 1/16/20 Credit Card</t>
  </si>
  <si>
    <t>Tractor Supply-Parts</t>
  </si>
  <si>
    <t>Member Deposit - Lockard</t>
  </si>
  <si>
    <t>Verizon Wireless - Cell Phones</t>
  </si>
  <si>
    <t>Country Farm &amp; Home - Field Materials</t>
  </si>
  <si>
    <t>Ferguson Waterworks - Meters &amp; 2" Meter</t>
  </si>
  <si>
    <t>Deposit 1/17/20 Credit Card</t>
  </si>
  <si>
    <t>Deposit 1/18/20 Credit Card</t>
  </si>
  <si>
    <t>Deposit 1/19/20 Credit Card</t>
  </si>
  <si>
    <t>1/21 Cintas - Uniforms</t>
  </si>
  <si>
    <t>Deposit 1/21/20 Credit Card</t>
  </si>
  <si>
    <t>Valvoline - Oil Change</t>
  </si>
  <si>
    <t>Burnside BP - Veh Expense</t>
  </si>
  <si>
    <t>Deposit 1/22/20 Credit Card</t>
  </si>
  <si>
    <t>Deposit Refund</t>
  </si>
  <si>
    <t>Deposit 1/23/20 Credit Card</t>
  </si>
  <si>
    <t>Deposit 1/24/20</t>
  </si>
  <si>
    <t>Deposit 1/24/20 Credit Card</t>
  </si>
  <si>
    <t>Burnside Mkt - Veh Exp</t>
  </si>
  <si>
    <t>Somerset Boots - Field Expense</t>
  </si>
  <si>
    <t>Deposit 1/25/20 Credit Card</t>
  </si>
  <si>
    <t>Deposit 1/27/20</t>
  </si>
  <si>
    <t>Deposit 1/27/20 Credit Card</t>
  </si>
  <si>
    <t>U S Postal - Bills &amp; Postage</t>
  </si>
  <si>
    <t>Amber Scott - Deposit Refund</t>
  </si>
  <si>
    <t>Wendell Marcum - Deposit Refund</t>
  </si>
  <si>
    <t>Rito Soto - Deposit Refund</t>
  </si>
  <si>
    <t>Megan Mahar - Deposit Refund</t>
  </si>
  <si>
    <t>Citizens - Autowithdrawal Fee</t>
  </si>
  <si>
    <t>Citizens - Sewer Charges</t>
  </si>
  <si>
    <t>1/28 Cintas - Uniforms</t>
  </si>
  <si>
    <t>Deposit 1/28/20 Credit Card</t>
  </si>
  <si>
    <t>Deposit 1/29/20 Credit Card</t>
  </si>
  <si>
    <t>Deposit 1/30/20</t>
  </si>
  <si>
    <t>Deposit 1/30/20 Credit Card</t>
  </si>
  <si>
    <t>Burnside Market - Veh Exp</t>
  </si>
  <si>
    <t>Deposit 1/31/20</t>
  </si>
  <si>
    <t>J C Cain-Maintenance Labor</t>
  </si>
  <si>
    <t>Microbac Lab - Water Samples</t>
  </si>
  <si>
    <t>Deposit 1/31/20 Credit Card</t>
  </si>
  <si>
    <t>Deposit 2/1/20 Credit Card</t>
  </si>
  <si>
    <t>Deposit 2/3/20</t>
  </si>
  <si>
    <t>Assured Partners - Insurance</t>
  </si>
  <si>
    <t>Deposit 2/2/20 Credit Card</t>
  </si>
  <si>
    <t>2/4 Cintas - Uniforms</t>
  </si>
  <si>
    <t>Revenue Sinking Fund #2 Savings</t>
  </si>
  <si>
    <t>Deposit 2/3/20 Credit Card</t>
  </si>
  <si>
    <t>Deposit 2/4/20</t>
  </si>
  <si>
    <t>Deposit 2/4/20 Paid at Bank</t>
  </si>
  <si>
    <t>Frances Robinson</t>
  </si>
  <si>
    <t>50 Mills Ln</t>
  </si>
  <si>
    <t>Deposit 2/5/20</t>
  </si>
  <si>
    <t>Felipe Ortiz</t>
  </si>
  <si>
    <t>74 Middleton</t>
  </si>
  <si>
    <t>Deposit 2/4/20 Credit Card</t>
  </si>
  <si>
    <t>Member Deposit - Jones</t>
  </si>
  <si>
    <t>Lowes - Tanks &amp; Lines</t>
  </si>
  <si>
    <t>Deposit 2/6/20</t>
  </si>
  <si>
    <t>Deposit 2/6/20 Paid at Bank</t>
  </si>
  <si>
    <t>Deposit 2/5/20 Credit Card</t>
  </si>
  <si>
    <t>Consolidated Pipe &amp; Supply - Parts</t>
  </si>
  <si>
    <t>D.O.E. - Office Supplies</t>
  </si>
  <si>
    <t>Deposit 2/6/20 Credit Card</t>
  </si>
  <si>
    <t>Deposit 2/7/20</t>
  </si>
  <si>
    <t>Deposit 2/10/20</t>
  </si>
  <si>
    <t>Deposit 2/7/20 Credit Card</t>
  </si>
  <si>
    <t>Deposit 2/8/20 Credit Card</t>
  </si>
  <si>
    <t>Deposit 2/9/20 Credit Card</t>
  </si>
  <si>
    <t>Deposit 2/11/20</t>
  </si>
  <si>
    <t>2/11 Cintas - Uniforms</t>
  </si>
  <si>
    <t>Deposit 2/20/20 Credit Card</t>
  </si>
  <si>
    <t>Burnside BP - Veh Exp</t>
  </si>
  <si>
    <t>Deposit 2/11/20 Credit Card</t>
  </si>
  <si>
    <t>Dollar Store - Office supplies</t>
  </si>
  <si>
    <t xml:space="preserve">Deposit 2/12/20 </t>
  </si>
  <si>
    <t>Deposit 2/12/20 Paid at Bank</t>
  </si>
  <si>
    <t>Deposit 2/12/20 Credit Card</t>
  </si>
  <si>
    <t>Check #15990 dated 12/13/19 not received</t>
  </si>
  <si>
    <t>Deposit 2/13/20 Credit Card</t>
  </si>
  <si>
    <t>So KY RECC - 5 Electric Bill</t>
  </si>
  <si>
    <t>K Carrender - Labor for Water Tap</t>
  </si>
  <si>
    <t>Deposit 2/18/20</t>
  </si>
  <si>
    <t>Deposit 2/14/20 Credit Card</t>
  </si>
  <si>
    <t>Deposit 2/15/20 Credit Card</t>
  </si>
  <si>
    <t>Deposit 2/17/20 Credit Card</t>
  </si>
  <si>
    <t>2/18 Cintas - Uniforms</t>
  </si>
  <si>
    <t>Pollard Water - Test Strips</t>
  </si>
  <si>
    <t>Deposit 2/18/20 Credit Card</t>
  </si>
  <si>
    <t>Commonwealth Journal - Subscription</t>
  </si>
  <si>
    <t>Deposit 2/19/20 Credit Card</t>
  </si>
  <si>
    <t>Deposit 2/10/20 Paid at Bank</t>
  </si>
  <si>
    <t>Deposit 2/10/20 Draft</t>
  </si>
  <si>
    <t>Deposit 2/10/20 Credit Card</t>
  </si>
  <si>
    <t>Deposit 2/21/20</t>
  </si>
  <si>
    <t>Deposit 2/21/20 Credit Card</t>
  </si>
  <si>
    <t>Deposit 2/22/20 Credit Card</t>
  </si>
  <si>
    <t>Deposit 2/23/20 Credit Card</t>
  </si>
  <si>
    <t>2/25 Cintas - Uniforms</t>
  </si>
  <si>
    <t>Deposit 2/24/20 Credit Card</t>
  </si>
  <si>
    <t>Deposit 2/25/20 Credit Card</t>
  </si>
  <si>
    <t>Citizens - Auto Withdrawal Fee</t>
  </si>
  <si>
    <t>Chesley Webber - Deposit Refund</t>
  </si>
  <si>
    <t>John Mize - Deposit Refund</t>
  </si>
  <si>
    <t>David Miller - Deposit Refund</t>
  </si>
  <si>
    <t>Deposit 2/27/20</t>
  </si>
  <si>
    <t>Emmiline Stephens</t>
  </si>
  <si>
    <t>173 Scarletts Way</t>
  </si>
  <si>
    <t>Courtney Campbell</t>
  </si>
  <si>
    <t>164 Rhett Butler</t>
  </si>
  <si>
    <t>Walmart - Office Supplies</t>
  </si>
  <si>
    <t>J C Cain - Maintenance</t>
  </si>
  <si>
    <t>Deposit 2/26/20 Credit Card</t>
  </si>
  <si>
    <t>U S Postal - Bills</t>
  </si>
  <si>
    <t>Returned Check - Hunter</t>
  </si>
  <si>
    <t>Deposit 2/27/20 Credit Card</t>
  </si>
  <si>
    <t>Deposit 3/2/20</t>
  </si>
  <si>
    <t>Misty Walls</t>
  </si>
  <si>
    <t>69 Fairdale Dr</t>
  </si>
  <si>
    <t>Deposit 2/28/20 Credit Card</t>
  </si>
  <si>
    <t>Deposit 2/29/20 Credit Card</t>
  </si>
  <si>
    <t>Deposit 3/1/20 Credit Card</t>
  </si>
  <si>
    <t>Member Deposit - Baker</t>
  </si>
  <si>
    <t>214 Scarlets Way</t>
  </si>
  <si>
    <t>Morgan Allen*</t>
  </si>
  <si>
    <t xml:space="preserve">Deposit 3/3/20 </t>
  </si>
  <si>
    <t>3/3 Cintas - Uniforms</t>
  </si>
  <si>
    <t>Ky Withholding</t>
  </si>
  <si>
    <t>Feceral Withholding</t>
  </si>
  <si>
    <t>Deposit 3/2/20 Credit Card</t>
  </si>
  <si>
    <t>Deposit 3/4/20</t>
  </si>
  <si>
    <t>Deposit 3/3/20 Credit Card</t>
  </si>
  <si>
    <t>Secretary of State - Incorp Filing</t>
  </si>
  <si>
    <t>Sun Auto Parts - Veh Exp</t>
  </si>
  <si>
    <t>Master Meter - Annual Support Fee</t>
  </si>
  <si>
    <t>Deposit 3/5/20</t>
  </si>
  <si>
    <t>Carl Butcher</t>
  </si>
  <si>
    <t>47 Judy Dr</t>
  </si>
  <si>
    <t>Petty Cash - Postage</t>
  </si>
  <si>
    <t>Waste Connections - Trash (1 Yr)</t>
  </si>
  <si>
    <t>Deposit 3/4/20 Credit Card</t>
  </si>
  <si>
    <t>Member Deposit - Moore</t>
  </si>
  <si>
    <t>Destiny Moore*</t>
  </si>
  <si>
    <t>2174 Hwy 790</t>
  </si>
  <si>
    <t>Deposit 3/6/20</t>
  </si>
  <si>
    <t>Deposit 3/6/20 Pd at Bank</t>
  </si>
  <si>
    <t>Deposit 3/5/20 Credit Card</t>
  </si>
  <si>
    <t>Returned Check - Bates</t>
  </si>
  <si>
    <t>Deposit 3/6/20 Credit Card</t>
  </si>
  <si>
    <t>Deposit 3/7/20 Credit Card</t>
  </si>
  <si>
    <t>Deposit 3/8/20 Credit Card</t>
  </si>
  <si>
    <t>Deposit 3/9/20</t>
  </si>
  <si>
    <t>Deposit 3/9/20 Paid at Bank</t>
  </si>
  <si>
    <t>Depreciation Reserve #2 Savings</t>
  </si>
  <si>
    <t>Deposit 3/10/20</t>
  </si>
  <si>
    <t>3/10 Cintas - Uniforms</t>
  </si>
  <si>
    <t>Deposit 3/10/20 Drafts</t>
  </si>
  <si>
    <t>Deposit 3/9/20 Credit Card</t>
  </si>
  <si>
    <t>Deposit 3/11/20</t>
  </si>
  <si>
    <t>Deposit 3/11/20 Pd at Bank</t>
  </si>
  <si>
    <t>KY State Treas-Sales &amp; Use Tax</t>
  </si>
  <si>
    <t>U S Postal Service - Late Bills</t>
  </si>
  <si>
    <t>Deposit 3/10/20 Credit Cards</t>
  </si>
  <si>
    <t>Deposit 3/11/20 Credit Card</t>
  </si>
  <si>
    <t xml:space="preserve">Deposit 3/12/20 </t>
  </si>
  <si>
    <t>Returned Check - Bronson</t>
  </si>
  <si>
    <t>Modern Security - Office Security</t>
  </si>
  <si>
    <t>Midwestern Ins. Alliance - Workmans Comp</t>
  </si>
  <si>
    <t>Deposit 3/12/20 Credit Card</t>
  </si>
  <si>
    <t>Joseph Mayrand - Returned Draft</t>
  </si>
  <si>
    <t>Betty Stewart - Returned Draft</t>
  </si>
  <si>
    <t>Hardwick Estates - Returned Draft</t>
  </si>
  <si>
    <t>DEP - Training &amp; Exam</t>
  </si>
  <si>
    <t>Deposit 3/13/20 Credit Card</t>
  </si>
  <si>
    <t>Deposit 3/15/20 Credit Card</t>
  </si>
  <si>
    <t>Member Deposit - Gregory</t>
  </si>
  <si>
    <t>Deposit 3/16/20 Credit Card</t>
  </si>
  <si>
    <t>Deposit 3/17/20</t>
  </si>
  <si>
    <t>Nancy Gregory*</t>
  </si>
  <si>
    <t>Connie Dabney</t>
  </si>
  <si>
    <t>1448 Jacksboro Rd</t>
  </si>
  <si>
    <t>3/17 Cintas - Uniforms</t>
  </si>
  <si>
    <t>Deposit 3/17/20 Credit Card</t>
  </si>
  <si>
    <t>USA BlueBook - Field Materials</t>
  </si>
  <si>
    <t>Commonwealth Journal - Annual Mtg Ad</t>
  </si>
  <si>
    <t>Ampstun - Annual Support</t>
  </si>
  <si>
    <t>Kroger - Gas Veh Exp</t>
  </si>
  <si>
    <t>Deposit 3/18/20 Credit Card</t>
  </si>
  <si>
    <t>Deposit 3/19/20 Credit Card</t>
  </si>
  <si>
    <t>Deposit 3/20/20 Credit Card</t>
  </si>
  <si>
    <t>Deposit 3/21/20 Credit Card</t>
  </si>
  <si>
    <t>Circle K - Veh Exp</t>
  </si>
  <si>
    <t>Deposit 3/23/20</t>
  </si>
  <si>
    <t>Deposit 3/23/20 Credit Card</t>
  </si>
  <si>
    <t>Member Deposit - Pruitt</t>
  </si>
  <si>
    <t>3/24 Cintas - Uniforms</t>
  </si>
  <si>
    <t>Deposit 3/24/20 Credit Card</t>
  </si>
  <si>
    <t>Michael D Pruitt</t>
  </si>
  <si>
    <t>101 Walden Ln</t>
  </si>
  <si>
    <t>Dollar Store - Office Supplies</t>
  </si>
  <si>
    <t>Deposit 3/25/20 Credit Card</t>
  </si>
  <si>
    <t>Deposit 3/27/20</t>
  </si>
  <si>
    <t>Deposit 3/26/20 Credit Card</t>
  </si>
  <si>
    <t>US Postal - Bills</t>
  </si>
  <si>
    <t>Allegiant Staffing - Deposit Refund</t>
  </si>
  <si>
    <t>Jordan Mayfield - Deposit Refund</t>
  </si>
  <si>
    <t>Rebecca Baker - Deposit Refund</t>
  </si>
  <si>
    <t>Lisa Morrow - Deposit Refund</t>
  </si>
  <si>
    <t>Chasity Young - Deposit Refund</t>
  </si>
  <si>
    <t>Citizens Bank - Auto Withdrawal</t>
  </si>
  <si>
    <t>Citizens Bank - Sewer Charges</t>
  </si>
  <si>
    <t>Burnside Market-Veh Exp</t>
  </si>
  <si>
    <t>Deposit 3/27/20 Credit Card</t>
  </si>
  <si>
    <t>Deposit 3/28/20 Credit Card</t>
  </si>
  <si>
    <t>Deposit 3/29/20 Credit Card</t>
  </si>
  <si>
    <t>Deposit 3/30/20 Credit Card</t>
  </si>
  <si>
    <t>Deposit 3/31/20</t>
  </si>
  <si>
    <t>Deposit 3/31/20 Paid at Bank</t>
  </si>
  <si>
    <t>A. Patel</t>
  </si>
  <si>
    <t>10898 E Hwy 90</t>
  </si>
  <si>
    <t>John Brown</t>
  </si>
  <si>
    <t>234 Cumberland Dr</t>
  </si>
  <si>
    <t>Deposit 3/31/20 Credit Card</t>
  </si>
  <si>
    <t>Deposit 4/1/20</t>
  </si>
  <si>
    <t>Deposit 4/1/20 Credit Card</t>
  </si>
  <si>
    <t>Deposit 4/2/20</t>
  </si>
  <si>
    <t>KY State Treasurer-School Tax</t>
  </si>
  <si>
    <t>KY State Treasurer-Ky Withholding</t>
  </si>
  <si>
    <t>Deposit 4/2/20 Credit Card</t>
  </si>
  <si>
    <t>Burnside Garage Door - Plexiglass</t>
  </si>
  <si>
    <t>Deposit 4/3/20</t>
  </si>
  <si>
    <t>Deposit 4/3/20 Credit Card</t>
  </si>
  <si>
    <t>Deposit 4/4/20 Credit Card</t>
  </si>
  <si>
    <t>Deposit 4/5/20 Credit Card</t>
  </si>
  <si>
    <t>10716 E Hwy 90 Apt 1</t>
  </si>
  <si>
    <t>Member Deposit - Ramos</t>
  </si>
  <si>
    <t>Deposit 4/6/20</t>
  </si>
  <si>
    <t>Deposit 4/6/20 Paid at Bank</t>
  </si>
  <si>
    <t>Revene Sinking Fund #5-Savings</t>
  </si>
  <si>
    <t>Deposit 4/6/20 Credit Card</t>
  </si>
  <si>
    <t>Deposit 4/7/20</t>
  </si>
  <si>
    <t>Deposit 4/7/20 Paid At Bank</t>
  </si>
  <si>
    <t>So Midway Supply - Parts</t>
  </si>
  <si>
    <t>Treasurer, Unemployment Ins. Fund</t>
  </si>
  <si>
    <t>Deposit 4/7/20 Credit Card</t>
  </si>
  <si>
    <t>Deposit 4/8/20</t>
  </si>
  <si>
    <t>Deposit 4/8/20 Paid at Bank</t>
  </si>
  <si>
    <t>Deposit 4/9/20</t>
  </si>
  <si>
    <t>Deposit 4/8/20 Credit Card</t>
  </si>
  <si>
    <t>Deposit 4/9/20 Paid at Bank</t>
  </si>
  <si>
    <t>Cathy Cook</t>
  </si>
  <si>
    <t>10924 Hwy 90</t>
  </si>
  <si>
    <t>Deposit 4/9/20 Credit Card</t>
  </si>
  <si>
    <t>Thaila Ramos*</t>
  </si>
  <si>
    <t>Deposit 4/10/20</t>
  </si>
  <si>
    <t>Deposit 4/10/20 Paid at Bank</t>
  </si>
  <si>
    <t>Deposit 4/10/20 Drafts</t>
  </si>
  <si>
    <t>Deposit 4/10/20 Credit Card</t>
  </si>
  <si>
    <t>Deposit 4/11/20 Credit Card</t>
  </si>
  <si>
    <t>Deposit 4/12/20 Credit Card</t>
  </si>
  <si>
    <t>Deposit 4/13/20</t>
  </si>
  <si>
    <t>Depoist 4/13/20 Paid at Bank</t>
  </si>
  <si>
    <t>Deposit 4/13/20 Credit Card</t>
  </si>
  <si>
    <t>Uncashed checks 15826 (12/24/19)15999(1/2720)</t>
  </si>
  <si>
    <t>Vickie Ramsey - Jan, Feb, Mar Mileage</t>
  </si>
  <si>
    <t>Deposit 4/14/20 Credit Card</t>
  </si>
  <si>
    <t>Deposit 4/15/20</t>
  </si>
  <si>
    <t>Deposit 4/15/20 Paid at Bank</t>
  </si>
  <si>
    <t>Molly Marcum</t>
  </si>
  <si>
    <t>10716 E Hwy 90 Apt 2</t>
  </si>
  <si>
    <t>Deposit 4/15/20 Credit Card</t>
  </si>
  <si>
    <t>So. Ky RECC - 5 Electric Bills</t>
  </si>
  <si>
    <t>Spectrum - Phones &amp; Internet</t>
  </si>
  <si>
    <t>Deposit 4/16/20 Credit Card</t>
  </si>
  <si>
    <t>Deposit 4/17/20 Credit Card</t>
  </si>
  <si>
    <t>Valvoline-Oil Change</t>
  </si>
  <si>
    <t>Tractor Supply-Field</t>
  </si>
  <si>
    <t>Lowes-Tools</t>
  </si>
  <si>
    <t>Deposit 4/18/20 Credit Card</t>
  </si>
  <si>
    <t>Deposit 4/20/20 Credit Card</t>
  </si>
  <si>
    <t>Cintas - Uniforms</t>
  </si>
  <si>
    <t>Deposit 4/21/20 Credit Card</t>
  </si>
  <si>
    <t>Deposit 4/22/20</t>
  </si>
  <si>
    <t>Diane Bluett</t>
  </si>
  <si>
    <t>188 Rhett Butler</t>
  </si>
  <si>
    <t>Ann Conner</t>
  </si>
  <si>
    <t>100 Jacksboro Rd</t>
  </si>
  <si>
    <t>Samantha Stephens</t>
  </si>
  <si>
    <t>396 Jacksboro Lot 5</t>
  </si>
  <si>
    <t>Deposit 4/22/20 Credit Card</t>
  </si>
  <si>
    <t>General Rental - Air Compressor</t>
  </si>
  <si>
    <t>Deposit 4/23/20 Credit Card</t>
  </si>
  <si>
    <t>359 Cumberland Dr</t>
  </si>
  <si>
    <t>Michael Jones*</t>
  </si>
  <si>
    <t>Deposit 4/24/20 Credit Card</t>
  </si>
  <si>
    <t>Deposit 4/27/20</t>
  </si>
  <si>
    <t>Kevin Adams</t>
  </si>
  <si>
    <t>1538 Jacksboro</t>
  </si>
  <si>
    <t>Citizens - Auto Withdraw Fee</t>
  </si>
  <si>
    <t>US Postal Service - Bills</t>
  </si>
  <si>
    <t>George Loveless - Deposit Refund</t>
  </si>
  <si>
    <t>Linda Garland - Deposit Refund</t>
  </si>
  <si>
    <t>Wm D'Onfriono - Deposit Refund</t>
  </si>
  <si>
    <t>Deposit 4/27/20 Credit Card</t>
  </si>
  <si>
    <t>Deposit 4/28/20 Credit Card</t>
  </si>
  <si>
    <t>Deposit 4/29/20 Credit Card</t>
  </si>
  <si>
    <t>Deposit 4/30/20</t>
  </si>
  <si>
    <t>Deposit 4/30/20 Paid at Bank</t>
  </si>
  <si>
    <t>Capital Savings Acct - Savings</t>
  </si>
  <si>
    <t>Deposit 4/30/20 Credit Card</t>
  </si>
  <si>
    <t>Deposit 5/1/20</t>
  </si>
  <si>
    <t>Deposit 5/1/20 Paid at Bank</t>
  </si>
  <si>
    <t>Revenue Sinking Fund #1-Savings</t>
  </si>
  <si>
    <t>Terry Ramsey - 2 Lawn Mowings</t>
  </si>
  <si>
    <t>Deposit 5/1/20 Credit Card</t>
  </si>
  <si>
    <t>Deposit 5/2/20 Credit Card</t>
  </si>
  <si>
    <t>Deposit 5/3/20 Credit Card</t>
  </si>
  <si>
    <t>Deposit 5/4/20</t>
  </si>
  <si>
    <t>Ky State Treas-School Tax</t>
  </si>
  <si>
    <t>Ky State Treas-KY Withholding</t>
  </si>
  <si>
    <t>Member Deposit Ethridge</t>
  </si>
  <si>
    <t>Deposit 5/4/20 Credit Card</t>
  </si>
  <si>
    <t>Tucker Rd</t>
  </si>
  <si>
    <t>Chris Ethridge*</t>
  </si>
  <si>
    <t>Deposit 5/5/20</t>
  </si>
  <si>
    <t>Deposit 5/5/20 Paid at Bank</t>
  </si>
  <si>
    <t>Charles Sizemore</t>
  </si>
  <si>
    <t>151 Rocky Pt</t>
  </si>
  <si>
    <t>Consolidate Pipe &amp; Supply-Parts</t>
  </si>
  <si>
    <t>D.O.E. Office Supplies</t>
  </si>
  <si>
    <t>Revenue Sinking #4 Savings</t>
  </si>
  <si>
    <t>Deposit 5/5/20 Credit Card</t>
  </si>
  <si>
    <t>Deposit 5/6/20</t>
  </si>
  <si>
    <t>Deposit 5/6/20 Credit Card</t>
  </si>
  <si>
    <t>Deposit 5/7/20</t>
  </si>
  <si>
    <t>Deposit 5/7/20 Paid at Bank</t>
  </si>
  <si>
    <t>Member Deposit - Madden</t>
  </si>
  <si>
    <t>Deposit 5/7/20 Credit Card</t>
  </si>
  <si>
    <t>Deposit 5/8/20</t>
  </si>
  <si>
    <t>Eric Madden*</t>
  </si>
  <si>
    <t>63 Bodine Dr</t>
  </si>
  <si>
    <t>David Sellers</t>
  </si>
  <si>
    <t>1638 Jacksboro Rd</t>
  </si>
  <si>
    <t>Deposit 5/8/20 Credit Card</t>
  </si>
  <si>
    <t>Deposit 5/9/20 - Credit Card</t>
  </si>
  <si>
    <t>Deposit 5/10/20 - Credit Card</t>
  </si>
  <si>
    <t>Petty Cash Reimbursement</t>
  </si>
  <si>
    <t>Deposit 5/11/20</t>
  </si>
  <si>
    <t>Deposit 5/11/20 Paid at Bank</t>
  </si>
  <si>
    <t>Deposit 5/11/20 Drafts</t>
  </si>
  <si>
    <t>Andrew Galvez</t>
  </si>
  <si>
    <t>270 Bobbi Dr</t>
  </si>
  <si>
    <t>Deposit 5/11/20 Credit Card</t>
  </si>
  <si>
    <t>Deposit 5/12/20</t>
  </si>
  <si>
    <t>Deposit 5/12/20 Paid at Bank</t>
  </si>
  <si>
    <t>Deposit 5/12/20 Credit Card</t>
  </si>
  <si>
    <t>Tractor Supply - Tools</t>
  </si>
  <si>
    <t>Conders Trailer Sales - Veh Exp</t>
  </si>
  <si>
    <t>Deposit 5/13/20</t>
  </si>
  <si>
    <t>Deposit 5/13/20 Paid at Bank</t>
  </si>
  <si>
    <t>Deposit 5/13/20 Credit Card</t>
  </si>
  <si>
    <t>Microbac Lab-Water Samples</t>
  </si>
  <si>
    <t>Hillcrest Credit Agency</t>
  </si>
  <si>
    <t>Hinkle Contracting - Field</t>
  </si>
  <si>
    <t>Deposit 5/14/20 Credit Card</t>
  </si>
  <si>
    <t>Returned Draft - Sloan</t>
  </si>
  <si>
    <t>OUI Payment</t>
  </si>
  <si>
    <t>Deposit 5/15/20</t>
  </si>
  <si>
    <t>Deposit 5/15/20 Credit Card</t>
  </si>
  <si>
    <t>Deposit 5/16/20 Credit Card</t>
  </si>
  <si>
    <t>Deposit 5/18/20 Credit Card</t>
  </si>
  <si>
    <t>Deposit 5/20/20</t>
  </si>
  <si>
    <t>Burnside Bp - Veh Exp</t>
  </si>
  <si>
    <t>Deposit 5/21/20 Credit Card</t>
  </si>
  <si>
    <t>Deposit 5/20/20 Credit Card</t>
  </si>
  <si>
    <t>US Postal Service - Postage</t>
  </si>
  <si>
    <t>Ferguson Waterworks-2" meter</t>
  </si>
  <si>
    <t>The Outlook - Subscription</t>
  </si>
  <si>
    <t>Deposit 5/22/20 Credit Card</t>
  </si>
  <si>
    <t>Deposit 5/24/20 Credit Card</t>
  </si>
  <si>
    <t>Mira Coop</t>
  </si>
  <si>
    <t>10716 E Hwy 90 Apt 3</t>
  </si>
  <si>
    <t>Deposit 5/26/20 Credit Card</t>
  </si>
  <si>
    <t>Deposit 5/27/20</t>
  </si>
  <si>
    <t>Citizen Bank - Auto Withdrawal Fee</t>
  </si>
  <si>
    <t>Edwards Deep Steam - Clean Carpets</t>
  </si>
  <si>
    <t>Deposit 5/27/20 - Credit Card</t>
  </si>
  <si>
    <t>Deposit 5/28/20 Credit Card</t>
  </si>
  <si>
    <t>Member Deposit - Kennedy</t>
  </si>
  <si>
    <t>Victoria Kennedy</t>
  </si>
  <si>
    <t>Speedway - Veh Exp</t>
  </si>
  <si>
    <t>Deposit 6/1/20</t>
  </si>
  <si>
    <t>Terry Ramsey - 2 mowings</t>
  </si>
  <si>
    <t>Deposit 5/29/20 Credit Card</t>
  </si>
  <si>
    <t>Dawn Smith</t>
  </si>
  <si>
    <t>338 Cedar Bluff Cir</t>
  </si>
  <si>
    <t>Deposit 5/30/20 Credit Card</t>
  </si>
  <si>
    <t>Deposit 5/31/20 Credit Card</t>
  </si>
  <si>
    <t>Deposit 6/2/20</t>
  </si>
  <si>
    <t>Deposit 6/1/20 Credit Card</t>
  </si>
  <si>
    <t>Member Deposit - Boggs</t>
  </si>
  <si>
    <t>1475-1 Old Hwy 90</t>
  </si>
  <si>
    <t>Kenneth Boggs*</t>
  </si>
  <si>
    <t>Deposit 6/2/20 Credit Card</t>
  </si>
  <si>
    <t>Deposit 6/3/20</t>
  </si>
  <si>
    <t>Reveue Sinking #3 Savings</t>
  </si>
  <si>
    <t>Wascon - Telemetry Repair</t>
  </si>
  <si>
    <t>So Midway-Parts</t>
  </si>
  <si>
    <t>Member Deposit - Glover</t>
  </si>
  <si>
    <t>Deposit 6/3/20 Credit Card</t>
  </si>
  <si>
    <t>Deposit 6/4/20</t>
  </si>
  <si>
    <t>Deposit 6/4/20 Credit Card</t>
  </si>
  <si>
    <t>Deposit 6/5/20</t>
  </si>
  <si>
    <t>Phillip Rahm</t>
  </si>
  <si>
    <t>115 Rolling Cliff</t>
  </si>
  <si>
    <t>Cory Glover*</t>
  </si>
  <si>
    <t>1015 Old Waitsboro Rd</t>
  </si>
  <si>
    <t>Deposit 6/8/20</t>
  </si>
  <si>
    <t>Deposit 6/8/20 Paid at Bank</t>
  </si>
  <si>
    <t>Deposit 6/5/20 Credit Card</t>
  </si>
  <si>
    <t>1731-10 Old Hwy 90</t>
  </si>
  <si>
    <t>Donovan Gibson*</t>
  </si>
  <si>
    <t>Member Deposit - Gibson</t>
  </si>
  <si>
    <t>Deposit 6/6/20 Credit Card</t>
  </si>
  <si>
    <t>Deposit 6/7/20 Credit Card</t>
  </si>
  <si>
    <t>Dollar General - Office Supplies</t>
  </si>
  <si>
    <t>General Rental-Air Compressor</t>
  </si>
  <si>
    <t xml:space="preserve">Capital Savings </t>
  </si>
  <si>
    <t>Deposit 6/9/20</t>
  </si>
  <si>
    <t>Deposit 6/9/20 Paid at Bank</t>
  </si>
  <si>
    <t>Deposit 6/8/20 Credit Card</t>
  </si>
  <si>
    <t>Ky State Treas-Sales &amp; Use Tax</t>
  </si>
  <si>
    <t>Deposit 6/10/20</t>
  </si>
  <si>
    <t>Deposit 6/10/20 Paid at Bank</t>
  </si>
  <si>
    <t>Deposit 6/10/20 Drafts</t>
  </si>
  <si>
    <t>Member Deposit - Haste</t>
  </si>
  <si>
    <t>Laura Haste*</t>
  </si>
  <si>
    <t>67 Bonnie Blue Ln</t>
  </si>
  <si>
    <t>Deposit 6/11/20</t>
  </si>
  <si>
    <t>Deposit 6/10/20 Credit Card</t>
  </si>
  <si>
    <t>Deposit 6/11/20 Credit Card</t>
  </si>
  <si>
    <t>Modern Systems - Office Security</t>
  </si>
  <si>
    <t>So Ky RECC - 5 Electric Bills</t>
  </si>
  <si>
    <t>Jack Pigman - Annual Report &amp; Budget</t>
  </si>
  <si>
    <t>Ampstun - CASS Recert.</t>
  </si>
  <si>
    <t>Deposit 6/12/20 Credit Card</t>
  </si>
  <si>
    <t>Deposit 6/14/20 Credit Card</t>
  </si>
  <si>
    <t>Deposit 6/15/20</t>
  </si>
  <si>
    <t>Deposit 6/15/20 Credit Card</t>
  </si>
  <si>
    <t>Deposit 6/16/20 Credit Card</t>
  </si>
  <si>
    <t>Deposit 6/17/20 Credit Card</t>
  </si>
  <si>
    <t>Deposit 6/18/20 Credit Card</t>
  </si>
  <si>
    <t>Deposit 6/19/20</t>
  </si>
  <si>
    <t>Deposit 6/19/20 Credit Card</t>
  </si>
  <si>
    <t>Ky Sec. of State -UCC Filing</t>
  </si>
  <si>
    <t>Deposit 6/22/20 Credit Card</t>
  </si>
  <si>
    <t>Deposit 6/23/20 Credit Card</t>
  </si>
  <si>
    <t>Deposit 6/24/20 Credit Card</t>
  </si>
  <si>
    <t>Deposit 6/25/20 Credit Card</t>
  </si>
  <si>
    <t>Deposit 6/26/20</t>
  </si>
  <si>
    <t>Deposit 6/26/20 Paid at Bank</t>
  </si>
  <si>
    <t>US Postal Service-Bills</t>
  </si>
  <si>
    <t>At the Top - Deposit Refund</t>
  </si>
  <si>
    <t>Molly Marcum - Deposit Refund</t>
  </si>
  <si>
    <t xml:space="preserve">Microsoft - Office </t>
  </si>
  <si>
    <t>Citizens Bank -Sewer Charges</t>
  </si>
  <si>
    <t>Citizens Bank - Auto Withdrawal Fee</t>
  </si>
  <si>
    <t>Deposit 6/26/20 Credit Card</t>
  </si>
  <si>
    <t>Deposit 6/27/20 Credit Card</t>
  </si>
  <si>
    <t>Deposit 6/28/20 Credit Card</t>
  </si>
  <si>
    <t>J C Cain - Repairs</t>
  </si>
  <si>
    <t xml:space="preserve">Deposit 6/29/20  </t>
  </si>
  <si>
    <t>Deposit 6/9/20 Credit Card</t>
  </si>
  <si>
    <t>Larry Reed</t>
  </si>
  <si>
    <t>170 Jarrods Way</t>
  </si>
  <si>
    <t>Haley Daniel</t>
  </si>
  <si>
    <t>114 Scarlets Way</t>
  </si>
  <si>
    <t>Deposit 6/29/20 Credit Card</t>
  </si>
  <si>
    <t>Deluxe Checks</t>
  </si>
  <si>
    <t>Deposit 6/30/20 Credit Card</t>
  </si>
  <si>
    <t>Vickie Ramsey - Mileage April, May, June</t>
  </si>
  <si>
    <t>Deposit 7/1/20</t>
  </si>
  <si>
    <t xml:space="preserve">Deposit 7/2/20 </t>
  </si>
  <si>
    <t>Deposit 7/1/20 Credit Card</t>
  </si>
  <si>
    <t>Roger Ruffles*</t>
  </si>
  <si>
    <t>225 Rolling Cliff</t>
  </si>
  <si>
    <t>Member Deposit - Ruffles</t>
  </si>
  <si>
    <t>Deposit 7/2/20 Credit Card</t>
  </si>
  <si>
    <t>Tara Young*</t>
  </si>
  <si>
    <t>Deposit 7/3/20 Credit Card</t>
  </si>
  <si>
    <t>Deposit 7/4/20 Credit Card</t>
  </si>
  <si>
    <t>Deposit 7/6/20</t>
  </si>
  <si>
    <t>Lowes - Parts</t>
  </si>
  <si>
    <t>Member Deposit - Young</t>
  </si>
  <si>
    <t>KY Withholding</t>
  </si>
  <si>
    <t>Ky School Tax</t>
  </si>
  <si>
    <t>Deposit 7/7/20</t>
  </si>
  <si>
    <t>PSC-Annual Fee</t>
  </si>
  <si>
    <t>D.O.E.-Office Supplies</t>
  </si>
  <si>
    <t>Cintas - Uniforms &amp; Masks</t>
  </si>
  <si>
    <t>Ferguson Waterworks-Meter parts</t>
  </si>
  <si>
    <t>So. Midway Supply - Parts</t>
  </si>
  <si>
    <t>Deposit 7/6/20 Credit Card</t>
  </si>
  <si>
    <t>Sun Auto - Veh Exp</t>
  </si>
  <si>
    <t>Consolidated Pipe &amp; Supply</t>
  </si>
  <si>
    <t>Deposit 7/7/20 Credit Card</t>
  </si>
  <si>
    <t>Deposit 7/8/20</t>
  </si>
  <si>
    <t>Deposit 7/8/20 Paid at Bank</t>
  </si>
  <si>
    <t>Deposit 7/8/20 Credit Card</t>
  </si>
  <si>
    <t>Deposit 7/9/20</t>
  </si>
  <si>
    <t>D &amp; S Backhoe - Gravel</t>
  </si>
  <si>
    <t>KY State Treas - Sales &amp; Use Tax</t>
  </si>
  <si>
    <t>Depreciation Reserve Savings</t>
  </si>
  <si>
    <t>Robert Wood</t>
  </si>
  <si>
    <t>358 Sycamore Dr</t>
  </si>
  <si>
    <t>Deposit 7/9/20 Credit Card</t>
  </si>
  <si>
    <t>Deposit 7/10/20 Drafts</t>
  </si>
  <si>
    <t xml:space="preserve">Deposit 7/10/20  </t>
  </si>
  <si>
    <t>Deposit 7/10/20 Paid at Bank</t>
  </si>
  <si>
    <t>Deposit 7/10/20 Credit Card</t>
  </si>
  <si>
    <t>Deposit 7/11/20 Credit Card</t>
  </si>
  <si>
    <t>Deposit 7/12/20 Credit Card</t>
  </si>
  <si>
    <t>Dal-Rs - Parts</t>
  </si>
  <si>
    <t>Treas. Unemployment Insurance</t>
  </si>
  <si>
    <t>Microbac - Water Samples</t>
  </si>
  <si>
    <t>US Postal Service - Box Rent</t>
  </si>
  <si>
    <t>Deposit 7/13/20 Credit Card</t>
  </si>
  <si>
    <t>Deposit 7/14/20</t>
  </si>
  <si>
    <t>Loretta Sutton</t>
  </si>
  <si>
    <t>396-6 Jacksboro Rd</t>
  </si>
  <si>
    <t>Wilma Burdine</t>
  </si>
  <si>
    <t>129 Jarrods Way</t>
  </si>
  <si>
    <t>Deposit 7/14/20 Credit Card</t>
  </si>
  <si>
    <t>Voided Checks 16041,16080,16124,16157</t>
  </si>
  <si>
    <t>Deposit 7/15/20 Credit Card</t>
  </si>
  <si>
    <t>Tractor Supply - Veh Exp</t>
  </si>
  <si>
    <t>Seth Jones</t>
  </si>
  <si>
    <t>2091 Highway 90</t>
  </si>
  <si>
    <t>Troy McAninch</t>
  </si>
  <si>
    <t>261 Bonnie Blue</t>
  </si>
  <si>
    <t>Deposit 7/16/20 Credit Card</t>
  </si>
  <si>
    <t>Deposit 7/17/20</t>
  </si>
  <si>
    <t>Deposit 7/17/20 Paid at Bank</t>
  </si>
  <si>
    <t>James Housley</t>
  </si>
  <si>
    <t>1019 Old Waitsboro Rd</t>
  </si>
  <si>
    <t>Sharon Canada</t>
  </si>
  <si>
    <t>119 Bobbi Dr</t>
  </si>
  <si>
    <t>Deposit 7/17/20 Credit Card</t>
  </si>
  <si>
    <t>Deposit 7/18/20 Credit Card</t>
  </si>
  <si>
    <t>Deposit 7/19/20 Credit Card</t>
  </si>
  <si>
    <t>Deposit 7/20/20 Credit Card</t>
  </si>
  <si>
    <t>Deposit 7/21/20 Credit Card</t>
  </si>
  <si>
    <t>Deposit 7/22/20 Credit Card</t>
  </si>
  <si>
    <t xml:space="preserve">Deposit 7/22/20 </t>
  </si>
  <si>
    <t>Deposit 7/23/20 Credit Card</t>
  </si>
  <si>
    <t>Deposit 7/27/20</t>
  </si>
  <si>
    <t>U S Postal Service - Bills</t>
  </si>
  <si>
    <t>Deposit 7/24/20 Credit Card</t>
  </si>
  <si>
    <t>Charles Canada - Deposit Refund</t>
  </si>
  <si>
    <t>Jason Gregory*</t>
  </si>
  <si>
    <t>223 Rhett Butler</t>
  </si>
  <si>
    <t>Deposit 7/27/20 Credit Card</t>
  </si>
  <si>
    <t>Deposit 7/28/20 Credit Card</t>
  </si>
  <si>
    <t>BWA Savings</t>
  </si>
  <si>
    <t>Deposit 7/29/20 Credit Card</t>
  </si>
  <si>
    <t>Deposit 7/30/20</t>
  </si>
  <si>
    <t>Ellen Peters</t>
  </si>
  <si>
    <t>154 Judy Dr</t>
  </si>
  <si>
    <t>Atty Services of Ky - Project Easements</t>
  </si>
  <si>
    <t>Deposit 7/31/20</t>
  </si>
  <si>
    <t>Deposit 7/30/20 Credit Card</t>
  </si>
  <si>
    <t>Member Deposit - Bell</t>
  </si>
  <si>
    <t>Deposit 7/31/20 Credit Card</t>
  </si>
  <si>
    <t>Sloan Bell*</t>
  </si>
  <si>
    <t>580 Cedar Bluff Shore</t>
  </si>
  <si>
    <t>Deposit 8/1/20 Credit Card</t>
  </si>
  <si>
    <t>Deposit 8/2/20 Credit Card</t>
  </si>
  <si>
    <t>Deposit 8/3/20</t>
  </si>
  <si>
    <t>Deposit 8/3/20 Paid at Bank</t>
  </si>
  <si>
    <t>Deposit 8/4/20</t>
  </si>
  <si>
    <t>Deposit 8/4/20 Paid at Bank</t>
  </si>
  <si>
    <t>Deposit 8/3/20 Credit Card</t>
  </si>
  <si>
    <t>Deposit 8/5/20</t>
  </si>
  <si>
    <t>Deposit 8/4/20 Credit Card</t>
  </si>
  <si>
    <t>Ky State Treas - State Withholding</t>
  </si>
  <si>
    <t>Deposit 8/5/20 Credit Card</t>
  </si>
  <si>
    <t>Deposit 8/6/20</t>
  </si>
  <si>
    <t>Deposit 8/6/20 Paid at Bank</t>
  </si>
  <si>
    <t>Tractor Supply - Field</t>
  </si>
  <si>
    <t>Lowes - Field</t>
  </si>
  <si>
    <t>Deposit 8/7/20</t>
  </si>
  <si>
    <t>Deposit 8/7/20 Paid at Bank</t>
  </si>
  <si>
    <t>D.O.E - Office Supplies</t>
  </si>
  <si>
    <t>Deposit 8/6/20 Credit Card</t>
  </si>
  <si>
    <t>Pollard Water - Field Materials</t>
  </si>
  <si>
    <t xml:space="preserve">Deposit 8/10/20 </t>
  </si>
  <si>
    <t>Deposit 8/10/20 Paid At Bank</t>
  </si>
  <si>
    <t>Allison Carr</t>
  </si>
  <si>
    <t>27 Bonnie Blue Ln</t>
  </si>
  <si>
    <t>Deposit 8/7/20 Credit Card</t>
  </si>
  <si>
    <t>Deposit 8/10/20 Drafts</t>
  </si>
  <si>
    <t>Deposit 8/8/20 Credit Card</t>
  </si>
  <si>
    <t>Deposit 8/9/20 Credit Card</t>
  </si>
  <si>
    <t>Lake Cumberland Reg Hospital - Drug Test</t>
  </si>
  <si>
    <t xml:space="preserve">Liberty Church </t>
  </si>
  <si>
    <t>Deposit 8/11/20</t>
  </si>
  <si>
    <t>Deposit 8/11/20 Paid At Bank</t>
  </si>
  <si>
    <t>Deposit 8/10/20 Credit Card</t>
  </si>
  <si>
    <t>Deposit 8/11/20 Credit Card</t>
  </si>
  <si>
    <t>Lowes-Field Material</t>
  </si>
  <si>
    <t>Deposit 8/12/20 Credit Card</t>
  </si>
  <si>
    <t>Lake Cumblerand Outdoors-Veh Exp</t>
  </si>
  <si>
    <t>Deposit 8/13/20 Credit Card</t>
  </si>
  <si>
    <t>Heather Girdler</t>
  </si>
  <si>
    <t xml:space="preserve">470 Highway 790 </t>
  </si>
  <si>
    <t>Deposit 8/14/20 Credit Card</t>
  </si>
  <si>
    <t>Deposit 8/15/20 Credit Card</t>
  </si>
  <si>
    <t>Deposit 8/16/20 Credit Card</t>
  </si>
  <si>
    <t>Deposit 8/17/20</t>
  </si>
  <si>
    <t>Trifecta - Bills</t>
  </si>
  <si>
    <t>Deposit 8/17/20 Credit Card</t>
  </si>
  <si>
    <t>South KY RECC - 5 Electric Bills</t>
  </si>
  <si>
    <t>Ferguson Waterworks - Meters</t>
  </si>
  <si>
    <t>Deposit 8/18/20 Credit Card</t>
  </si>
  <si>
    <t>Deposit 8/19/20 Credit Card</t>
  </si>
  <si>
    <t>Deposit 8/20/20 Credit Card</t>
  </si>
  <si>
    <t>Hampton Inn-Conference Expense</t>
  </si>
  <si>
    <t>So. Express - Veh Exp</t>
  </si>
  <si>
    <t>Deposit 8/21/20</t>
  </si>
  <si>
    <t>Steven Morris</t>
  </si>
  <si>
    <t xml:space="preserve">358 Sycamore </t>
  </si>
  <si>
    <t>Deposit 8/21/20 Credit Card</t>
  </si>
  <si>
    <t>Deposit 8/22/20 Credit Card</t>
  </si>
  <si>
    <t>Deposit 8/24/20 Credit Card</t>
  </si>
  <si>
    <t>Terry Ramsey - 2 Mowings</t>
  </si>
  <si>
    <t>Petty Cash</t>
  </si>
  <si>
    <t>Member Deposit - Downing</t>
  </si>
  <si>
    <t>Amazon-Office Supplies</t>
  </si>
  <si>
    <t>Deposit 8/25/20 Credit Card</t>
  </si>
  <si>
    <t>Earl Downing*</t>
  </si>
  <si>
    <t>222 N Riverwood</t>
  </si>
  <si>
    <t>Deposit 8/26/20 Credit Card</t>
  </si>
  <si>
    <t>Deposit 8/27/20</t>
  </si>
  <si>
    <t>Darrin Day - Deposit Refund</t>
  </si>
  <si>
    <t>Crystal Bryant - Deposit Refund</t>
  </si>
  <si>
    <t>Robert Wood - Deposit Refund</t>
  </si>
  <si>
    <t>Nellie Gibson - Deposit Refund</t>
  </si>
  <si>
    <t>Cindy Watkins - Overpayment Refund</t>
  </si>
  <si>
    <t>Martin Peacock - Overpayment Refund</t>
  </si>
  <si>
    <t>Deposit 8/27/20 Credit Card</t>
  </si>
  <si>
    <t>Deposit 8/28/20 Credit Card</t>
  </si>
  <si>
    <t>Deposit 8/29/20 Credit Card</t>
  </si>
  <si>
    <t>Deposit 8/30/20 Credit Card</t>
  </si>
  <si>
    <t>Deposit 8/31/20</t>
  </si>
  <si>
    <t>J C Cain-Maintenance</t>
  </si>
  <si>
    <t>Deposit 9/1/20</t>
  </si>
  <si>
    <t>Deposit 8/31/20 Credit Card</t>
  </si>
  <si>
    <t>Pamela Estes</t>
  </si>
  <si>
    <t>Deposit 9/1/20 Credit Card</t>
  </si>
  <si>
    <t>U S Postal Service - Postage</t>
  </si>
  <si>
    <t xml:space="preserve">Deposit 9/2/20  </t>
  </si>
  <si>
    <t>Deposit 9/2/20 - Credit Card</t>
  </si>
  <si>
    <t>Deposit 9/3/20</t>
  </si>
  <si>
    <t>D.O,E,-Office Supplies</t>
  </si>
  <si>
    <t>Telemetry Repair</t>
  </si>
  <si>
    <t>Project Expense</t>
  </si>
  <si>
    <t>Deposit 9/4/20</t>
  </si>
  <si>
    <t>Ky State Treas - Ky Withholding</t>
  </si>
  <si>
    <t>Deposit 9/3/20 Credit Card</t>
  </si>
  <si>
    <t>DEP - Test Registration Fee</t>
  </si>
  <si>
    <t>Deposit 9/4/20 Credit Card</t>
  </si>
  <si>
    <t>Deposit 9/5/20 Credit Card</t>
  </si>
  <si>
    <t>Deposit 9/6/20 Credit Card</t>
  </si>
  <si>
    <t>Deposit 9/7/20 Credit Card</t>
  </si>
  <si>
    <t>Deposit 9/8/20</t>
  </si>
  <si>
    <t>Deposit 9/8/20 Credit Card</t>
  </si>
  <si>
    <t>Deposit 9/9/20</t>
  </si>
  <si>
    <t>Deposit 9/10/20</t>
  </si>
  <si>
    <t>Deposit 9/10/20 Paid at Bank</t>
  </si>
  <si>
    <t>Deposit 9/10/20 Drafts</t>
  </si>
  <si>
    <t>Depreciation Reserve</t>
  </si>
  <si>
    <t>Deposit 9/9/20 Credit Card</t>
  </si>
  <si>
    <t>Deposit 9/10/20 Credit Card</t>
  </si>
  <si>
    <t>Deposit 9/11/20</t>
  </si>
  <si>
    <t>Deposit 9/11/20 Paid at Bank</t>
  </si>
  <si>
    <t>Deposit 9/11/20 Credit Card</t>
  </si>
  <si>
    <t>Deposit 9/12/20 Credit Card</t>
  </si>
  <si>
    <t>Deposit 9/13/20 Credit Card</t>
  </si>
  <si>
    <t>Deposit 9/14/20 Credit Card</t>
  </si>
  <si>
    <t>Deposit 9/15/20</t>
  </si>
  <si>
    <t>Deposit 9/15/20 Paid at Bank</t>
  </si>
  <si>
    <t>So Ky RECC-5 Electric Bills</t>
  </si>
  <si>
    <t>Deposit 9/15/20 Credit Card</t>
  </si>
  <si>
    <t>Deposit 9/16/20 Credit Card</t>
  </si>
  <si>
    <t>Deposit 9/18/20</t>
  </si>
  <si>
    <t>Deposit 9/18/20 Paid at Bank</t>
  </si>
  <si>
    <t>Deposit 9/17/20 Credit Card</t>
  </si>
  <si>
    <t>Deposit 9/18/20 Credit Card</t>
  </si>
  <si>
    <t>Deposit 9/19/20 Credit Card</t>
  </si>
  <si>
    <t>Burnside Garage Door-Drawer &amp; Door</t>
  </si>
  <si>
    <t>HighTide Tech. - Telemetry Renewal</t>
  </si>
  <si>
    <t>Deposit 9/21/20 Credit Card</t>
  </si>
  <si>
    <t>Returned Check-Loper</t>
  </si>
  <si>
    <t>Deposit 9/22/20</t>
  </si>
  <si>
    <t>Member Deposit - Monroe</t>
  </si>
  <si>
    <t>Deposit 9/22/20 Credit Card</t>
  </si>
  <si>
    <t>Deposit 9/23/20 Credit Card</t>
  </si>
  <si>
    <t>Deposit 9/24/20 Credit Card</t>
  </si>
  <si>
    <t>Deposit 9/25/20 Credit Card</t>
  </si>
  <si>
    <t>Deposit 9/27/20 Credit Card</t>
  </si>
  <si>
    <t>Deposit 9/28/20</t>
  </si>
  <si>
    <t>Michael Dunagan - Deposit Refund</t>
  </si>
  <si>
    <t>Thalia Ramos - Deposit Refund</t>
  </si>
  <si>
    <t>Deposit 9/28/20 Credit Card</t>
  </si>
  <si>
    <t>BWA - Savings</t>
  </si>
  <si>
    <t>Deposit 9/30/20</t>
  </si>
  <si>
    <t>Deposit 9/29/20 Credit Card</t>
  </si>
  <si>
    <t>Peggy Monroe*</t>
  </si>
  <si>
    <t>1395-2 Jacksboro Rd</t>
  </si>
  <si>
    <t>Deposit 9/30/20 Credit Card</t>
  </si>
  <si>
    <t>Deposit 10/1/20</t>
  </si>
  <si>
    <t>Deposit 10/1/20 Credit Card</t>
  </si>
  <si>
    <t>Deposit 10/2/20</t>
  </si>
  <si>
    <t>31 Lora Ct</t>
  </si>
  <si>
    <t>Leshawnda Dumphord</t>
  </si>
  <si>
    <t>Deposit 10/2/20 Credit Card</t>
  </si>
  <si>
    <t>Deposit 10/5/20</t>
  </si>
  <si>
    <t>Deposit 10/5/20 Paid at Bank</t>
  </si>
  <si>
    <t>Eric Keith - Directors Pay</t>
  </si>
  <si>
    <t>Deposit 10/3/20 Credit Card</t>
  </si>
  <si>
    <t>Deposit 10/4/20 Credit Card</t>
  </si>
  <si>
    <t>Handi-Port - Carport</t>
  </si>
  <si>
    <t>Deposit 10/5/20 Credit Card</t>
  </si>
  <si>
    <t>Deposit 10/6/20</t>
  </si>
  <si>
    <t>Deposit 10/6/20 Paid at Bank</t>
  </si>
  <si>
    <t>Vickie Ramsey Mileage July, Aug., Sept</t>
  </si>
  <si>
    <t>Deposit 10/6/20 Credit Card</t>
  </si>
  <si>
    <t>Deposit 10/7/20</t>
  </si>
  <si>
    <t>Deposit 10/7/20 Paid at Bank</t>
  </si>
  <si>
    <t>General Rental - Compressor</t>
  </si>
  <si>
    <t>U S Postal - Postage</t>
  </si>
  <si>
    <t>Deposit 10/8/20</t>
  </si>
  <si>
    <t>Paul Tomlison</t>
  </si>
  <si>
    <t>1520 Jacksboro Rd</t>
  </si>
  <si>
    <t>Deposit 10/7/20 Credit Card</t>
  </si>
  <si>
    <t>3rd Qtr</t>
  </si>
  <si>
    <t>Scottie Piercy</t>
  </si>
  <si>
    <t>883 Frazier Chapel</t>
  </si>
  <si>
    <t>Abby Taylor</t>
  </si>
  <si>
    <t>1731-1 Old Hwy 90</t>
  </si>
  <si>
    <t>Deposit 10/8/20 Credit Card</t>
  </si>
  <si>
    <t>Deposit 10/9/20</t>
  </si>
  <si>
    <t>Deposit 10/9/20 Paid at Bank</t>
  </si>
  <si>
    <t>Kenneth Weber</t>
  </si>
  <si>
    <t>205 Rhett Butler</t>
  </si>
  <si>
    <t>Deposit 10/9/20 Credit Card</t>
  </si>
  <si>
    <t>Deposit 10/10/20 Credit Card</t>
  </si>
  <si>
    <t>Deposit 10/11/20 Credit Card</t>
  </si>
  <si>
    <t>Deposit 10/12/20 Credit Card</t>
  </si>
  <si>
    <t>Deposit 10/13/20 Drafts</t>
  </si>
  <si>
    <t>3431 Highway 790</t>
  </si>
  <si>
    <t>Jessica Bray*</t>
  </si>
  <si>
    <t>Deposit 10/13/20 Credit Card</t>
  </si>
  <si>
    <t>High Tide Tech. - Annual Fee Hwy 790 Tank</t>
  </si>
  <si>
    <t>Ampstun Corp - CASS Recert</t>
  </si>
  <si>
    <t>Deposit 10/14/20</t>
  </si>
  <si>
    <t>Deposit 10/14/20 Pd at Bank</t>
  </si>
  <si>
    <t>Member Deposit - Campbell</t>
  </si>
  <si>
    <t>Deposit 10/14/20 Credit Card</t>
  </si>
  <si>
    <t>Deposit 10/15/20 Credit Card</t>
  </si>
  <si>
    <t>Account Name</t>
  </si>
  <si>
    <t>Amt of Loan</t>
  </si>
  <si>
    <t>Mthly Savings</t>
  </si>
  <si>
    <t>Yearly Pymt</t>
  </si>
  <si>
    <t>Depreciation Savings</t>
  </si>
  <si>
    <t>2003-Revenue Sinking Fund #1- Echo Pt Line &amp; Tank</t>
  </si>
  <si>
    <t>2005-Revenue Sinking Fund #2-Hwy 90/Hwy 790</t>
  </si>
  <si>
    <t>2009-Revenue Sinking Fund #3-Twin Rivers</t>
  </si>
  <si>
    <t>$480/Qtr $19,200.00</t>
  </si>
  <si>
    <t>2011-Revenue Sinking Fund #4-Colyer Rd/Old Waitsboro Rd/Luther Eaton Tank</t>
  </si>
  <si>
    <t>$245/Mthly $29,400.00</t>
  </si>
  <si>
    <t>2013-Revenue Sinking Fund #5-Green Hill/Cedar Hill/John Gover Tank</t>
  </si>
  <si>
    <t>$430/Mthly $51,600.00</t>
  </si>
  <si>
    <t>Savings Accounts</t>
  </si>
  <si>
    <t>Short-Lived Assets</t>
  </si>
  <si>
    <t>Tax Admin - Occupational Tax</t>
  </si>
  <si>
    <t>Unemployment Insurance</t>
  </si>
  <si>
    <t>Deposit 10/16/20 Credit Card</t>
  </si>
  <si>
    <t>Deposit 10/18/20 Credit Card</t>
  </si>
  <si>
    <t>Deposit 10/19/20 Credit Card</t>
  </si>
  <si>
    <t>Deposit 10/20/20 Credit Card</t>
  </si>
  <si>
    <t>Deposit 10/21/20 Credit Card</t>
  </si>
  <si>
    <t>Deposit 10/22/20 Credit Card</t>
  </si>
  <si>
    <t xml:space="preserve">Deposit 10/19/20   </t>
  </si>
  <si>
    <t>Jane Moody</t>
  </si>
  <si>
    <t>1393 Jacksboro Rd</t>
  </si>
  <si>
    <t>Deposit 10/23/20</t>
  </si>
  <si>
    <t>Rose Heating &amp; Air - Heat/Air Unit</t>
  </si>
  <si>
    <t>Deposit 10/23/20 Credit Card</t>
  </si>
  <si>
    <t>Deposit 10/24/20 Credit Card</t>
  </si>
  <si>
    <t>Deposit 10/26/20 Credit Card</t>
  </si>
  <si>
    <t>Deposit 10/27/20</t>
  </si>
  <si>
    <t>W. Larry Reed - Deposit Refund</t>
  </si>
  <si>
    <t>Citizens National Bank - Sewer Charges</t>
  </si>
  <si>
    <t>Citizens National Bank - Auto Withdrawal</t>
  </si>
  <si>
    <t>Deposit 10/25/20 Credit Card</t>
  </si>
  <si>
    <t>Petty Cash Reimburse</t>
  </si>
  <si>
    <t>Valvoline Oil Change</t>
  </si>
  <si>
    <t>DEP - Operators Text Registration</t>
  </si>
  <si>
    <t>Deposit 10/27/20 Credit Card</t>
  </si>
  <si>
    <t>Building Maintenance/Expense</t>
  </si>
  <si>
    <t>189 Rolling Cliff Dr</t>
  </si>
  <si>
    <t>Deposit 10/28/20 Credit Card</t>
  </si>
  <si>
    <t>Deposit 10/30/20</t>
  </si>
  <si>
    <t>Capital Savings - Savings</t>
  </si>
  <si>
    <t>Deposit 10/29/20 Credit Card</t>
  </si>
  <si>
    <t>J C Cain</t>
  </si>
  <si>
    <t>Deposit 10/30/20 Credit Card</t>
  </si>
  <si>
    <t>Deposit 10/31/20 Credit Card</t>
  </si>
  <si>
    <t>Deposit 11/2/20</t>
  </si>
  <si>
    <t>Deposit 11/1/20 Credit Card</t>
  </si>
  <si>
    <t>Deposit 11/2/20 Credit Card</t>
  </si>
  <si>
    <t xml:space="preserve">Deposit 11/3/20 </t>
  </si>
  <si>
    <t>KY Rural Water - Membership Fee</t>
  </si>
  <si>
    <t>Ferguson Waterworks - 2" Meter</t>
  </si>
  <si>
    <t>Deposit 11/4/20</t>
  </si>
  <si>
    <t>Deposit 11/4/20 Paid at Bank</t>
  </si>
  <si>
    <t>Buddy Hughes</t>
  </si>
  <si>
    <t xml:space="preserve">191 Little Reading </t>
  </si>
  <si>
    <t>Deposit 11/3/20 Credit Card</t>
  </si>
  <si>
    <t>Deposit 11/4/20 Credit Card</t>
  </si>
  <si>
    <t>Deposit 11/5/20</t>
  </si>
  <si>
    <t>Monticello Utility Comm.-Purchased Water</t>
  </si>
  <si>
    <t>Deposit 11/5/20 Credit Card</t>
  </si>
  <si>
    <t>Deposit 11/6/20</t>
  </si>
  <si>
    <t>Deposit 11/6/20 Credit Card</t>
  </si>
  <si>
    <t>Deposit 11/7/20 Credit Card</t>
  </si>
  <si>
    <t>Deposit 11/8/20 Credit Card</t>
  </si>
  <si>
    <t>Deposit 11/9/20</t>
  </si>
  <si>
    <t>Deposit 11/9/20 Credit Card</t>
  </si>
  <si>
    <t>Deposit 11/10/20</t>
  </si>
  <si>
    <t>Member Deposit - Miller</t>
  </si>
  <si>
    <t>Corey Miller</t>
  </si>
  <si>
    <t>362 Bobbi Dr</t>
  </si>
  <si>
    <t>Lowes-Field</t>
  </si>
  <si>
    <t>Deposit 11/12/20</t>
  </si>
  <si>
    <t>Deposit 11/10/20 Credit Card</t>
  </si>
  <si>
    <t>Deposit 11/11/20 Credit Card</t>
  </si>
  <si>
    <t>Darriel Campbell*</t>
  </si>
  <si>
    <t>Member Deposit - Bray</t>
  </si>
  <si>
    <t>Deposit 11/12/20 Credit Card</t>
  </si>
  <si>
    <t>Member Deposit - Kimball &amp; Rose</t>
  </si>
  <si>
    <t>So. KY RECC - 5 Electric Bills</t>
  </si>
  <si>
    <t>Deposit 11/13/20 Credit Card</t>
  </si>
  <si>
    <t>Member Deposit - Casada</t>
  </si>
  <si>
    <t>Deposit 11/14/20 Credit Card</t>
  </si>
  <si>
    <t>Deposit 11/15/20 Credit Card</t>
  </si>
  <si>
    <t>190 Bonnie Blue Ln</t>
  </si>
  <si>
    <t>155 Edwards Couch</t>
  </si>
  <si>
    <t>219 N Riverwood</t>
  </si>
  <si>
    <t>Daryl Kimball*</t>
  </si>
  <si>
    <t>Jason Casada*</t>
  </si>
  <si>
    <t>Joseph Rose* (refunded back)</t>
  </si>
  <si>
    <t>Verizon - Cell Phones</t>
  </si>
  <si>
    <t>11/16/20 Drafts</t>
  </si>
  <si>
    <t>Member Deposit - Harris</t>
  </si>
  <si>
    <t>Deposit 11/16/20</t>
  </si>
  <si>
    <t>Deposit 11/16/20 Paid at Bank</t>
  </si>
  <si>
    <t>Richard Smith</t>
  </si>
  <si>
    <t>635 Nicholas Rd</t>
  </si>
  <si>
    <t>Crystal Blevins</t>
  </si>
  <si>
    <t>Deposit 11/16/20 Credit Card</t>
  </si>
  <si>
    <t>Deposit Refunded</t>
  </si>
  <si>
    <t>148 Hillview Ave</t>
  </si>
  <si>
    <t>Melissa Harris*</t>
  </si>
  <si>
    <t>Deposit 11/17/20 Credit Card</t>
  </si>
  <si>
    <t>Lowes - Office Expense</t>
  </si>
  <si>
    <t>Deposit 11/18/20 Credit Card</t>
  </si>
  <si>
    <t>Member Deposit - Criswell</t>
  </si>
  <si>
    <t>Deposit 11/19/20</t>
  </si>
  <si>
    <t>Deposit 11/19/20 Paid at Bank</t>
  </si>
  <si>
    <t>Reed's Tires - Truck Tires</t>
  </si>
  <si>
    <t xml:space="preserve">Barry Daulton - Audit </t>
  </si>
  <si>
    <t>Deposit 11/19/20 Credit Card</t>
  </si>
  <si>
    <t>232 Scarlets Way</t>
  </si>
  <si>
    <t>2029  Hwy 90</t>
  </si>
  <si>
    <t>Deposit 11/21/20 Credit Card</t>
  </si>
  <si>
    <t xml:space="preserve">Deposit 11/20/20 Credit Card </t>
  </si>
  <si>
    <t>High Tide Technologies - Echo Pt PS/Tank</t>
  </si>
  <si>
    <t>Ferguson Waterworks - 3" Meter</t>
  </si>
  <si>
    <t>Pollard Waterworks - Parts</t>
  </si>
  <si>
    <t>Returned Check - Adams</t>
  </si>
  <si>
    <t>Deposit 11/23/20 Credit Card</t>
  </si>
  <si>
    <t>Deposit 11/24/20 Credit Card</t>
  </si>
  <si>
    <t>Deposit 11/25/20</t>
  </si>
  <si>
    <t>Wm Criswell*</t>
  </si>
  <si>
    <t>Sierra Jones*</t>
  </si>
  <si>
    <t>Heather Branscum - Deposit Refund</t>
  </si>
  <si>
    <t>Michael Jones - Deposit Refund</t>
  </si>
  <si>
    <t>Anika Beagle - Deposit Refund</t>
  </si>
  <si>
    <t>Ricky Cox - Deposit Refund</t>
  </si>
  <si>
    <t>Trisha Hunter - Deposit Refund</t>
  </si>
  <si>
    <t>Randy Pinson</t>
  </si>
  <si>
    <t>2020 Hwy 790</t>
  </si>
  <si>
    <t>Deposit 11/25/20 Credit Card</t>
  </si>
  <si>
    <t>Deposit 11/27/20 Credit Card</t>
  </si>
  <si>
    <t>Deposit 11/28/20 Credit Card</t>
  </si>
  <si>
    <t>Deposit 11/29/20 Credit Card</t>
  </si>
  <si>
    <t>Brandon Polston</t>
  </si>
  <si>
    <t>75 Jarrods Way</t>
  </si>
  <si>
    <t>Deposit 12/1/20</t>
  </si>
  <si>
    <t>Deposit 11/30/20 Credit Card</t>
  </si>
  <si>
    <t>Deposit 12/2/20</t>
  </si>
  <si>
    <t>Travis Smith</t>
  </si>
  <si>
    <t>2051 Hwy 90</t>
  </si>
  <si>
    <t>Deposit 12/1/20 Credit Card</t>
  </si>
  <si>
    <t xml:space="preserve">Credit Card Service Fee </t>
  </si>
  <si>
    <t>Deposit 12/2/20 Credit Card</t>
  </si>
  <si>
    <t>Deposit 12/3/20</t>
  </si>
  <si>
    <t>KY State Treas - Sales &amp; Use</t>
  </si>
  <si>
    <t>Deposit 12/3/20 Credit Card</t>
  </si>
  <si>
    <t>Deposit 12/4/20</t>
  </si>
  <si>
    <t>Deposit 12/4/20 Paid at Bank</t>
  </si>
  <si>
    <t>Deposit 12/7/20</t>
  </si>
  <si>
    <t>Matt Tucker - Directors Pay</t>
  </si>
  <si>
    <t>Leland Keith - Directors Pay</t>
  </si>
  <si>
    <t>Clint Keith - Directors Pay</t>
  </si>
  <si>
    <t>Charles Cassada - Directors Pay</t>
  </si>
  <si>
    <t>Alvin Morrow - Directors Pay</t>
  </si>
  <si>
    <t>Deposit 12/4/20 Credit Card</t>
  </si>
  <si>
    <t>Deposit 12/5/20 Credit Card</t>
  </si>
  <si>
    <t>Alvin Morrow</t>
  </si>
  <si>
    <t>Deposit 12/6/20 Credit Card</t>
  </si>
  <si>
    <t>KY State Treas - School Tax</t>
  </si>
  <si>
    <t xml:space="preserve">Deposit 11/30/20  </t>
  </si>
  <si>
    <t>Deluxe Checks - Deposit Slips</t>
  </si>
  <si>
    <t>Chili's - Office Expense</t>
  </si>
  <si>
    <t>Deposit 12/8/20</t>
  </si>
  <si>
    <t>Paula Burkhart</t>
  </si>
  <si>
    <t>20 Nevels Rd</t>
  </si>
  <si>
    <t>Deposit 12/7/20 Credit Card</t>
  </si>
  <si>
    <t>Danville Office Supply - Office Supplies</t>
  </si>
  <si>
    <t>Commonwealth Journal-Ad for Project</t>
  </si>
  <si>
    <t>Pollard - Field Materials</t>
  </si>
  <si>
    <t>Deposit 12/8/20 Credit Card</t>
  </si>
  <si>
    <t>Deposit 12/9/20</t>
  </si>
  <si>
    <t>Deposit 12/9/20 Credit Card</t>
  </si>
  <si>
    <t>Deposit 12/10/20</t>
  </si>
  <si>
    <t>Deposit 12/10/20 Paid At Bank</t>
  </si>
  <si>
    <t>Deposit 12/10/20 Drafts</t>
  </si>
  <si>
    <t>Johnny D Brown</t>
  </si>
  <si>
    <t>35 Rhett Butler</t>
  </si>
  <si>
    <t>Captial Savings - Savings</t>
  </si>
  <si>
    <t>Deposit 12/11/20</t>
  </si>
  <si>
    <t>Deposit 12/10/20 Credit Cards</t>
  </si>
  <si>
    <t>Deposit 12/11/20 Credit Card</t>
  </si>
  <si>
    <t>Deposit 12/12/20 Credit Card</t>
  </si>
  <si>
    <t>Deposit 12/13/20 Credit Card</t>
  </si>
  <si>
    <t>Returned Draft-Adams</t>
  </si>
  <si>
    <t>Deposit 12/14/20</t>
  </si>
  <si>
    <t>Deposit 12/14/20 Credit Card</t>
  </si>
  <si>
    <t>Deposit 12/15/20 Credit Card</t>
  </si>
  <si>
    <t>Deposit 12/16/20 Credit Card</t>
  </si>
  <si>
    <t>Deposit 12/17/20</t>
  </si>
  <si>
    <t>Deposit 12/17/20 Credit Card</t>
  </si>
  <si>
    <t>Deposit 12/18/20 Credit Card</t>
  </si>
  <si>
    <t>Deposit 12/20/20 Credit Card</t>
  </si>
  <si>
    <t>Deposit 12/21/20</t>
  </si>
  <si>
    <t>Handi-port - carport</t>
  </si>
  <si>
    <t>Deposit 12/21/20 Credit Card</t>
  </si>
  <si>
    <t>Deposit 12/28/20</t>
  </si>
  <si>
    <t>Rita Holloway - Deposit Refund</t>
  </si>
  <si>
    <t>Kennie Gibson - Deposit Refund</t>
  </si>
  <si>
    <t>Citizens Bank - Auto Withdrawal Charges</t>
  </si>
  <si>
    <t>Deposit 12/22/20 Credit Card</t>
  </si>
  <si>
    <t>Deposit 12/28/20 Credit Card</t>
  </si>
  <si>
    <t>Korinne Kavanagh - Overpayment Refund</t>
  </si>
  <si>
    <t>U S Postal - Permit Fee</t>
  </si>
  <si>
    <t xml:space="preserve"> </t>
  </si>
  <si>
    <t>Deposit 12/29/20 Credit Card</t>
  </si>
  <si>
    <t>Returned Check - Scott</t>
  </si>
  <si>
    <t>Deposit 12/30/20 Credit Card</t>
  </si>
  <si>
    <t>Member Deposit - Greunke</t>
  </si>
  <si>
    <t>Deposit 12/31/20 Credit Card</t>
  </si>
  <si>
    <t>Matthew Greunke</t>
  </si>
  <si>
    <t>127 Little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</si>
</sst>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[$-409]mmmm\-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0" fontId="2" fillId="0" borderId="0" xfId="0" applyFont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/>
    <xf numFmtId="165" fontId="0" fillId="0" borderId="6" xfId="0" applyNumberFormat="1" applyBorder="1"/>
    <xf numFmtId="165" fontId="0" fillId="0" borderId="0" xfId="0" applyNumberFormat="1"/>
    <xf numFmtId="0" fontId="0" fillId="0" borderId="6" xfId="0" applyBorder="1"/>
    <xf numFmtId="164" fontId="0" fillId="0" borderId="6" xfId="0" applyNumberFormat="1" applyBorder="1"/>
    <xf numFmtId="0" fontId="4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3" xfId="0" applyBorder="1"/>
    <xf numFmtId="14" fontId="0" fillId="0" borderId="3" xfId="0" applyNumberFormat="1" applyBorder="1"/>
    <xf numFmtId="164" fontId="0" fillId="0" borderId="3" xfId="0" applyNumberFormat="1" applyBorder="1"/>
    <xf numFmtId="0" fontId="2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0" fontId="5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/>
    <xf numFmtId="164" fontId="0" fillId="0" borderId="5" xfId="0" applyNumberFormat="1" applyBorder="1"/>
    <xf numFmtId="0" fontId="0" fillId="0" borderId="9" xfId="0" applyBorder="1"/>
    <xf numFmtId="164" fontId="0" fillId="0" borderId="9" xfId="0" applyNumberFormat="1" applyBorder="1"/>
    <xf numFmtId="0" fontId="7" fillId="0" borderId="13" xfId="0" applyFont="1" applyBorder="1"/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0" fontId="0" fillId="0" borderId="13" xfId="0" applyBorder="1"/>
    <xf numFmtId="8" fontId="0" fillId="0" borderId="0" xfId="0" applyNumberFormat="1"/>
    <xf numFmtId="8" fontId="0" fillId="0" borderId="1" xfId="0" applyNumberFormat="1" applyBorder="1"/>
    <xf numFmtId="8" fontId="0" fillId="0" borderId="20" xfId="0" applyNumberFormat="1" applyBorder="1"/>
    <xf numFmtId="14" fontId="0" fillId="0" borderId="1" xfId="0" applyNumberFormat="1" applyBorder="1"/>
    <xf numFmtId="14" fontId="0" fillId="0" borderId="9" xfId="0" applyNumberFormat="1" applyBorder="1"/>
    <xf numFmtId="8" fontId="1" fillId="0" borderId="1" xfId="0" applyNumberFormat="1" applyFont="1" applyBorder="1"/>
    <xf numFmtId="8" fontId="1" fillId="0" borderId="9" xfId="0" applyNumberFormat="1" applyFont="1" applyBorder="1"/>
    <xf numFmtId="8" fontId="4" fillId="0" borderId="22" xfId="0" applyNumberFormat="1" applyFont="1" applyBorder="1"/>
    <xf numFmtId="8" fontId="1" fillId="0" borderId="2" xfId="0" applyNumberFormat="1" applyFont="1" applyBorder="1"/>
    <xf numFmtId="8" fontId="1" fillId="0" borderId="25" xfId="0" applyNumberFormat="1" applyFont="1" applyBorder="1"/>
    <xf numFmtId="8" fontId="1" fillId="0" borderId="28" xfId="0" applyNumberFormat="1" applyFont="1" applyBorder="1"/>
    <xf numFmtId="8" fontId="1" fillId="0" borderId="22" xfId="0" applyNumberFormat="1" applyFont="1" applyBorder="1"/>
    <xf numFmtId="8" fontId="1" fillId="0" borderId="0" xfId="0" applyNumberFormat="1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164" fontId="0" fillId="3" borderId="1" xfId="0" applyNumberFormat="1" applyFill="1" applyBorder="1"/>
    <xf numFmtId="164" fontId="0" fillId="3" borderId="0" xfId="0" applyNumberFormat="1" applyFill="1"/>
    <xf numFmtId="0" fontId="7" fillId="3" borderId="10" xfId="0" applyFont="1" applyFill="1" applyBorder="1"/>
    <xf numFmtId="164" fontId="7" fillId="3" borderId="11" xfId="0" applyNumberFormat="1" applyFon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0" fontId="2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3" borderId="13" xfId="0" applyFill="1" applyBorder="1"/>
    <xf numFmtId="164" fontId="0" fillId="3" borderId="14" xfId="0" applyNumberFormat="1" applyFill="1" applyBorder="1"/>
    <xf numFmtId="0" fontId="2" fillId="4" borderId="0" xfId="0" applyFont="1" applyFill="1" applyAlignment="1">
      <alignment horizontal="center"/>
    </xf>
    <xf numFmtId="0" fontId="0" fillId="4" borderId="24" xfId="0" applyFill="1" applyBorder="1"/>
    <xf numFmtId="0" fontId="0" fillId="4" borderId="15" xfId="0" applyFill="1" applyBorder="1"/>
    <xf numFmtId="0" fontId="0" fillId="4" borderId="27" xfId="0" applyFill="1" applyBorder="1"/>
    <xf numFmtId="0" fontId="0" fillId="4" borderId="31" xfId="0" applyFill="1" applyBorder="1"/>
    <xf numFmtId="0" fontId="0" fillId="4" borderId="30" xfId="0" applyFill="1" applyBorder="1"/>
    <xf numFmtId="0" fontId="0" fillId="4" borderId="1" xfId="0" applyFill="1" applyBorder="1"/>
    <xf numFmtId="0" fontId="0" fillId="4" borderId="9" xfId="0" applyFill="1" applyBorder="1"/>
    <xf numFmtId="0" fontId="2" fillId="4" borderId="19" xfId="0" applyFont="1" applyFill="1" applyBorder="1"/>
    <xf numFmtId="0" fontId="0" fillId="4" borderId="0" xfId="0" applyFill="1"/>
    <xf numFmtId="0" fontId="2" fillId="4" borderId="9" xfId="0" applyFont="1" applyFill="1" applyBorder="1" applyAlignment="1">
      <alignment horizontal="center"/>
    </xf>
    <xf numFmtId="8" fontId="0" fillId="4" borderId="26" xfId="0" applyNumberFormat="1" applyFill="1" applyBorder="1"/>
    <xf numFmtId="8" fontId="0" fillId="4" borderId="16" xfId="0" applyNumberFormat="1" applyFill="1" applyBorder="1"/>
    <xf numFmtId="8" fontId="0" fillId="4" borderId="29" xfId="0" applyNumberFormat="1" applyFill="1" applyBorder="1"/>
    <xf numFmtId="8" fontId="0" fillId="4" borderId="23" xfId="0" applyNumberFormat="1" applyFill="1" applyBorder="1"/>
    <xf numFmtId="8" fontId="0" fillId="4" borderId="32" xfId="0" applyNumberFormat="1" applyFill="1" applyBorder="1"/>
    <xf numFmtId="8" fontId="0" fillId="4" borderId="2" xfId="0" applyNumberFormat="1" applyFill="1" applyBorder="1"/>
    <xf numFmtId="8" fontId="0" fillId="4" borderId="1" xfId="0" applyNumberFormat="1" applyFill="1" applyBorder="1"/>
    <xf numFmtId="8" fontId="4" fillId="4" borderId="22" xfId="0" applyNumberFormat="1" applyFont="1" applyFill="1" applyBorder="1"/>
    <xf numFmtId="8" fontId="4" fillId="4" borderId="23" xfId="0" applyNumberFormat="1" applyFont="1" applyFill="1" applyBorder="1"/>
    <xf numFmtId="8" fontId="10" fillId="0" borderId="0" xfId="0" applyNumberFormat="1" applyFont="1"/>
    <xf numFmtId="0" fontId="8" fillId="4" borderId="15" xfId="0" applyFont="1" applyFill="1" applyBorder="1"/>
    <xf numFmtId="0" fontId="10" fillId="4" borderId="1" xfId="0" applyFont="1" applyFill="1" applyBorder="1"/>
    <xf numFmtId="0" fontId="8" fillId="0" borderId="1" xfId="0" applyFont="1" applyBorder="1"/>
    <xf numFmtId="0" fontId="0" fillId="3" borderId="17" xfId="0" applyFill="1" applyBorder="1"/>
    <xf numFmtId="0" fontId="0" fillId="3" borderId="6" xfId="0" applyFill="1" applyBorder="1"/>
    <xf numFmtId="164" fontId="0" fillId="3" borderId="6" xfId="0" applyNumberFormat="1" applyFill="1" applyBorder="1"/>
    <xf numFmtId="164" fontId="0" fillId="3" borderId="18" xfId="0" applyNumberFormat="1" applyFill="1" applyBorder="1"/>
    <xf numFmtId="0" fontId="0" fillId="4" borderId="34" xfId="0" applyFill="1" applyBorder="1"/>
    <xf numFmtId="8" fontId="1" fillId="0" borderId="21" xfId="0" applyNumberFormat="1" applyFont="1" applyBorder="1"/>
    <xf numFmtId="0" fontId="8" fillId="4" borderId="2" xfId="0" applyFont="1" applyFill="1" applyBorder="1"/>
    <xf numFmtId="0" fontId="8" fillId="4" borderId="1" xfId="0" applyFont="1" applyFill="1" applyBorder="1"/>
    <xf numFmtId="0" fontId="8" fillId="0" borderId="21" xfId="0" applyFont="1" applyBorder="1"/>
    <xf numFmtId="0" fontId="8" fillId="0" borderId="9" xfId="0" applyFont="1" applyBorder="1"/>
    <xf numFmtId="14" fontId="8" fillId="0" borderId="3" xfId="0" applyNumberFormat="1" applyFont="1" applyBorder="1"/>
    <xf numFmtId="14" fontId="5" fillId="0" borderId="0" xfId="0" applyNumberFormat="1" applyFont="1"/>
    <xf numFmtId="8" fontId="0" fillId="0" borderId="9" xfId="0" applyNumberFormat="1" applyBorder="1"/>
    <xf numFmtId="0" fontId="0" fillId="0" borderId="2" xfId="0" applyBorder="1"/>
    <xf numFmtId="14" fontId="0" fillId="0" borderId="2" xfId="0" applyNumberFormat="1" applyBorder="1"/>
    <xf numFmtId="0" fontId="8" fillId="4" borderId="24" xfId="0" applyFont="1" applyFill="1" applyBorder="1"/>
    <xf numFmtId="0" fontId="8" fillId="4" borderId="25" xfId="0" applyFont="1" applyFill="1" applyBorder="1"/>
    <xf numFmtId="8" fontId="0" fillId="4" borderId="25" xfId="0" applyNumberFormat="1" applyFill="1" applyBorder="1"/>
    <xf numFmtId="0" fontId="0" fillId="4" borderId="25" xfId="0" applyFill="1" applyBorder="1"/>
    <xf numFmtId="14" fontId="0" fillId="4" borderId="26" xfId="0" applyNumberFormat="1" applyFill="1" applyBorder="1"/>
    <xf numFmtId="164" fontId="0" fillId="4" borderId="1" xfId="0" applyNumberFormat="1" applyFill="1" applyBorder="1"/>
    <xf numFmtId="14" fontId="0" fillId="4" borderId="16" xfId="0" applyNumberFormat="1" applyFill="1" applyBorder="1"/>
    <xf numFmtId="0" fontId="8" fillId="4" borderId="27" xfId="0" applyFont="1" applyFill="1" applyBorder="1"/>
    <xf numFmtId="0" fontId="0" fillId="4" borderId="28" xfId="0" applyFill="1" applyBorder="1"/>
    <xf numFmtId="164" fontId="0" fillId="4" borderId="28" xfId="0" applyNumberFormat="1" applyFill="1" applyBorder="1"/>
    <xf numFmtId="8" fontId="0" fillId="4" borderId="28" xfId="0" applyNumberFormat="1" applyFill="1" applyBorder="1"/>
    <xf numFmtId="8" fontId="2" fillId="4" borderId="29" xfId="0" applyNumberFormat="1" applyFont="1" applyFill="1" applyBorder="1"/>
    <xf numFmtId="14" fontId="8" fillId="0" borderId="9" xfId="0" applyNumberFormat="1" applyFont="1" applyBorder="1"/>
    <xf numFmtId="0" fontId="8" fillId="3" borderId="24" xfId="0" applyFont="1" applyFill="1" applyBorder="1"/>
    <xf numFmtId="0" fontId="8" fillId="3" borderId="25" xfId="0" applyFont="1" applyFill="1" applyBorder="1"/>
    <xf numFmtId="164" fontId="0" fillId="3" borderId="25" xfId="0" applyNumberFormat="1" applyFill="1" applyBorder="1"/>
    <xf numFmtId="0" fontId="0" fillId="3" borderId="25" xfId="0" applyFill="1" applyBorder="1"/>
    <xf numFmtId="14" fontId="0" fillId="3" borderId="26" xfId="0" applyNumberFormat="1" applyFill="1" applyBorder="1"/>
    <xf numFmtId="0" fontId="8" fillId="3" borderId="15" xfId="0" applyFont="1" applyFill="1" applyBorder="1"/>
    <xf numFmtId="14" fontId="0" fillId="3" borderId="16" xfId="0" applyNumberFormat="1" applyFill="1" applyBorder="1"/>
    <xf numFmtId="0" fontId="8" fillId="3" borderId="27" xfId="0" applyFont="1" applyFill="1" applyBorder="1"/>
    <xf numFmtId="0" fontId="0" fillId="3" borderId="28" xfId="0" applyFill="1" applyBorder="1"/>
    <xf numFmtId="164" fontId="0" fillId="3" borderId="28" xfId="0" applyNumberFormat="1" applyFill="1" applyBorder="1"/>
    <xf numFmtId="0" fontId="8" fillId="0" borderId="2" xfId="0" applyFont="1" applyBorder="1"/>
    <xf numFmtId="8" fontId="2" fillId="3" borderId="29" xfId="0" applyNumberFormat="1" applyFont="1" applyFill="1" applyBorder="1"/>
    <xf numFmtId="164" fontId="0" fillId="0" borderId="21" xfId="0" applyNumberFormat="1" applyBorder="1"/>
    <xf numFmtId="0" fontId="0" fillId="3" borderId="36" xfId="0" applyFill="1" applyBorder="1"/>
    <xf numFmtId="164" fontId="0" fillId="3" borderId="36" xfId="0" applyNumberFormat="1" applyFill="1" applyBorder="1"/>
    <xf numFmtId="8" fontId="2" fillId="3" borderId="37" xfId="0" applyNumberFormat="1" applyFont="1" applyFill="1" applyBorder="1"/>
    <xf numFmtId="0" fontId="2" fillId="3" borderId="35" xfId="0" applyFont="1" applyFill="1" applyBorder="1"/>
    <xf numFmtId="0" fontId="8" fillId="3" borderId="36" xfId="0" applyFont="1" applyFill="1" applyBorder="1"/>
    <xf numFmtId="0" fontId="8" fillId="0" borderId="0" xfId="0" applyFont="1"/>
    <xf numFmtId="0" fontId="0" fillId="0" borderId="21" xfId="0" applyBorder="1"/>
    <xf numFmtId="14" fontId="0" fillId="0" borderId="21" xfId="0" applyNumberFormat="1" applyBorder="1"/>
    <xf numFmtId="0" fontId="0" fillId="3" borderId="15" xfId="0" applyFill="1" applyBorder="1"/>
    <xf numFmtId="0" fontId="0" fillId="3" borderId="27" xfId="0" applyFill="1" applyBorder="1"/>
    <xf numFmtId="164" fontId="2" fillId="3" borderId="29" xfId="0" applyNumberFormat="1" applyFont="1" applyFill="1" applyBorder="1"/>
    <xf numFmtId="164" fontId="8" fillId="0" borderId="1" xfId="0" applyNumberFormat="1" applyFont="1" applyBorder="1"/>
    <xf numFmtId="0" fontId="8" fillId="3" borderId="1" xfId="0" applyFont="1" applyFill="1" applyBorder="1"/>
    <xf numFmtId="0" fontId="8" fillId="3" borderId="31" xfId="0" applyFont="1" applyFill="1" applyBorder="1"/>
    <xf numFmtId="0" fontId="8" fillId="3" borderId="2" xfId="0" applyFont="1" applyFill="1" applyBorder="1"/>
    <xf numFmtId="164" fontId="0" fillId="3" borderId="2" xfId="0" applyNumberFormat="1" applyFill="1" applyBorder="1"/>
    <xf numFmtId="0" fontId="0" fillId="3" borderId="2" xfId="0" applyFill="1" applyBorder="1"/>
    <xf numFmtId="14" fontId="0" fillId="3" borderId="32" xfId="0" applyNumberFormat="1" applyFill="1" applyBorder="1"/>
    <xf numFmtId="0" fontId="8" fillId="3" borderId="28" xfId="0" applyFont="1" applyFill="1" applyBorder="1"/>
    <xf numFmtId="8" fontId="0" fillId="3" borderId="29" xfId="0" applyNumberFormat="1" applyFill="1" applyBorder="1"/>
    <xf numFmtId="0" fontId="0" fillId="3" borderId="24" xfId="0" applyFill="1" applyBorder="1"/>
    <xf numFmtId="14" fontId="8" fillId="0" borderId="1" xfId="0" applyNumberFormat="1" applyFont="1" applyBorder="1"/>
    <xf numFmtId="0" fontId="0" fillId="3" borderId="26" xfId="0" applyFill="1" applyBorder="1"/>
    <xf numFmtId="0" fontId="2" fillId="3" borderId="36" xfId="0" applyFont="1" applyFill="1" applyBorder="1"/>
    <xf numFmtId="164" fontId="2" fillId="3" borderId="36" xfId="0" applyNumberFormat="1" applyFont="1" applyFill="1" applyBorder="1"/>
    <xf numFmtId="0" fontId="2" fillId="3" borderId="19" xfId="0" applyFont="1" applyFill="1" applyBorder="1"/>
    <xf numFmtId="0" fontId="2" fillId="3" borderId="22" xfId="0" applyFont="1" applyFill="1" applyBorder="1"/>
    <xf numFmtId="164" fontId="2" fillId="3" borderId="22" xfId="0" applyNumberFormat="1" applyFont="1" applyFill="1" applyBorder="1"/>
    <xf numFmtId="8" fontId="2" fillId="3" borderId="23" xfId="0" applyNumberFormat="1" applyFont="1" applyFill="1" applyBorder="1"/>
    <xf numFmtId="0" fontId="8" fillId="4" borderId="9" xfId="0" applyFont="1" applyFill="1" applyBorder="1"/>
    <xf numFmtId="14" fontId="8" fillId="3" borderId="24" xfId="0" applyNumberFormat="1" applyFont="1" applyFill="1" applyBorder="1"/>
    <xf numFmtId="14" fontId="8" fillId="3" borderId="15" xfId="0" applyNumberFormat="1" applyFont="1" applyFill="1" applyBorder="1"/>
    <xf numFmtId="14" fontId="8" fillId="3" borderId="27" xfId="0" applyNumberFormat="1" applyFont="1" applyFill="1" applyBorder="1"/>
    <xf numFmtId="0" fontId="2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/>
    <xf numFmtId="0" fontId="5" fillId="3" borderId="3" xfId="0" applyFont="1" applyFill="1" applyBorder="1" applyAlignment="1">
      <alignment horizontal="center"/>
    </xf>
    <xf numFmtId="14" fontId="8" fillId="0" borderId="2" xfId="0" applyNumberFormat="1" applyFont="1" applyBorder="1"/>
    <xf numFmtId="0" fontId="8" fillId="11" borderId="38" xfId="0" applyFont="1" applyFill="1" applyBorder="1"/>
    <xf numFmtId="0" fontId="0" fillId="11" borderId="25" xfId="0" applyFill="1" applyBorder="1"/>
    <xf numFmtId="164" fontId="0" fillId="11" borderId="25" xfId="0" applyNumberFormat="1" applyFill="1" applyBorder="1"/>
    <xf numFmtId="0" fontId="8" fillId="11" borderId="8" xfId="0" applyFont="1" applyFill="1" applyBorder="1"/>
    <xf numFmtId="0" fontId="0" fillId="11" borderId="1" xfId="0" applyFill="1" applyBorder="1"/>
    <xf numFmtId="164" fontId="0" fillId="11" borderId="1" xfId="0" applyNumberFormat="1" applyFill="1" applyBorder="1"/>
    <xf numFmtId="14" fontId="8" fillId="11" borderId="25" xfId="0" applyNumberFormat="1" applyFont="1" applyFill="1" applyBorder="1"/>
    <xf numFmtId="0" fontId="8" fillId="11" borderId="1" xfId="0" applyFont="1" applyFill="1" applyBorder="1"/>
    <xf numFmtId="14" fontId="8" fillId="11" borderId="1" xfId="0" applyNumberFormat="1" applyFont="1" applyFill="1" applyBorder="1"/>
    <xf numFmtId="0" fontId="0" fillId="4" borderId="35" xfId="0" applyFill="1" applyBorder="1"/>
    <xf numFmtId="8" fontId="1" fillId="0" borderId="36" xfId="0" applyNumberFormat="1" applyFont="1" applyBorder="1"/>
    <xf numFmtId="0" fontId="0" fillId="4" borderId="6" xfId="0" applyFill="1" applyBorder="1"/>
    <xf numFmtId="164" fontId="0" fillId="3" borderId="3" xfId="0" applyNumberFormat="1" applyFill="1" applyBorder="1"/>
    <xf numFmtId="0" fontId="8" fillId="0" borderId="25" xfId="0" applyFont="1" applyBorder="1"/>
    <xf numFmtId="164" fontId="0" fillId="0" borderId="25" xfId="0" applyNumberFormat="1" applyBorder="1"/>
    <xf numFmtId="0" fontId="0" fillId="0" borderId="25" xfId="0" applyBorder="1"/>
    <xf numFmtId="14" fontId="0" fillId="0" borderId="25" xfId="0" applyNumberFormat="1" applyBorder="1"/>
    <xf numFmtId="0" fontId="8" fillId="0" borderId="4" xfId="0" applyFont="1" applyBorder="1" applyAlignment="1">
      <alignment horizontal="center" wrapText="1"/>
    </xf>
    <xf numFmtId="8" fontId="0" fillId="3" borderId="40" xfId="0" applyNumberFormat="1" applyFill="1" applyBorder="1"/>
    <xf numFmtId="0" fontId="8" fillId="11" borderId="25" xfId="0" applyFont="1" applyFill="1" applyBorder="1"/>
    <xf numFmtId="14" fontId="0" fillId="11" borderId="1" xfId="0" applyNumberFormat="1" applyFill="1" applyBorder="1"/>
    <xf numFmtId="8" fontId="1" fillId="4" borderId="21" xfId="0" applyNumberFormat="1" applyFont="1" applyFill="1" applyBorder="1"/>
    <xf numFmtId="14" fontId="0" fillId="0" borderId="3" xfId="0" applyNumberFormat="1" applyBorder="1" applyAlignment="1">
      <alignment horizontal="right"/>
    </xf>
    <xf numFmtId="14" fontId="8" fillId="0" borderId="3" xfId="0" applyNumberFormat="1" applyFont="1" applyBorder="1" applyAlignment="1">
      <alignment horizontal="right"/>
    </xf>
    <xf numFmtId="0" fontId="8" fillId="0" borderId="41" xfId="0" applyFont="1" applyBorder="1"/>
    <xf numFmtId="14" fontId="0" fillId="0" borderId="42" xfId="0" applyNumberFormat="1" applyBorder="1"/>
    <xf numFmtId="0" fontId="8" fillId="11" borderId="9" xfId="0" applyFont="1" applyFill="1" applyBorder="1" applyAlignment="1">
      <alignment horizontal="left"/>
    </xf>
    <xf numFmtId="14" fontId="8" fillId="11" borderId="9" xfId="0" applyNumberFormat="1" applyFont="1" applyFill="1" applyBorder="1" applyAlignment="1">
      <alignment horizontal="right"/>
    </xf>
    <xf numFmtId="164" fontId="8" fillId="11" borderId="9" xfId="0" applyNumberFormat="1" applyFont="1" applyFill="1" applyBorder="1" applyAlignment="1">
      <alignment horizontal="right"/>
    </xf>
    <xf numFmtId="0" fontId="8" fillId="0" borderId="39" xfId="0" applyFont="1" applyBorder="1"/>
    <xf numFmtId="14" fontId="0" fillId="0" borderId="0" xfId="0" applyNumberFormat="1"/>
    <xf numFmtId="0" fontId="8" fillId="11" borderId="9" xfId="0" applyFont="1" applyFill="1" applyBorder="1"/>
    <xf numFmtId="164" fontId="0" fillId="11" borderId="9" xfId="0" applyNumberFormat="1" applyFill="1" applyBorder="1"/>
    <xf numFmtId="0" fontId="0" fillId="11" borderId="9" xfId="0" applyFill="1" applyBorder="1"/>
    <xf numFmtId="14" fontId="0" fillId="11" borderId="9" xfId="0" applyNumberFormat="1" applyFill="1" applyBorder="1"/>
    <xf numFmtId="14" fontId="0" fillId="11" borderId="43" xfId="0" applyNumberFormat="1" applyFill="1" applyBorder="1"/>
    <xf numFmtId="8" fontId="1" fillId="11" borderId="1" xfId="0" applyNumberFormat="1" applyFont="1" applyFill="1" applyBorder="1"/>
    <xf numFmtId="8" fontId="1" fillId="11" borderId="25" xfId="0" applyNumberFormat="1" applyFont="1" applyFill="1" applyBorder="1"/>
    <xf numFmtId="8" fontId="1" fillId="11" borderId="28" xfId="0" applyNumberFormat="1" applyFont="1" applyFill="1" applyBorder="1"/>
    <xf numFmtId="8" fontId="1" fillId="11" borderId="36" xfId="0" applyNumberFormat="1" applyFont="1" applyFill="1" applyBorder="1"/>
    <xf numFmtId="8" fontId="1" fillId="11" borderId="22" xfId="0" applyNumberFormat="1" applyFont="1" applyFill="1" applyBorder="1"/>
    <xf numFmtId="8" fontId="1" fillId="11" borderId="2" xfId="0" applyNumberFormat="1" applyFont="1" applyFill="1" applyBorder="1"/>
    <xf numFmtId="8" fontId="1" fillId="11" borderId="9" xfId="0" applyNumberFormat="1" applyFont="1" applyFill="1" applyBorder="1"/>
    <xf numFmtId="0" fontId="8" fillId="4" borderId="30" xfId="0" applyFont="1" applyFill="1" applyBorder="1"/>
    <xf numFmtId="0" fontId="8" fillId="11" borderId="39" xfId="0" applyFont="1" applyFill="1" applyBorder="1"/>
    <xf numFmtId="0" fontId="8" fillId="11" borderId="21" xfId="0" applyFont="1" applyFill="1" applyBorder="1"/>
    <xf numFmtId="164" fontId="0" fillId="11" borderId="21" xfId="0" applyNumberFormat="1" applyFill="1" applyBorder="1"/>
    <xf numFmtId="0" fontId="0" fillId="11" borderId="21" xfId="0" applyFill="1" applyBorder="1"/>
    <xf numFmtId="14" fontId="0" fillId="11" borderId="44" xfId="0" applyNumberFormat="1" applyFill="1" applyBorder="1"/>
    <xf numFmtId="165" fontId="8" fillId="0" borderId="6" xfId="0" applyNumberFormat="1" applyFont="1" applyBorder="1"/>
    <xf numFmtId="0" fontId="8" fillId="4" borderId="34" xfId="0" applyFont="1" applyFill="1" applyBorder="1"/>
    <xf numFmtId="0" fontId="0" fillId="4" borderId="3" xfId="0" applyFill="1" applyBorder="1"/>
    <xf numFmtId="8" fontId="1" fillId="0" borderId="15" xfId="0" applyNumberFormat="1" applyFont="1" applyBorder="1"/>
    <xf numFmtId="164" fontId="0" fillId="0" borderId="45" xfId="0" applyNumberFormat="1" applyBorder="1"/>
    <xf numFmtId="164" fontId="10" fillId="0" borderId="0" xfId="0" applyNumberFormat="1" applyFont="1"/>
    <xf numFmtId="0" fontId="2" fillId="3" borderId="3" xfId="0" applyFont="1" applyFill="1" applyBorder="1"/>
    <xf numFmtId="17" fontId="0" fillId="0" borderId="0" xfId="0" applyNumberFormat="1"/>
    <xf numFmtId="0" fontId="8" fillId="0" borderId="15" xfId="0" applyFont="1" applyBorder="1"/>
    <xf numFmtId="0" fontId="4" fillId="2" borderId="4" xfId="0" applyFont="1" applyFill="1" applyBorder="1" applyAlignment="1">
      <alignment horizontal="center" wrapText="1"/>
    </xf>
    <xf numFmtId="0" fontId="8" fillId="4" borderId="31" xfId="0" applyFont="1" applyFill="1" applyBorder="1"/>
    <xf numFmtId="0" fontId="8" fillId="0" borderId="4" xfId="0" applyFont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4" fillId="5" borderId="1" xfId="0" applyNumberFormat="1" applyFont="1" applyFill="1" applyBorder="1"/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12" borderId="0" xfId="0" applyFill="1"/>
    <xf numFmtId="164" fontId="0" fillId="12" borderId="0" xfId="0" applyNumberFormat="1" applyFill="1"/>
    <xf numFmtId="0" fontId="0" fillId="13" borderId="0" xfId="0" applyFill="1"/>
    <xf numFmtId="0" fontId="0" fillId="12" borderId="1" xfId="0" applyFill="1" applyBorder="1"/>
    <xf numFmtId="164" fontId="0" fillId="12" borderId="1" xfId="0" applyNumberFormat="1" applyFill="1" applyBorder="1"/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" xfId="0" applyFont="1" applyBorder="1"/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8" fillId="0" borderId="3" xfId="0" applyNumberFormat="1" applyFont="1" applyBorder="1"/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46" xfId="0" applyFill="1" applyBorder="1"/>
    <xf numFmtId="164" fontId="0" fillId="3" borderId="46" xfId="0" applyNumberFormat="1" applyFill="1" applyBorder="1"/>
    <xf numFmtId="8" fontId="2" fillId="3" borderId="46" xfId="0" applyNumberFormat="1" applyFont="1" applyFill="1" applyBorder="1"/>
    <xf numFmtId="0" fontId="0" fillId="3" borderId="22" xfId="0" applyFill="1" applyBorder="1"/>
    <xf numFmtId="8" fontId="2" fillId="3" borderId="19" xfId="0" applyNumberFormat="1" applyFont="1" applyFill="1" applyBorder="1"/>
    <xf numFmtId="0" fontId="0" fillId="0" borderId="7" xfId="0" applyBorder="1" applyAlignment="1">
      <alignment horizontal="center" wrapText="1"/>
    </xf>
    <xf numFmtId="0" fontId="15" fillId="14" borderId="3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7" xfId="0" applyNumberForma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11" borderId="0" xfId="0" applyFill="1"/>
    <xf numFmtId="164" fontId="0" fillId="11" borderId="0" xfId="0" applyNumberFormat="1" applyFill="1"/>
    <xf numFmtId="0" fontId="2" fillId="12" borderId="47" xfId="0" applyFont="1" applyFill="1" applyBorder="1"/>
    <xf numFmtId="164" fontId="2" fillId="12" borderId="47" xfId="0" applyNumberFormat="1" applyFont="1" applyFill="1" applyBorder="1"/>
    <xf numFmtId="0" fontId="2" fillId="12" borderId="0" xfId="0" applyFont="1" applyFill="1"/>
    <xf numFmtId="0" fontId="2" fillId="12" borderId="1" xfId="0" applyFont="1" applyFill="1" applyBorder="1"/>
    <xf numFmtId="164" fontId="2" fillId="12" borderId="1" xfId="0" applyNumberFormat="1" applyFont="1" applyFill="1" applyBorder="1"/>
    <xf numFmtId="0" fontId="2" fillId="12" borderId="8" xfId="0" applyFont="1" applyFill="1" applyBorder="1"/>
    <xf numFmtId="0" fontId="5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8" fontId="0" fillId="4" borderId="40" xfId="0" applyNumberFormat="1" applyFill="1" applyBorder="1"/>
    <xf numFmtId="0" fontId="8" fillId="4" borderId="35" xfId="0" applyFont="1" applyFill="1" applyBorder="1"/>
    <xf numFmtId="8" fontId="0" fillId="4" borderId="37" xfId="0" applyNumberFormat="1" applyFill="1" applyBorder="1"/>
    <xf numFmtId="0" fontId="8" fillId="4" borderId="48" xfId="0" applyFont="1" applyFill="1" applyBorder="1"/>
    <xf numFmtId="8" fontId="0" fillId="4" borderId="8" xfId="0" applyNumberFormat="1" applyFill="1" applyBorder="1"/>
    <xf numFmtId="0" fontId="2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5" fillId="14" borderId="4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0" fontId="0" fillId="11" borderId="4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B014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Expense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(2)"/>
      <sheetName val="2019"/>
      <sheetName val="Deposits"/>
      <sheetName val="BLANK"/>
      <sheetName val="January 2020"/>
      <sheetName val="December 2019"/>
      <sheetName val="November 2019"/>
      <sheetName val="October 2019"/>
      <sheetName val="September 2019"/>
      <sheetName val="August 2019"/>
      <sheetName val="July 2019"/>
      <sheetName val="June 2019"/>
      <sheetName val="May 2019"/>
      <sheetName val="April 2019"/>
      <sheetName val="March 2019"/>
      <sheetName val="February 2019"/>
      <sheetName val="January 2019"/>
      <sheetName val="Total 2019"/>
      <sheetName val="Total Feb 2019-Jan 2020"/>
      <sheetName val="REV SINKING 1-03"/>
      <sheetName val="REV SINKING 2-05"/>
      <sheetName val="REV SINKING 3-09"/>
      <sheetName val="REV SINKING 4-11"/>
      <sheetName val="REV SINKING 5-13"/>
      <sheetName val="BWA OFFICE"/>
      <sheetName val="CAPITAL SAVINGS"/>
      <sheetName val="DEPRECIATION 3"/>
      <sheetName val="DEPRECIATION 4"/>
      <sheetName val="DEPRECIATION 5"/>
      <sheetName val="Short-Lived Assets"/>
      <sheetName val="ACCUMULATIVE CAPITAL"/>
      <sheetName val="Construction Checking"/>
      <sheetName val="DEPRECIATION 1"/>
      <sheetName val="DEPRECIATION 2"/>
      <sheetName val="SAVINGS SUMMARY"/>
      <sheetName val="Payroll Summary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4">
          <cell r="C134">
            <v>127972.98000000027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3"/>
  <sheetViews>
    <sheetView tabSelected="1" zoomScale="160" zoomScaleNormal="1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4" sqref="M34"/>
    </sheetView>
  </sheetViews>
  <sheetFormatPr defaultRowHeight="12.75" x14ac:dyDescent="0.35"/>
  <cols>
    <col min="1" max="1" width="26" customWidth="1"/>
    <col min="2" max="2" width="10" customWidth="1"/>
    <col min="3" max="3" width="10.86328125" customWidth="1"/>
    <col min="4" max="4" width="10.46484375" customWidth="1"/>
    <col min="5" max="5" width="9.46484375" customWidth="1"/>
    <col min="6" max="6" width="10.46484375" customWidth="1"/>
    <col min="7" max="7" width="9.53125" customWidth="1"/>
    <col min="8" max="9" width="9.46484375" customWidth="1"/>
    <col min="10" max="11" width="9.53125" customWidth="1"/>
    <col min="12" max="12" width="10.46484375" customWidth="1"/>
    <col min="13" max="13" width="10" customWidth="1"/>
    <col min="14" max="14" width="12.46484375" customWidth="1"/>
  </cols>
  <sheetData>
    <row r="1" spans="1:14" ht="13.5" thickBot="1" x14ac:dyDescent="0.45">
      <c r="A1" s="67">
        <v>2020</v>
      </c>
      <c r="B1" s="77" t="s">
        <v>91</v>
      </c>
      <c r="C1" s="77" t="s">
        <v>92</v>
      </c>
      <c r="D1" s="77" t="s">
        <v>93</v>
      </c>
      <c r="E1" s="77" t="s">
        <v>94</v>
      </c>
      <c r="F1" s="77" t="s">
        <v>95</v>
      </c>
      <c r="G1" s="77" t="s">
        <v>96</v>
      </c>
      <c r="H1" s="77" t="s">
        <v>97</v>
      </c>
      <c r="I1" s="77" t="s">
        <v>98</v>
      </c>
      <c r="J1" s="77" t="s">
        <v>99</v>
      </c>
      <c r="K1" s="77" t="s">
        <v>100</v>
      </c>
      <c r="L1" s="77" t="s">
        <v>101</v>
      </c>
      <c r="M1" s="77" t="s">
        <v>102</v>
      </c>
      <c r="N1" s="77" t="s">
        <v>103</v>
      </c>
    </row>
    <row r="2" spans="1:14" x14ac:dyDescent="0.35">
      <c r="A2" s="68" t="s">
        <v>135</v>
      </c>
      <c r="B2" s="49">
        <v>2424.38</v>
      </c>
      <c r="C2" s="49">
        <v>2424.38</v>
      </c>
      <c r="D2" s="208">
        <v>2424.38</v>
      </c>
      <c r="E2" s="49">
        <v>2424.38</v>
      </c>
      <c r="F2" s="49">
        <v>2424.38</v>
      </c>
      <c r="G2" s="49">
        <v>2424.38</v>
      </c>
      <c r="H2" s="49">
        <v>2424.38</v>
      </c>
      <c r="I2" s="49">
        <v>2424.38</v>
      </c>
      <c r="J2" s="49">
        <v>2424.38</v>
      </c>
      <c r="K2" s="208">
        <v>2424.38</v>
      </c>
      <c r="L2" s="49">
        <v>2424.38</v>
      </c>
      <c r="M2" s="208">
        <v>2424.38</v>
      </c>
      <c r="N2" s="78">
        <f>SUM(B2:M2)</f>
        <v>29092.560000000009</v>
      </c>
    </row>
    <row r="3" spans="1:14" x14ac:dyDescent="0.35">
      <c r="A3" s="69" t="s">
        <v>136</v>
      </c>
      <c r="B3" s="45">
        <v>1374.58</v>
      </c>
      <c r="C3" s="45">
        <v>1374.58</v>
      </c>
      <c r="D3" s="207">
        <v>1374.58</v>
      </c>
      <c r="E3" s="45">
        <v>1374.58</v>
      </c>
      <c r="F3" s="45">
        <v>1374.58</v>
      </c>
      <c r="G3" s="45">
        <v>1374.58</v>
      </c>
      <c r="H3" s="45">
        <v>1374.58</v>
      </c>
      <c r="I3" s="45"/>
      <c r="J3" s="45"/>
      <c r="K3" s="207"/>
      <c r="L3" s="45"/>
      <c r="M3" s="207"/>
      <c r="N3" s="79">
        <f t="shared" ref="N3:N67" si="0">SUM(B3:M3)</f>
        <v>9622.06</v>
      </c>
    </row>
    <row r="4" spans="1:14" ht="13.15" thickBot="1" x14ac:dyDescent="0.4">
      <c r="A4" s="69" t="s">
        <v>137</v>
      </c>
      <c r="B4" s="45">
        <v>2194.86</v>
      </c>
      <c r="C4" s="45">
        <v>2194.86</v>
      </c>
      <c r="D4" s="207">
        <v>2194.86</v>
      </c>
      <c r="E4" s="45">
        <v>2194.86</v>
      </c>
      <c r="F4" s="45">
        <v>2194.86</v>
      </c>
      <c r="G4" s="45">
        <v>2194.86</v>
      </c>
      <c r="H4" s="45">
        <v>2194.86</v>
      </c>
      <c r="I4" s="45">
        <v>2194.86</v>
      </c>
      <c r="J4" s="45">
        <v>2194.86</v>
      </c>
      <c r="K4" s="207">
        <v>2194.86</v>
      </c>
      <c r="L4" s="45">
        <v>2194.86</v>
      </c>
      <c r="M4" s="207">
        <v>2194.86</v>
      </c>
      <c r="N4" s="79">
        <f t="shared" si="0"/>
        <v>26338.320000000003</v>
      </c>
    </row>
    <row r="5" spans="1:14" ht="13.15" hidden="1" thickBot="1" x14ac:dyDescent="0.4">
      <c r="A5" s="95" t="s">
        <v>138</v>
      </c>
      <c r="B5" s="46"/>
      <c r="C5" s="50"/>
      <c r="D5" s="209"/>
      <c r="E5" s="50"/>
      <c r="F5" s="50"/>
      <c r="G5" s="50"/>
      <c r="H5" s="50"/>
      <c r="I5" s="50"/>
      <c r="J5" s="50"/>
      <c r="K5" s="209"/>
      <c r="L5" s="50"/>
      <c r="M5" s="209"/>
      <c r="N5" s="79">
        <f t="shared" si="0"/>
        <v>0</v>
      </c>
    </row>
    <row r="6" spans="1:14" ht="13.15" thickBot="1" x14ac:dyDescent="0.4">
      <c r="A6" s="222" t="s">
        <v>191</v>
      </c>
      <c r="B6" s="223">
        <v>2306.5700000000002</v>
      </c>
      <c r="C6" s="181">
        <v>2306.5700000000002</v>
      </c>
      <c r="D6" s="210">
        <v>2306.5700000000002</v>
      </c>
      <c r="E6" s="181">
        <v>2306.5700000000002</v>
      </c>
      <c r="F6" s="181">
        <v>2306.5700000000002</v>
      </c>
      <c r="G6" s="181">
        <v>2306.5700000000002</v>
      </c>
      <c r="H6" s="181">
        <v>2306.5700000000002</v>
      </c>
      <c r="I6" s="181">
        <v>2306.5700000000002</v>
      </c>
      <c r="J6" s="181">
        <v>2306.5700000000002</v>
      </c>
      <c r="K6" s="210">
        <v>2306.5700000000002</v>
      </c>
      <c r="L6" s="181">
        <v>2306.5700000000002</v>
      </c>
      <c r="M6" s="210">
        <v>2306.5700000000002</v>
      </c>
      <c r="N6" s="79">
        <f t="shared" si="0"/>
        <v>27678.84</v>
      </c>
    </row>
    <row r="7" spans="1:14" ht="13.15" thickBot="1" x14ac:dyDescent="0.4">
      <c r="A7" s="182" t="s">
        <v>139</v>
      </c>
      <c r="B7" s="50">
        <v>810.22</v>
      </c>
      <c r="C7" s="181">
        <v>1337.77</v>
      </c>
      <c r="D7" s="210">
        <v>946.3</v>
      </c>
      <c r="E7" s="181">
        <v>695.41</v>
      </c>
      <c r="F7" s="181">
        <v>0</v>
      </c>
      <c r="G7" s="181">
        <v>274.93</v>
      </c>
      <c r="H7" s="181">
        <v>820.72</v>
      </c>
      <c r="I7" s="181">
        <v>1094.6199999999999</v>
      </c>
      <c r="J7" s="181">
        <v>681.65</v>
      </c>
      <c r="K7" s="210">
        <v>622.62</v>
      </c>
      <c r="L7" s="181">
        <v>1089.5999999999999</v>
      </c>
      <c r="M7" s="210">
        <v>727.56</v>
      </c>
      <c r="N7" s="79">
        <f t="shared" si="0"/>
        <v>9101.3999999999978</v>
      </c>
    </row>
    <row r="8" spans="1:14" ht="13.15" thickBot="1" x14ac:dyDescent="0.4">
      <c r="A8" s="180" t="s">
        <v>140</v>
      </c>
      <c r="B8" s="181">
        <v>16669.93</v>
      </c>
      <c r="C8" s="51">
        <v>18076.669999999998</v>
      </c>
      <c r="D8" s="211">
        <v>19146.32</v>
      </c>
      <c r="E8" s="51">
        <v>13614.45</v>
      </c>
      <c r="F8" s="51">
        <v>20381.7</v>
      </c>
      <c r="G8" s="51">
        <v>22013.42</v>
      </c>
      <c r="H8" s="51">
        <v>22967.919999999998</v>
      </c>
      <c r="I8" s="51">
        <v>20740.580000000002</v>
      </c>
      <c r="J8" s="51">
        <v>27290.94</v>
      </c>
      <c r="K8" s="211">
        <v>22520.44</v>
      </c>
      <c r="L8" s="51">
        <v>21302.65</v>
      </c>
      <c r="M8" s="211">
        <v>18275.96</v>
      </c>
      <c r="N8" s="81">
        <f t="shared" si="0"/>
        <v>243000.97999999998</v>
      </c>
    </row>
    <row r="9" spans="1:14" x14ac:dyDescent="0.35">
      <c r="A9" s="68" t="s">
        <v>141</v>
      </c>
      <c r="B9" s="49">
        <v>2802.87</v>
      </c>
      <c r="C9" s="49">
        <v>2842.78</v>
      </c>
      <c r="D9" s="208">
        <v>2988.71</v>
      </c>
      <c r="E9" s="49">
        <v>2860.42</v>
      </c>
      <c r="F9" s="49">
        <v>2812.54</v>
      </c>
      <c r="G9" s="49">
        <v>2679.38</v>
      </c>
      <c r="H9" s="49">
        <v>2737.77</v>
      </c>
      <c r="I9" s="49">
        <v>2834.54</v>
      </c>
      <c r="J9" s="49">
        <v>2311.0700000000002</v>
      </c>
      <c r="K9" s="208">
        <v>2216.54</v>
      </c>
      <c r="L9" s="49">
        <v>2205.9699999999998</v>
      </c>
      <c r="M9" s="208">
        <v>2311.0700000000002</v>
      </c>
      <c r="N9" s="78">
        <f t="shared" si="0"/>
        <v>31603.660000000003</v>
      </c>
    </row>
    <row r="10" spans="1:14" x14ac:dyDescent="0.35">
      <c r="A10" s="69" t="s">
        <v>142</v>
      </c>
      <c r="B10" s="45">
        <v>371.21</v>
      </c>
      <c r="C10" s="45"/>
      <c r="D10" s="207"/>
      <c r="E10" s="45">
        <v>377.71</v>
      </c>
      <c r="F10" s="45"/>
      <c r="G10" s="45"/>
      <c r="H10" s="45">
        <v>352.46</v>
      </c>
      <c r="I10" s="45"/>
      <c r="J10" s="45"/>
      <c r="K10" s="207">
        <v>324</v>
      </c>
      <c r="L10" s="45"/>
      <c r="M10" s="207"/>
      <c r="N10" s="79">
        <f t="shared" si="0"/>
        <v>1425.3799999999999</v>
      </c>
    </row>
    <row r="11" spans="1:14" x14ac:dyDescent="0.35">
      <c r="A11" s="69" t="s">
        <v>143</v>
      </c>
      <c r="B11" s="45">
        <v>593.47</v>
      </c>
      <c r="C11" s="45">
        <v>619.66</v>
      </c>
      <c r="D11" s="207">
        <v>637.22</v>
      </c>
      <c r="E11" s="45">
        <v>611.22</v>
      </c>
      <c r="F11" s="45">
        <v>597.22</v>
      </c>
      <c r="G11" s="45">
        <v>567.26</v>
      </c>
      <c r="H11" s="45">
        <v>571.22</v>
      </c>
      <c r="I11" s="45">
        <v>603.22</v>
      </c>
      <c r="J11" s="45">
        <v>513.02</v>
      </c>
      <c r="K11" s="207">
        <v>487.02</v>
      </c>
      <c r="L11" s="45">
        <v>483.02</v>
      </c>
      <c r="M11" s="207">
        <v>518.04</v>
      </c>
      <c r="N11" s="79">
        <f t="shared" si="0"/>
        <v>6801.5900000000011</v>
      </c>
    </row>
    <row r="12" spans="1:14" x14ac:dyDescent="0.35">
      <c r="A12" s="69" t="s">
        <v>144</v>
      </c>
      <c r="B12" s="45">
        <v>267.67</v>
      </c>
      <c r="C12" s="45">
        <v>264.14999999999998</v>
      </c>
      <c r="D12" s="207">
        <v>245.73</v>
      </c>
      <c r="E12" s="45">
        <v>318.89</v>
      </c>
      <c r="F12" s="45">
        <v>326.27</v>
      </c>
      <c r="G12" s="45">
        <v>328.98</v>
      </c>
      <c r="H12" s="45">
        <v>387.55</v>
      </c>
      <c r="I12" s="45">
        <v>446.69</v>
      </c>
      <c r="J12" s="45">
        <v>489.86</v>
      </c>
      <c r="K12" s="207">
        <v>399.69</v>
      </c>
      <c r="L12" s="45">
        <v>346.62</v>
      </c>
      <c r="M12" s="207">
        <v>374.91</v>
      </c>
      <c r="N12" s="79">
        <f t="shared" si="0"/>
        <v>4197.01</v>
      </c>
    </row>
    <row r="13" spans="1:14" ht="13.15" thickBot="1" x14ac:dyDescent="0.4">
      <c r="A13" s="70" t="s">
        <v>145</v>
      </c>
      <c r="B13" s="50">
        <v>1860.32</v>
      </c>
      <c r="C13" s="50">
        <v>1975.43</v>
      </c>
      <c r="D13" s="209">
        <v>1842.34</v>
      </c>
      <c r="E13" s="50">
        <v>1793.36</v>
      </c>
      <c r="F13" s="50">
        <v>1974.07</v>
      </c>
      <c r="G13" s="50">
        <v>2002.53</v>
      </c>
      <c r="H13" s="50">
        <v>2275.46</v>
      </c>
      <c r="I13" s="50">
        <v>2203.02</v>
      </c>
      <c r="J13" s="50">
        <v>2483.46</v>
      </c>
      <c r="K13" s="209">
        <v>2210.42</v>
      </c>
      <c r="L13" s="50">
        <v>2013.34</v>
      </c>
      <c r="M13" s="209">
        <v>2026.96</v>
      </c>
      <c r="N13" s="80">
        <f t="shared" si="0"/>
        <v>24660.710000000003</v>
      </c>
    </row>
    <row r="14" spans="1:14" ht="13.15" thickBot="1" x14ac:dyDescent="0.4">
      <c r="A14" s="68" t="s">
        <v>146</v>
      </c>
      <c r="B14" s="49">
        <v>400</v>
      </c>
      <c r="C14" s="49">
        <v>400</v>
      </c>
      <c r="D14" s="208">
        <v>400</v>
      </c>
      <c r="E14" s="49">
        <v>400</v>
      </c>
      <c r="F14" s="49">
        <v>400</v>
      </c>
      <c r="G14" s="49">
        <v>400</v>
      </c>
      <c r="H14" s="49">
        <v>400</v>
      </c>
      <c r="I14" s="49"/>
      <c r="J14" s="49"/>
      <c r="K14" s="208"/>
      <c r="L14" s="49"/>
      <c r="M14" s="208"/>
      <c r="N14" s="78">
        <f t="shared" si="0"/>
        <v>2800</v>
      </c>
    </row>
    <row r="15" spans="1:14" x14ac:dyDescent="0.35">
      <c r="A15" s="71" t="s">
        <v>199</v>
      </c>
      <c r="B15" s="48">
        <v>56.76</v>
      </c>
      <c r="C15" s="48">
        <v>85.14</v>
      </c>
      <c r="D15" s="212">
        <v>56.76</v>
      </c>
      <c r="E15" s="48">
        <v>56.76</v>
      </c>
      <c r="F15" s="48">
        <v>56.76</v>
      </c>
      <c r="G15" s="48">
        <v>56.76</v>
      </c>
      <c r="H15" s="48">
        <v>56.76</v>
      </c>
      <c r="I15" s="48"/>
      <c r="J15" s="48"/>
      <c r="K15" s="212"/>
      <c r="L15" s="48"/>
      <c r="M15" s="212"/>
      <c r="N15" s="78">
        <f t="shared" si="0"/>
        <v>425.7</v>
      </c>
    </row>
    <row r="16" spans="1:14" x14ac:dyDescent="0.35">
      <c r="A16" s="69" t="s">
        <v>147</v>
      </c>
      <c r="B16" s="45">
        <v>724.64</v>
      </c>
      <c r="C16" s="45">
        <v>724.64</v>
      </c>
      <c r="D16" s="207">
        <v>724.64</v>
      </c>
      <c r="E16" s="45">
        <v>724.64</v>
      </c>
      <c r="F16" s="45">
        <v>724.64</v>
      </c>
      <c r="G16" s="45">
        <v>724.64</v>
      </c>
      <c r="H16" s="45">
        <v>724.64</v>
      </c>
      <c r="I16" s="45">
        <v>622.79</v>
      </c>
      <c r="J16" s="45">
        <v>622.79</v>
      </c>
      <c r="K16" s="207">
        <v>622.79</v>
      </c>
      <c r="L16" s="45">
        <v>622.79</v>
      </c>
      <c r="M16" s="207">
        <v>622.79</v>
      </c>
      <c r="N16" s="79">
        <f t="shared" si="0"/>
        <v>8186.43</v>
      </c>
    </row>
    <row r="17" spans="1:14" ht="13.15" thickBot="1" x14ac:dyDescent="0.4">
      <c r="A17" s="70" t="s">
        <v>148</v>
      </c>
      <c r="B17" s="50">
        <v>18.399999999999999</v>
      </c>
      <c r="C17" s="50"/>
      <c r="D17" s="209"/>
      <c r="E17" s="50">
        <v>253.78</v>
      </c>
      <c r="F17" s="50">
        <v>10.78</v>
      </c>
      <c r="G17" s="50"/>
      <c r="H17" s="50">
        <v>71.38</v>
      </c>
      <c r="I17" s="50"/>
      <c r="J17" s="50"/>
      <c r="K17" s="209">
        <v>21.18</v>
      </c>
      <c r="L17" s="50"/>
      <c r="M17" s="209"/>
      <c r="N17" s="80">
        <f t="shared" si="0"/>
        <v>375.52</v>
      </c>
    </row>
    <row r="18" spans="1:14" ht="13.15" thickBot="1" x14ac:dyDescent="0.4">
      <c r="A18" s="68" t="s">
        <v>149</v>
      </c>
      <c r="B18" s="49"/>
      <c r="C18" s="49">
        <v>173.5</v>
      </c>
      <c r="D18" s="208">
        <v>877.5</v>
      </c>
      <c r="E18" s="49">
        <v>129.5</v>
      </c>
      <c r="F18" s="49">
        <v>177.25</v>
      </c>
      <c r="G18" s="49">
        <v>721.75</v>
      </c>
      <c r="H18" s="49">
        <v>1506.5</v>
      </c>
      <c r="I18" s="49">
        <v>359</v>
      </c>
      <c r="J18" s="49">
        <v>566.75</v>
      </c>
      <c r="K18" s="208">
        <v>235.75</v>
      </c>
      <c r="L18" s="49">
        <v>179.5</v>
      </c>
      <c r="M18" s="208">
        <v>593.75</v>
      </c>
      <c r="N18" s="78">
        <f t="shared" si="0"/>
        <v>5520.75</v>
      </c>
    </row>
    <row r="19" spans="1:14" ht="13.15" thickBot="1" x14ac:dyDescent="0.4">
      <c r="A19" s="230" t="s">
        <v>217</v>
      </c>
      <c r="B19" s="48">
        <v>2860</v>
      </c>
      <c r="C19" s="48">
        <v>2075</v>
      </c>
      <c r="D19" s="212">
        <v>1520</v>
      </c>
      <c r="E19" s="48">
        <v>2430</v>
      </c>
      <c r="F19" s="48">
        <v>1630</v>
      </c>
      <c r="G19" s="48">
        <v>2260</v>
      </c>
      <c r="H19" s="48">
        <v>3030</v>
      </c>
      <c r="I19" s="48"/>
      <c r="J19" s="48">
        <v>6070</v>
      </c>
      <c r="K19" s="212">
        <v>1155</v>
      </c>
      <c r="L19" s="48">
        <v>3700</v>
      </c>
      <c r="M19" s="212"/>
      <c r="N19" s="78">
        <f t="shared" si="0"/>
        <v>26730</v>
      </c>
    </row>
    <row r="20" spans="1:14" x14ac:dyDescent="0.35">
      <c r="A20" s="230" t="s">
        <v>215</v>
      </c>
      <c r="B20" s="48">
        <v>98.5</v>
      </c>
      <c r="C20" s="48"/>
      <c r="D20" s="212">
        <v>15.24</v>
      </c>
      <c r="E20" s="48">
        <v>306.64</v>
      </c>
      <c r="F20" s="48">
        <v>43.9</v>
      </c>
      <c r="G20" s="212"/>
      <c r="H20" s="48"/>
      <c r="I20" s="48"/>
      <c r="J20" s="48"/>
      <c r="K20" s="212">
        <v>125.03</v>
      </c>
      <c r="L20" s="48"/>
      <c r="M20" s="212"/>
      <c r="N20" s="78">
        <f t="shared" si="0"/>
        <v>589.30999999999995</v>
      </c>
    </row>
    <row r="21" spans="1:14" x14ac:dyDescent="0.35">
      <c r="A21" s="88" t="s">
        <v>150</v>
      </c>
      <c r="B21" s="45">
        <v>2000</v>
      </c>
      <c r="C21" s="45">
        <v>2000</v>
      </c>
      <c r="D21" s="207">
        <v>2000</v>
      </c>
      <c r="E21" s="45">
        <v>2000</v>
      </c>
      <c r="F21" s="45">
        <v>2000</v>
      </c>
      <c r="G21" s="45">
        <v>2000</v>
      </c>
      <c r="H21" s="45">
        <v>2000</v>
      </c>
      <c r="I21" s="45">
        <v>2000</v>
      </c>
      <c r="J21" s="45">
        <v>2000</v>
      </c>
      <c r="K21" s="207">
        <v>2000</v>
      </c>
      <c r="L21" s="45">
        <v>2000</v>
      </c>
      <c r="M21" s="207">
        <v>2000</v>
      </c>
      <c r="N21" s="79">
        <f t="shared" si="0"/>
        <v>24000</v>
      </c>
    </row>
    <row r="22" spans="1:14" x14ac:dyDescent="0.35">
      <c r="A22" s="69" t="s">
        <v>151</v>
      </c>
      <c r="B22" s="45">
        <v>3700</v>
      </c>
      <c r="C22" s="45">
        <v>3700</v>
      </c>
      <c r="D22" s="207">
        <v>3700</v>
      </c>
      <c r="E22" s="45">
        <v>3700</v>
      </c>
      <c r="F22" s="45">
        <v>3700</v>
      </c>
      <c r="G22" s="45">
        <v>3700</v>
      </c>
      <c r="H22" s="45">
        <v>3700</v>
      </c>
      <c r="I22" s="45">
        <v>3700</v>
      </c>
      <c r="J22" s="45">
        <v>3700</v>
      </c>
      <c r="K22" s="207">
        <v>3700</v>
      </c>
      <c r="L22" s="45">
        <v>3700</v>
      </c>
      <c r="M22" s="207">
        <v>3700</v>
      </c>
      <c r="N22" s="79">
        <f t="shared" si="0"/>
        <v>44400</v>
      </c>
    </row>
    <row r="23" spans="1:14" x14ac:dyDescent="0.35">
      <c r="A23" s="88" t="s">
        <v>152</v>
      </c>
      <c r="B23" s="45">
        <v>1650</v>
      </c>
      <c r="C23" s="45">
        <v>1650</v>
      </c>
      <c r="D23" s="207">
        <v>1650</v>
      </c>
      <c r="E23" s="45">
        <v>1650</v>
      </c>
      <c r="F23" s="45">
        <v>1650</v>
      </c>
      <c r="G23" s="45">
        <v>1650</v>
      </c>
      <c r="H23" s="45">
        <v>1650</v>
      </c>
      <c r="I23" s="45">
        <v>1650</v>
      </c>
      <c r="J23" s="45">
        <v>675</v>
      </c>
      <c r="K23" s="207">
        <v>1650</v>
      </c>
      <c r="L23" s="45">
        <v>1650</v>
      </c>
      <c r="M23" s="207">
        <v>1650</v>
      </c>
      <c r="N23" s="79">
        <f>SUM(B23:M23)</f>
        <v>18825</v>
      </c>
    </row>
    <row r="24" spans="1:14" x14ac:dyDescent="0.35">
      <c r="A24" s="88" t="s">
        <v>183</v>
      </c>
      <c r="B24" s="45">
        <v>2450</v>
      </c>
      <c r="C24" s="45">
        <v>2450</v>
      </c>
      <c r="D24" s="207">
        <v>2450</v>
      </c>
      <c r="E24" s="45">
        <v>2450</v>
      </c>
      <c r="F24" s="45">
        <v>2450</v>
      </c>
      <c r="G24" s="45">
        <v>2450</v>
      </c>
      <c r="H24" s="45">
        <v>2450</v>
      </c>
      <c r="I24" s="45">
        <v>2450</v>
      </c>
      <c r="J24" s="45">
        <v>2450</v>
      </c>
      <c r="K24" s="207">
        <v>2450</v>
      </c>
      <c r="L24" s="45">
        <v>2450</v>
      </c>
      <c r="M24" s="207">
        <v>2450</v>
      </c>
      <c r="N24" s="79">
        <f>SUM(B24:M24)</f>
        <v>29400</v>
      </c>
    </row>
    <row r="25" spans="1:14" x14ac:dyDescent="0.35">
      <c r="A25" s="88" t="s">
        <v>194</v>
      </c>
      <c r="B25" s="45">
        <v>4300</v>
      </c>
      <c r="C25" s="45">
        <v>4300</v>
      </c>
      <c r="D25" s="207">
        <v>4300</v>
      </c>
      <c r="E25" s="45">
        <v>4300</v>
      </c>
      <c r="F25" s="45"/>
      <c r="G25" s="45">
        <v>4300</v>
      </c>
      <c r="H25" s="45">
        <v>4300</v>
      </c>
      <c r="I25" s="45">
        <v>4300</v>
      </c>
      <c r="J25" s="45">
        <v>4300</v>
      </c>
      <c r="K25" s="207">
        <v>4300</v>
      </c>
      <c r="L25" s="45">
        <v>4300</v>
      </c>
      <c r="M25" s="207">
        <v>4300</v>
      </c>
      <c r="N25" s="79">
        <f>SUM(B25:M25)</f>
        <v>47300</v>
      </c>
    </row>
    <row r="26" spans="1:14" x14ac:dyDescent="0.35">
      <c r="A26" s="69" t="s">
        <v>153</v>
      </c>
      <c r="B26" s="45"/>
      <c r="C26" s="45"/>
      <c r="D26" s="207"/>
      <c r="E26" s="45"/>
      <c r="F26" s="45"/>
      <c r="G26" s="45"/>
      <c r="H26" s="45">
        <v>3250</v>
      </c>
      <c r="I26" s="45"/>
      <c r="J26" s="45">
        <v>3250</v>
      </c>
      <c r="K26" s="207"/>
      <c r="L26" s="45"/>
      <c r="M26" s="207"/>
      <c r="N26" s="79">
        <f>SUM(B26:M26)</f>
        <v>6500</v>
      </c>
    </row>
    <row r="27" spans="1:14" x14ac:dyDescent="0.35">
      <c r="A27" s="69" t="s">
        <v>154</v>
      </c>
      <c r="B27" s="45">
        <v>480</v>
      </c>
      <c r="C27" s="45"/>
      <c r="D27" s="207"/>
      <c r="E27" s="45">
        <v>480</v>
      </c>
      <c r="F27" s="45"/>
      <c r="G27" s="45"/>
      <c r="H27" s="45">
        <v>480</v>
      </c>
      <c r="I27" s="45"/>
      <c r="J27" s="45"/>
      <c r="K27" s="207">
        <v>480</v>
      </c>
      <c r="L27" s="45"/>
      <c r="M27" s="207"/>
      <c r="N27" s="79">
        <f t="shared" si="0"/>
        <v>1920</v>
      </c>
    </row>
    <row r="28" spans="1:14" x14ac:dyDescent="0.35">
      <c r="A28" s="95" t="s">
        <v>181</v>
      </c>
      <c r="B28" s="45">
        <v>245</v>
      </c>
      <c r="C28" s="45">
        <v>245</v>
      </c>
      <c r="D28" s="207">
        <v>245</v>
      </c>
      <c r="E28" s="45">
        <v>245</v>
      </c>
      <c r="F28" s="45">
        <v>245</v>
      </c>
      <c r="G28" s="45">
        <v>245</v>
      </c>
      <c r="H28" s="45">
        <v>245</v>
      </c>
      <c r="I28" s="45">
        <v>245</v>
      </c>
      <c r="J28" s="45">
        <v>245</v>
      </c>
      <c r="K28" s="207">
        <v>245</v>
      </c>
      <c r="L28" s="45">
        <v>245</v>
      </c>
      <c r="M28" s="207">
        <v>245</v>
      </c>
      <c r="N28" s="79">
        <f t="shared" si="0"/>
        <v>2940</v>
      </c>
    </row>
    <row r="29" spans="1:14" x14ac:dyDescent="0.35">
      <c r="A29" s="221" t="s">
        <v>190</v>
      </c>
      <c r="B29" s="96">
        <v>430</v>
      </c>
      <c r="C29" s="46">
        <v>430</v>
      </c>
      <c r="D29" s="213">
        <v>430</v>
      </c>
      <c r="E29" s="46">
        <v>430</v>
      </c>
      <c r="F29" s="46">
        <v>430</v>
      </c>
      <c r="G29" s="46">
        <v>430</v>
      </c>
      <c r="H29" s="46">
        <v>430</v>
      </c>
      <c r="I29" s="46">
        <v>430</v>
      </c>
      <c r="J29" s="46">
        <v>430</v>
      </c>
      <c r="K29" s="213">
        <v>430</v>
      </c>
      <c r="L29" s="46">
        <v>430</v>
      </c>
      <c r="M29" s="213">
        <v>430</v>
      </c>
      <c r="N29" s="79">
        <f t="shared" si="0"/>
        <v>5160</v>
      </c>
    </row>
    <row r="30" spans="1:14" x14ac:dyDescent="0.35">
      <c r="A30" s="214" t="s">
        <v>188</v>
      </c>
      <c r="B30" s="46"/>
      <c r="C30" s="46"/>
      <c r="D30" s="213"/>
      <c r="E30" s="46">
        <v>1000</v>
      </c>
      <c r="F30" s="46"/>
      <c r="G30" s="46">
        <v>1000</v>
      </c>
      <c r="H30" s="46">
        <v>1000</v>
      </c>
      <c r="I30" s="46">
        <v>1000</v>
      </c>
      <c r="J30" s="46">
        <v>1000</v>
      </c>
      <c r="K30" s="213">
        <v>1000</v>
      </c>
      <c r="L30" s="46">
        <v>1000</v>
      </c>
      <c r="M30" s="213">
        <v>1000</v>
      </c>
      <c r="N30" s="79">
        <f t="shared" si="0"/>
        <v>8000</v>
      </c>
    </row>
    <row r="31" spans="1:14" ht="13.15" thickBot="1" x14ac:dyDescent="0.4">
      <c r="A31" s="113"/>
      <c r="B31" s="50"/>
      <c r="C31" s="50"/>
      <c r="D31" s="209"/>
      <c r="E31" s="50"/>
      <c r="F31" s="50"/>
      <c r="G31" s="50"/>
      <c r="H31" s="50"/>
      <c r="I31" s="50"/>
      <c r="J31" s="50"/>
      <c r="K31" s="209"/>
      <c r="L31" s="50"/>
      <c r="M31" s="209"/>
      <c r="N31" s="80">
        <f t="shared" si="0"/>
        <v>0</v>
      </c>
    </row>
    <row r="32" spans="1:14" x14ac:dyDescent="0.35">
      <c r="A32" s="71" t="s">
        <v>155</v>
      </c>
      <c r="B32" s="48">
        <v>663.39</v>
      </c>
      <c r="C32" s="48">
        <v>547.14</v>
      </c>
      <c r="D32" s="212">
        <v>585.01</v>
      </c>
      <c r="E32" s="48">
        <v>470.11</v>
      </c>
      <c r="F32" s="48">
        <v>551.64</v>
      </c>
      <c r="G32" s="48">
        <v>481.63</v>
      </c>
      <c r="H32" s="48">
        <v>478.48</v>
      </c>
      <c r="I32" s="48">
        <v>509.37</v>
      </c>
      <c r="J32" s="48">
        <v>594.33000000000004</v>
      </c>
      <c r="K32" s="212">
        <v>560.80999999999995</v>
      </c>
      <c r="L32" s="48">
        <v>675.8</v>
      </c>
      <c r="M32" s="212">
        <v>557.23</v>
      </c>
      <c r="N32" s="82">
        <f t="shared" si="0"/>
        <v>6674.9400000000005</v>
      </c>
    </row>
    <row r="33" spans="1:14" x14ac:dyDescent="0.35">
      <c r="A33" s="69" t="s">
        <v>156</v>
      </c>
      <c r="B33" s="45">
        <v>21.77</v>
      </c>
      <c r="C33" s="45">
        <v>40</v>
      </c>
      <c r="D33" s="207">
        <v>219.59</v>
      </c>
      <c r="E33" s="45"/>
      <c r="F33" s="45">
        <v>49.25</v>
      </c>
      <c r="G33" s="45"/>
      <c r="H33" s="45"/>
      <c r="I33" s="45">
        <v>125</v>
      </c>
      <c r="J33" s="45">
        <v>30</v>
      </c>
      <c r="K33" s="207"/>
      <c r="L33" s="45">
        <v>47.32</v>
      </c>
      <c r="M33" s="207">
        <v>126.92</v>
      </c>
      <c r="N33" s="79">
        <f t="shared" si="0"/>
        <v>659.85</v>
      </c>
    </row>
    <row r="34" spans="1:14" x14ac:dyDescent="0.35">
      <c r="A34" s="69" t="s">
        <v>157</v>
      </c>
      <c r="B34" s="45">
        <v>511.97</v>
      </c>
      <c r="C34" s="45">
        <v>567.20000000000005</v>
      </c>
      <c r="D34" s="207">
        <v>502.31</v>
      </c>
      <c r="E34" s="45">
        <v>411.33</v>
      </c>
      <c r="F34" s="45">
        <v>378.08</v>
      </c>
      <c r="G34" s="45">
        <v>370</v>
      </c>
      <c r="H34" s="45">
        <v>363.06</v>
      </c>
      <c r="I34" s="45">
        <v>465.2</v>
      </c>
      <c r="J34" s="45">
        <v>447.91</v>
      </c>
      <c r="K34" s="207">
        <v>353.47</v>
      </c>
      <c r="L34" s="45">
        <v>308.81</v>
      </c>
      <c r="M34" s="207">
        <v>385.14</v>
      </c>
      <c r="N34" s="79">
        <f t="shared" si="0"/>
        <v>5064.4800000000005</v>
      </c>
    </row>
    <row r="35" spans="1:14" x14ac:dyDescent="0.35">
      <c r="A35" s="69" t="s">
        <v>158</v>
      </c>
      <c r="B35" s="45">
        <v>396.35</v>
      </c>
      <c r="C35" s="45">
        <v>315.33</v>
      </c>
      <c r="D35" s="207">
        <v>279.63</v>
      </c>
      <c r="E35" s="45">
        <v>279.63</v>
      </c>
      <c r="F35" s="45">
        <v>279.33</v>
      </c>
      <c r="G35" s="45">
        <v>279.33</v>
      </c>
      <c r="H35" s="45">
        <v>279.33</v>
      </c>
      <c r="I35" s="45">
        <v>276.45</v>
      </c>
      <c r="J35" s="45">
        <v>234.58</v>
      </c>
      <c r="K35" s="207">
        <v>187.52</v>
      </c>
      <c r="L35" s="45">
        <v>214.81</v>
      </c>
      <c r="M35" s="207">
        <v>199.81</v>
      </c>
      <c r="N35" s="79">
        <f t="shared" si="0"/>
        <v>3222.0999999999995</v>
      </c>
    </row>
    <row r="36" spans="1:14" x14ac:dyDescent="0.35">
      <c r="A36" s="88" t="s">
        <v>186</v>
      </c>
      <c r="B36" s="45">
        <v>161.34</v>
      </c>
      <c r="C36" s="45">
        <v>161.34</v>
      </c>
      <c r="D36" s="207">
        <v>166.34</v>
      </c>
      <c r="E36" s="45">
        <v>165.79</v>
      </c>
      <c r="F36" s="45">
        <v>165.79</v>
      </c>
      <c r="G36" s="45">
        <v>165.79</v>
      </c>
      <c r="H36" s="45">
        <v>168.54</v>
      </c>
      <c r="I36" s="45">
        <v>168.54</v>
      </c>
      <c r="J36" s="45">
        <v>168.58</v>
      </c>
      <c r="K36" s="207">
        <v>168.95</v>
      </c>
      <c r="L36" s="45">
        <v>168.95</v>
      </c>
      <c r="M36" s="207">
        <v>168.95</v>
      </c>
      <c r="N36" s="79">
        <f t="shared" si="0"/>
        <v>1998.8999999999999</v>
      </c>
    </row>
    <row r="37" spans="1:14" x14ac:dyDescent="0.35">
      <c r="A37" s="69" t="s">
        <v>159</v>
      </c>
      <c r="B37" s="45">
        <v>661.69</v>
      </c>
      <c r="C37" s="45">
        <v>341.15</v>
      </c>
      <c r="D37" s="207">
        <v>263.93</v>
      </c>
      <c r="E37" s="45">
        <v>51.37</v>
      </c>
      <c r="F37" s="45">
        <v>493.3</v>
      </c>
      <c r="G37" s="207">
        <v>55.96</v>
      </c>
      <c r="H37" s="45">
        <v>401.16</v>
      </c>
      <c r="I37" s="45">
        <v>1375.66</v>
      </c>
      <c r="J37" s="45">
        <v>159.25</v>
      </c>
      <c r="K37" s="207">
        <v>190.06</v>
      </c>
      <c r="L37" s="45">
        <v>156.18</v>
      </c>
      <c r="M37" s="207">
        <v>127.46</v>
      </c>
      <c r="N37" s="79">
        <f t="shared" si="0"/>
        <v>4277.17</v>
      </c>
    </row>
    <row r="38" spans="1:14" x14ac:dyDescent="0.35">
      <c r="A38" s="69" t="s">
        <v>160</v>
      </c>
      <c r="B38" s="45">
        <v>1543.41</v>
      </c>
      <c r="C38" s="45">
        <v>1128.27</v>
      </c>
      <c r="D38" s="207">
        <v>1285.01</v>
      </c>
      <c r="E38" s="45">
        <v>1199.0999999999999</v>
      </c>
      <c r="F38" s="45">
        <v>1370.17</v>
      </c>
      <c r="G38" s="207">
        <v>1371.65</v>
      </c>
      <c r="H38" s="45">
        <v>1469.4</v>
      </c>
      <c r="I38" s="45">
        <v>1255.51</v>
      </c>
      <c r="J38" s="45">
        <v>1344.64</v>
      </c>
      <c r="K38" s="207">
        <v>1465.49</v>
      </c>
      <c r="L38" s="45">
        <v>1180.49</v>
      </c>
      <c r="M38" s="207">
        <v>1491.06</v>
      </c>
      <c r="N38" s="79">
        <f t="shared" si="0"/>
        <v>16104.199999999999</v>
      </c>
    </row>
    <row r="39" spans="1:14" x14ac:dyDescent="0.35">
      <c r="A39" s="69" t="s">
        <v>161</v>
      </c>
      <c r="B39" s="45">
        <v>665.91</v>
      </c>
      <c r="C39" s="45">
        <v>365</v>
      </c>
      <c r="D39" s="207">
        <v>555.17999999999995</v>
      </c>
      <c r="E39" s="45">
        <v>412.6</v>
      </c>
      <c r="F39" s="45">
        <v>647.11</v>
      </c>
      <c r="G39" s="207">
        <v>534</v>
      </c>
      <c r="H39" s="45">
        <v>739.85</v>
      </c>
      <c r="I39" s="45">
        <v>434.05</v>
      </c>
      <c r="J39" s="45">
        <v>428.73</v>
      </c>
      <c r="K39" s="207">
        <v>404.74</v>
      </c>
      <c r="L39" s="45">
        <v>785</v>
      </c>
      <c r="M39" s="207">
        <v>425.05</v>
      </c>
      <c r="N39" s="79">
        <f t="shared" si="0"/>
        <v>6397.22</v>
      </c>
    </row>
    <row r="40" spans="1:14" x14ac:dyDescent="0.35">
      <c r="A40" s="72" t="s">
        <v>162</v>
      </c>
      <c r="B40" s="45">
        <v>24412</v>
      </c>
      <c r="C40" s="45"/>
      <c r="D40" s="207"/>
      <c r="E40" s="45"/>
      <c r="F40" s="45">
        <v>1101.74</v>
      </c>
      <c r="G40" s="45"/>
      <c r="H40" s="45">
        <v>1496.48</v>
      </c>
      <c r="I40" s="45">
        <v>657.33</v>
      </c>
      <c r="J40" s="45"/>
      <c r="K40" s="207"/>
      <c r="L40" s="45">
        <v>3701.74</v>
      </c>
      <c r="M40" s="207">
        <v>1764.3</v>
      </c>
      <c r="N40" s="79">
        <f t="shared" si="0"/>
        <v>33133.590000000004</v>
      </c>
    </row>
    <row r="41" spans="1:14" x14ac:dyDescent="0.35">
      <c r="A41" s="69" t="s">
        <v>163</v>
      </c>
      <c r="B41" s="45"/>
      <c r="C41" s="45"/>
      <c r="D41" s="207">
        <v>282.3</v>
      </c>
      <c r="E41" s="45"/>
      <c r="F41" s="45"/>
      <c r="G41" s="207">
        <v>96.9</v>
      </c>
      <c r="H41" s="45"/>
      <c r="I41" s="45"/>
      <c r="J41" s="45"/>
      <c r="K41" s="207"/>
      <c r="L41" s="45">
        <v>25.11</v>
      </c>
      <c r="M41" s="207"/>
      <c r="N41" s="79">
        <f t="shared" si="0"/>
        <v>404.31000000000006</v>
      </c>
    </row>
    <row r="42" spans="1:14" x14ac:dyDescent="0.35">
      <c r="A42" s="88" t="s">
        <v>202</v>
      </c>
      <c r="B42" s="45">
        <v>5042.2299999999996</v>
      </c>
      <c r="C42" s="45">
        <v>2165.4699999999998</v>
      </c>
      <c r="D42" s="207"/>
      <c r="E42" s="45">
        <v>3799.4</v>
      </c>
      <c r="F42" s="45">
        <v>5017.2299999999996</v>
      </c>
      <c r="G42" s="45">
        <v>1067.79</v>
      </c>
      <c r="H42" s="45">
        <v>3316.71</v>
      </c>
      <c r="I42" s="45">
        <v>6577.44</v>
      </c>
      <c r="J42" s="45">
        <v>1657.19</v>
      </c>
      <c r="K42" s="207">
        <v>6996.03</v>
      </c>
      <c r="L42" s="45">
        <v>2489.35</v>
      </c>
      <c r="M42" s="207">
        <v>3083.39</v>
      </c>
      <c r="N42" s="79">
        <f t="shared" si="0"/>
        <v>41212.229999999996</v>
      </c>
    </row>
    <row r="43" spans="1:14" x14ac:dyDescent="0.35">
      <c r="A43" s="69" t="s">
        <v>164</v>
      </c>
      <c r="B43" s="45">
        <v>150.61000000000001</v>
      </c>
      <c r="C43" s="45">
        <v>97.97</v>
      </c>
      <c r="D43" s="207">
        <v>249.02</v>
      </c>
      <c r="E43" s="45">
        <v>58.04</v>
      </c>
      <c r="F43" s="45"/>
      <c r="G43" s="45">
        <v>75.260000000000005</v>
      </c>
      <c r="H43" s="45">
        <v>25.7</v>
      </c>
      <c r="I43" s="45">
        <v>136.13999999999999</v>
      </c>
      <c r="J43" s="45">
        <v>58.95</v>
      </c>
      <c r="K43" s="207">
        <v>31.46</v>
      </c>
      <c r="L43" s="45">
        <v>239.56</v>
      </c>
      <c r="M43" s="207">
        <v>70.63</v>
      </c>
      <c r="N43" s="79">
        <f t="shared" si="0"/>
        <v>1193.3400000000001</v>
      </c>
    </row>
    <row r="44" spans="1:14" x14ac:dyDescent="0.35">
      <c r="A44" s="88" t="s">
        <v>218</v>
      </c>
      <c r="B44" s="45"/>
      <c r="C44" s="45"/>
      <c r="D44" s="207"/>
      <c r="E44" s="45"/>
      <c r="F44" s="45"/>
      <c r="G44" s="45"/>
      <c r="H44" s="45"/>
      <c r="I44" s="45"/>
      <c r="J44" s="45"/>
      <c r="K44" s="207"/>
      <c r="L44" s="45"/>
      <c r="M44" s="207"/>
      <c r="N44" s="79">
        <f t="shared" si="0"/>
        <v>0</v>
      </c>
    </row>
    <row r="45" spans="1:14" ht="13.15" thickBot="1" x14ac:dyDescent="0.4">
      <c r="A45" s="70" t="s">
        <v>165</v>
      </c>
      <c r="B45" s="50"/>
      <c r="C45" s="50"/>
      <c r="D45" s="209">
        <v>83.85</v>
      </c>
      <c r="E45" s="50"/>
      <c r="F45" s="50"/>
      <c r="G45" s="50">
        <v>83.85</v>
      </c>
      <c r="H45" s="50"/>
      <c r="I45" s="50"/>
      <c r="J45" s="50">
        <v>83.85</v>
      </c>
      <c r="K45" s="209"/>
      <c r="L45" s="50"/>
      <c r="M45" s="209">
        <v>83.85</v>
      </c>
      <c r="N45" s="80">
        <f t="shared" si="0"/>
        <v>335.4</v>
      </c>
    </row>
    <row r="46" spans="1:14" x14ac:dyDescent="0.35">
      <c r="A46" s="69" t="s">
        <v>167</v>
      </c>
      <c r="B46" s="45"/>
      <c r="C46" s="45"/>
      <c r="D46" s="207"/>
      <c r="E46" s="45"/>
      <c r="F46" s="45"/>
      <c r="G46" s="45"/>
      <c r="H46" s="45"/>
      <c r="I46" s="45"/>
      <c r="J46" s="45"/>
      <c r="K46" s="207"/>
      <c r="L46" s="45"/>
      <c r="M46" s="207">
        <v>1500</v>
      </c>
      <c r="N46" s="78">
        <f t="shared" si="0"/>
        <v>1500</v>
      </c>
    </row>
    <row r="47" spans="1:14" x14ac:dyDescent="0.35">
      <c r="A47" s="69" t="s">
        <v>168</v>
      </c>
      <c r="B47" s="45"/>
      <c r="C47" s="45"/>
      <c r="D47" s="207"/>
      <c r="E47" s="45"/>
      <c r="F47" s="45"/>
      <c r="G47" s="45"/>
      <c r="H47" s="45"/>
      <c r="I47" s="45"/>
      <c r="J47" s="45"/>
      <c r="K47" s="207">
        <v>1800</v>
      </c>
      <c r="L47" s="45"/>
      <c r="M47" s="207">
        <v>500</v>
      </c>
      <c r="N47" s="79">
        <f t="shared" si="0"/>
        <v>2300</v>
      </c>
    </row>
    <row r="48" spans="1:14" x14ac:dyDescent="0.35">
      <c r="A48" s="88" t="s">
        <v>185</v>
      </c>
      <c r="B48" s="45"/>
      <c r="C48" s="45"/>
      <c r="D48" s="207"/>
      <c r="E48" s="45"/>
      <c r="F48" s="45"/>
      <c r="G48" s="45"/>
      <c r="H48" s="45"/>
      <c r="I48" s="45"/>
      <c r="J48" s="45"/>
      <c r="K48" s="207"/>
      <c r="L48" s="45"/>
      <c r="M48" s="207">
        <v>1100</v>
      </c>
      <c r="N48" s="79">
        <f t="shared" si="0"/>
        <v>1100</v>
      </c>
    </row>
    <row r="49" spans="1:14" x14ac:dyDescent="0.35">
      <c r="A49" s="72" t="s">
        <v>166</v>
      </c>
      <c r="B49" s="46"/>
      <c r="C49" s="46"/>
      <c r="D49" s="213"/>
      <c r="E49" s="46"/>
      <c r="F49" s="46"/>
      <c r="G49" s="46"/>
      <c r="H49" s="46"/>
      <c r="I49" s="46"/>
      <c r="J49" s="46"/>
      <c r="K49" s="213"/>
      <c r="L49" s="46"/>
      <c r="M49" s="213">
        <v>1550</v>
      </c>
      <c r="N49" s="291">
        <f t="shared" si="0"/>
        <v>1550</v>
      </c>
    </row>
    <row r="50" spans="1:14" x14ac:dyDescent="0.35">
      <c r="A50" s="294" t="s">
        <v>216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>
        <v>1300</v>
      </c>
      <c r="N50" s="295">
        <f t="shared" si="0"/>
        <v>1300</v>
      </c>
    </row>
    <row r="51" spans="1:14" ht="13.15" thickBot="1" x14ac:dyDescent="0.4">
      <c r="A51" s="292" t="s">
        <v>1233</v>
      </c>
      <c r="B51" s="181"/>
      <c r="C51" s="181"/>
      <c r="D51" s="210"/>
      <c r="E51" s="181"/>
      <c r="F51" s="181"/>
      <c r="G51" s="181"/>
      <c r="H51" s="181"/>
      <c r="I51" s="181"/>
      <c r="J51" s="181"/>
      <c r="K51" s="210"/>
      <c r="L51" s="181"/>
      <c r="M51" s="210">
        <v>300</v>
      </c>
      <c r="N51" s="293">
        <v>300</v>
      </c>
    </row>
    <row r="52" spans="1:14" x14ac:dyDescent="0.35">
      <c r="A52" s="97" t="s">
        <v>204</v>
      </c>
      <c r="B52" s="48"/>
      <c r="C52" s="48">
        <v>16410.13</v>
      </c>
      <c r="D52" s="212"/>
      <c r="E52" s="48"/>
      <c r="F52" s="48"/>
      <c r="G52" s="48"/>
      <c r="H52" s="48"/>
      <c r="I52" s="48"/>
      <c r="J52" s="48"/>
      <c r="K52" s="212"/>
      <c r="L52" s="48"/>
      <c r="M52" s="48"/>
      <c r="N52" s="83">
        <f t="shared" si="0"/>
        <v>16410.13</v>
      </c>
    </row>
    <row r="53" spans="1:14" x14ac:dyDescent="0.35">
      <c r="A53" s="97" t="s">
        <v>169</v>
      </c>
      <c r="B53" s="48"/>
      <c r="C53" s="48"/>
      <c r="D53" s="212">
        <v>754.29</v>
      </c>
      <c r="E53" s="48"/>
      <c r="F53" s="48"/>
      <c r="G53" s="48"/>
      <c r="H53" s="48"/>
      <c r="I53" s="48"/>
      <c r="J53" s="48"/>
      <c r="K53" s="212"/>
      <c r="L53" s="48"/>
      <c r="M53" s="48"/>
      <c r="N53" s="83">
        <f t="shared" si="0"/>
        <v>754.29</v>
      </c>
    </row>
    <row r="54" spans="1:14" x14ac:dyDescent="0.35">
      <c r="A54" s="73" t="s">
        <v>170</v>
      </c>
      <c r="B54" s="45"/>
      <c r="C54" s="45"/>
      <c r="D54" s="207"/>
      <c r="E54" s="45"/>
      <c r="F54" s="45"/>
      <c r="G54" s="45"/>
      <c r="H54" s="45"/>
      <c r="I54" s="45"/>
      <c r="J54" s="45"/>
      <c r="K54" s="207"/>
      <c r="L54" s="45"/>
      <c r="M54" s="45"/>
      <c r="N54" s="84">
        <f t="shared" si="0"/>
        <v>0</v>
      </c>
    </row>
    <row r="55" spans="1:14" x14ac:dyDescent="0.35">
      <c r="A55" s="73" t="s">
        <v>171</v>
      </c>
      <c r="B55" s="45"/>
      <c r="C55" s="45"/>
      <c r="D55" s="207"/>
      <c r="E55" s="45"/>
      <c r="F55" s="45"/>
      <c r="G55" s="45"/>
      <c r="H55" s="45"/>
      <c r="I55" s="45"/>
      <c r="J55" s="45">
        <v>480</v>
      </c>
      <c r="K55" s="207">
        <v>480</v>
      </c>
      <c r="L55" s="45">
        <v>480</v>
      </c>
      <c r="M55" s="45"/>
      <c r="N55" s="84">
        <f t="shared" si="0"/>
        <v>1440</v>
      </c>
    </row>
    <row r="56" spans="1:14" x14ac:dyDescent="0.35">
      <c r="A56" s="73" t="s">
        <v>205</v>
      </c>
      <c r="B56" s="45"/>
      <c r="C56" s="45"/>
      <c r="D56" s="207">
        <v>3500</v>
      </c>
      <c r="E56" s="45"/>
      <c r="F56" s="45"/>
      <c r="G56" s="45"/>
      <c r="H56" s="45"/>
      <c r="I56" s="45"/>
      <c r="J56" s="45"/>
      <c r="K56" s="207"/>
      <c r="L56" s="45"/>
      <c r="M56" s="45"/>
      <c r="N56" s="84">
        <f t="shared" si="0"/>
        <v>3500</v>
      </c>
    </row>
    <row r="57" spans="1:14" x14ac:dyDescent="0.35">
      <c r="A57" s="98" t="s">
        <v>172</v>
      </c>
      <c r="B57" s="45"/>
      <c r="C57" s="45"/>
      <c r="D57" s="207"/>
      <c r="E57" s="45"/>
      <c r="F57" s="45"/>
      <c r="G57" s="45">
        <v>4000</v>
      </c>
      <c r="H57" s="45"/>
      <c r="I57" s="45"/>
      <c r="J57" s="45"/>
      <c r="K57" s="207"/>
      <c r="L57" s="45">
        <v>8650</v>
      </c>
      <c r="M57" s="45"/>
      <c r="N57" s="84">
        <f t="shared" si="0"/>
        <v>12650</v>
      </c>
    </row>
    <row r="58" spans="1:14" x14ac:dyDescent="0.35">
      <c r="A58" s="98" t="s">
        <v>966</v>
      </c>
      <c r="B58" s="45"/>
      <c r="C58" s="45"/>
      <c r="D58" s="207"/>
      <c r="E58" s="45"/>
      <c r="F58" s="45"/>
      <c r="G58" s="45">
        <v>1829.15</v>
      </c>
      <c r="H58" s="45"/>
      <c r="I58" s="45"/>
      <c r="J58" s="45"/>
      <c r="K58" s="207"/>
      <c r="L58" s="45"/>
      <c r="M58" s="45"/>
      <c r="N58" s="84">
        <f t="shared" si="0"/>
        <v>1829.15</v>
      </c>
    </row>
    <row r="59" spans="1:14" x14ac:dyDescent="0.35">
      <c r="A59" s="73" t="s">
        <v>173</v>
      </c>
      <c r="B59" s="45"/>
      <c r="C59" s="45"/>
      <c r="D59" s="207">
        <v>340.35</v>
      </c>
      <c r="E59" s="45"/>
      <c r="F59" s="45"/>
      <c r="G59" s="45"/>
      <c r="H59" s="45"/>
      <c r="I59" s="45">
        <v>138.38</v>
      </c>
      <c r="J59" s="45"/>
      <c r="K59" s="207"/>
      <c r="L59" s="45"/>
      <c r="M59" s="45"/>
      <c r="N59" s="84">
        <f t="shared" si="0"/>
        <v>478.73</v>
      </c>
    </row>
    <row r="60" spans="1:14" x14ac:dyDescent="0.35">
      <c r="A60" s="73" t="s">
        <v>174</v>
      </c>
      <c r="B60" s="45">
        <v>224.41</v>
      </c>
      <c r="C60" s="45">
        <v>139.08000000000001</v>
      </c>
      <c r="D60" s="207"/>
      <c r="E60" s="45">
        <v>209.59</v>
      </c>
      <c r="F60" s="45">
        <v>897.96</v>
      </c>
      <c r="G60" s="207"/>
      <c r="H60" s="45">
        <v>186.33</v>
      </c>
      <c r="I60" s="45">
        <v>632.36</v>
      </c>
      <c r="J60" s="45">
        <v>42.95</v>
      </c>
      <c r="K60" s="207">
        <v>148.85</v>
      </c>
      <c r="L60" s="45"/>
      <c r="M60" s="45">
        <v>245</v>
      </c>
      <c r="N60" s="84">
        <f t="shared" si="0"/>
        <v>2726.5299999999997</v>
      </c>
    </row>
    <row r="61" spans="1:14" x14ac:dyDescent="0.35">
      <c r="A61" s="98" t="s">
        <v>967</v>
      </c>
      <c r="B61" s="45"/>
      <c r="C61" s="45"/>
      <c r="D61" s="207"/>
      <c r="E61" s="45"/>
      <c r="F61" s="45"/>
      <c r="G61" s="207"/>
      <c r="H61" s="45">
        <v>450</v>
      </c>
      <c r="I61" s="45"/>
      <c r="J61" s="45"/>
      <c r="K61" s="45"/>
      <c r="L61" s="45"/>
      <c r="M61" s="45">
        <v>366</v>
      </c>
      <c r="N61" s="84">
        <f t="shared" si="0"/>
        <v>816</v>
      </c>
    </row>
    <row r="62" spans="1:14" x14ac:dyDescent="0.35">
      <c r="A62" s="89" t="s">
        <v>175</v>
      </c>
      <c r="B62" s="45"/>
      <c r="C62" s="45"/>
      <c r="D62" s="207"/>
      <c r="E62" s="45"/>
      <c r="F62" s="45"/>
      <c r="G62" s="45"/>
      <c r="H62" s="45"/>
      <c r="I62" s="45"/>
      <c r="J62" s="45"/>
      <c r="K62" s="45"/>
      <c r="L62" s="45">
        <v>1110.8</v>
      </c>
      <c r="M62" s="45"/>
      <c r="N62" s="84">
        <f t="shared" si="0"/>
        <v>1110.8</v>
      </c>
    </row>
    <row r="63" spans="1:14" x14ac:dyDescent="0.35">
      <c r="A63" s="73" t="s">
        <v>176</v>
      </c>
      <c r="B63" s="45"/>
      <c r="C63" s="45"/>
      <c r="D63" s="207"/>
      <c r="E63" s="45"/>
      <c r="F63" s="45"/>
      <c r="G63" s="45"/>
      <c r="H63" s="45">
        <v>1671.9</v>
      </c>
      <c r="I63" s="45"/>
      <c r="J63" s="45"/>
      <c r="K63" s="45"/>
      <c r="L63" s="45"/>
      <c r="M63" s="45"/>
      <c r="N63" s="84">
        <f t="shared" si="0"/>
        <v>1671.9</v>
      </c>
    </row>
    <row r="64" spans="1:14" x14ac:dyDescent="0.35">
      <c r="A64" s="73" t="s">
        <v>177</v>
      </c>
      <c r="B64" s="45">
        <v>3282.5</v>
      </c>
      <c r="C64" s="45">
        <v>3181.5</v>
      </c>
      <c r="D64" s="207">
        <v>3131</v>
      </c>
      <c r="E64" s="45">
        <v>3080.5</v>
      </c>
      <c r="F64" s="45">
        <v>3296</v>
      </c>
      <c r="G64" s="45">
        <v>3232</v>
      </c>
      <c r="H64" s="45">
        <v>3181.5</v>
      </c>
      <c r="I64" s="45">
        <v>3131</v>
      </c>
      <c r="J64" s="45">
        <v>3181.5</v>
      </c>
      <c r="K64" s="45">
        <v>3282.5</v>
      </c>
      <c r="L64" s="45">
        <v>3319.5</v>
      </c>
      <c r="M64" s="207">
        <v>3232</v>
      </c>
      <c r="N64" s="84">
        <f t="shared" si="0"/>
        <v>38531.5</v>
      </c>
    </row>
    <row r="65" spans="1:14" x14ac:dyDescent="0.35">
      <c r="A65" s="73" t="s">
        <v>178</v>
      </c>
      <c r="B65" s="45">
        <v>225</v>
      </c>
      <c r="C65" s="45"/>
      <c r="D65" s="207">
        <v>300</v>
      </c>
      <c r="E65" s="45">
        <v>150</v>
      </c>
      <c r="F65" s="45">
        <v>225</v>
      </c>
      <c r="G65" s="45">
        <v>300</v>
      </c>
      <c r="H65" s="45">
        <v>300</v>
      </c>
      <c r="I65" s="45">
        <v>75</v>
      </c>
      <c r="J65" s="45">
        <v>75</v>
      </c>
      <c r="K65" s="45">
        <v>150</v>
      </c>
      <c r="L65" s="45">
        <v>525</v>
      </c>
      <c r="M65" s="45">
        <v>75</v>
      </c>
      <c r="N65" s="84">
        <f t="shared" si="0"/>
        <v>2400</v>
      </c>
    </row>
    <row r="66" spans="1:14" x14ac:dyDescent="0.35">
      <c r="A66" s="161" t="s">
        <v>1112</v>
      </c>
      <c r="B66" s="46"/>
      <c r="C66" s="46"/>
      <c r="D66" s="46"/>
      <c r="E66" s="46"/>
      <c r="F66" s="46"/>
      <c r="G66" s="46"/>
      <c r="H66" s="46">
        <v>325</v>
      </c>
      <c r="I66" s="46"/>
      <c r="J66" s="46">
        <v>4210</v>
      </c>
      <c r="K66" s="46">
        <v>4896</v>
      </c>
      <c r="L66" s="46"/>
      <c r="M66" s="46">
        <v>1314</v>
      </c>
      <c r="N66" s="84">
        <f t="shared" si="0"/>
        <v>10745</v>
      </c>
    </row>
    <row r="67" spans="1:14" ht="13.15" thickBot="1" x14ac:dyDescent="0.4">
      <c r="A67" s="74" t="s">
        <v>179</v>
      </c>
      <c r="B67" s="46">
        <v>3.58</v>
      </c>
      <c r="C67" s="46"/>
      <c r="D67" s="46"/>
      <c r="E67" s="46"/>
      <c r="F67" s="46"/>
      <c r="G67" s="46"/>
      <c r="H67" s="46"/>
      <c r="I67" s="46">
        <v>45.53</v>
      </c>
      <c r="J67" s="46"/>
      <c r="K67" s="46"/>
      <c r="L67" s="46"/>
      <c r="M67" s="46">
        <v>8.23</v>
      </c>
      <c r="N67" s="84">
        <f t="shared" si="0"/>
        <v>57.34</v>
      </c>
    </row>
    <row r="68" spans="1:14" ht="13.5" thickBot="1" x14ac:dyDescent="0.45">
      <c r="A68" s="75" t="s">
        <v>104</v>
      </c>
      <c r="B68" s="47">
        <f t="shared" ref="B68:N68" si="1">SUM(B2:B67)</f>
        <v>89055.54</v>
      </c>
      <c r="C68" s="47">
        <f t="shared" si="1"/>
        <v>77109.709999999992</v>
      </c>
      <c r="D68" s="47">
        <f t="shared" si="1"/>
        <v>64973.959999999985</v>
      </c>
      <c r="E68" s="47">
        <f t="shared" si="1"/>
        <v>59415.63</v>
      </c>
      <c r="F68" s="47">
        <f t="shared" si="1"/>
        <v>62383.12</v>
      </c>
      <c r="G68" s="47">
        <f t="shared" si="1"/>
        <v>70048.350000000006</v>
      </c>
      <c r="H68" s="47">
        <f t="shared" si="1"/>
        <v>78561.210000000006</v>
      </c>
      <c r="I68" s="47">
        <f t="shared" si="1"/>
        <v>67608.23000000001</v>
      </c>
      <c r="J68" s="47">
        <f t="shared" si="1"/>
        <v>79202.81</v>
      </c>
      <c r="K68" s="47">
        <f t="shared" si="1"/>
        <v>75237.169999999984</v>
      </c>
      <c r="L68" s="47">
        <f t="shared" si="1"/>
        <v>78722.719999999987</v>
      </c>
      <c r="M68" s="47">
        <f t="shared" si="1"/>
        <v>68125.869999999981</v>
      </c>
      <c r="N68" s="85">
        <f t="shared" si="1"/>
        <v>870444.32</v>
      </c>
    </row>
    <row r="69" spans="1:14" ht="6.75" customHeight="1" thickBot="1" x14ac:dyDescent="0.4">
      <c r="A69" s="7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92"/>
    </row>
    <row r="70" spans="1:14" ht="13.5" thickBot="1" x14ac:dyDescent="0.45">
      <c r="A70" s="75" t="s">
        <v>105</v>
      </c>
      <c r="B70" s="47">
        <f>'January 2020'!B135</f>
        <v>69680.390000000014</v>
      </c>
      <c r="C70" s="47">
        <f>'February 2020'!B116</f>
        <v>82442.990000000063</v>
      </c>
      <c r="D70" s="47">
        <f>'March 2020'!B138</f>
        <v>67256.74000000002</v>
      </c>
      <c r="E70" s="47">
        <f>'April 2020'!B123</f>
        <v>66207.5</v>
      </c>
      <c r="F70" s="47">
        <f>'May 2020'!B117</f>
        <v>70323.140000000014</v>
      </c>
      <c r="G70" s="47">
        <f>'June 2020'!B121</f>
        <v>73472.83</v>
      </c>
      <c r="H70" s="47">
        <f>'July 2020'!B126</f>
        <v>87378.1</v>
      </c>
      <c r="I70" s="47">
        <f>'August 2020'!B121</f>
        <v>75134.569999999992</v>
      </c>
      <c r="J70" s="47">
        <f>'September 2020'!B112</f>
        <v>80970.400000000009</v>
      </c>
      <c r="K70" s="47">
        <f>'October 2020'!B114</f>
        <v>80261.219999999987</v>
      </c>
      <c r="L70" s="47">
        <f>'November 2020'!B121</f>
        <v>72500.559999999983</v>
      </c>
      <c r="M70" s="47">
        <f>'December 2020'!B114</f>
        <v>74178.459999999992</v>
      </c>
      <c r="N70" s="86">
        <f>SUM(B70:M70)</f>
        <v>899806.9</v>
      </c>
    </row>
    <row r="71" spans="1:14" x14ac:dyDescent="0.35">
      <c r="A71" s="76"/>
      <c r="N71" s="83"/>
    </row>
    <row r="72" spans="1:14" x14ac:dyDescent="0.35">
      <c r="A72" s="76" t="s">
        <v>106</v>
      </c>
      <c r="B72" s="52">
        <f>B70-B68</f>
        <v>-19375.14999999998</v>
      </c>
      <c r="C72" s="52">
        <f t="shared" ref="C72:N72" si="2">C70-C68</f>
        <v>5333.2800000000716</v>
      </c>
      <c r="D72" s="52">
        <f t="shared" si="2"/>
        <v>2282.7800000000352</v>
      </c>
      <c r="E72" s="52">
        <f t="shared" si="2"/>
        <v>6791.8700000000026</v>
      </c>
      <c r="F72" s="52">
        <f t="shared" si="2"/>
        <v>7940.0200000000114</v>
      </c>
      <c r="G72" s="52">
        <f t="shared" si="2"/>
        <v>3424.4799999999959</v>
      </c>
      <c r="H72" s="52">
        <f t="shared" si="2"/>
        <v>8816.89</v>
      </c>
      <c r="I72" s="52">
        <f t="shared" si="2"/>
        <v>7526.339999999982</v>
      </c>
      <c r="J72" s="52">
        <f t="shared" si="2"/>
        <v>1767.5900000000111</v>
      </c>
      <c r="K72" s="52">
        <f t="shared" si="2"/>
        <v>5024.0500000000029</v>
      </c>
      <c r="L72" s="87">
        <f t="shared" si="2"/>
        <v>-6222.1600000000035</v>
      </c>
      <c r="M72" s="87">
        <f>M70-M68</f>
        <v>6052.5900000000111</v>
      </c>
      <c r="N72" s="87">
        <f t="shared" si="2"/>
        <v>29362.580000000075</v>
      </c>
    </row>
    <row r="73" spans="1:14" x14ac:dyDescent="0.35">
      <c r="N73" s="40"/>
    </row>
  </sheetData>
  <phoneticPr fontId="1" type="noConversion"/>
  <pageMargins left="0.5" right="0.5" top="1" bottom="1" header="0.5" footer="0.5"/>
  <pageSetup scale="8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B123"/>
  <sheetViews>
    <sheetView workbookViewId="0">
      <pane xSplit="1" ySplit="3" topLeftCell="B112" activePane="bottomRight" state="frozen"/>
      <selection pane="topRight" activeCell="B1" sqref="B1"/>
      <selection pane="bottomLeft" activeCell="A5" sqref="A5"/>
      <selection pane="bottomRight" activeCell="A3" sqref="A3:C123"/>
    </sheetView>
  </sheetViews>
  <sheetFormatPr defaultRowHeight="12.75" x14ac:dyDescent="0.35"/>
  <cols>
    <col min="1" max="1" width="38.46484375" bestFit="1" customWidth="1"/>
    <col min="2" max="2" width="12.46484375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8.86328125" bestFit="1" customWidth="1"/>
    <col min="32" max="32" width="9.86328125" customWidth="1"/>
    <col min="36" max="36" width="8.86328125" bestFit="1" customWidth="1"/>
    <col min="37" max="37" width="7.53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43983</v>
      </c>
    </row>
    <row r="2" spans="1:47" ht="15.4" thickBot="1" x14ac:dyDescent="0.45">
      <c r="A2" s="10" t="s">
        <v>21</v>
      </c>
      <c r="B2" s="13"/>
      <c r="C2" s="15">
        <f>'May 2020'!C119</f>
        <v>130945.72000000041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226" t="s">
        <v>201</v>
      </c>
      <c r="AL3" s="237" t="s">
        <v>206</v>
      </c>
      <c r="AM3" s="254" t="s">
        <v>128</v>
      </c>
      <c r="AN3" s="254" t="s">
        <v>53</v>
      </c>
      <c r="AO3" s="254" t="s">
        <v>114</v>
      </c>
      <c r="AP3" s="254" t="s">
        <v>61</v>
      </c>
      <c r="AQ3" s="167" t="s">
        <v>13</v>
      </c>
      <c r="AR3" s="254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265.67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232</v>
      </c>
      <c r="B5" s="2"/>
      <c r="C5" s="2">
        <v>687.29</v>
      </c>
      <c r="D5" s="2">
        <v>17.22</v>
      </c>
      <c r="E5" s="2">
        <v>73.63</v>
      </c>
      <c r="F5" s="2">
        <v>115</v>
      </c>
      <c r="G5" s="2">
        <v>54.1</v>
      </c>
      <c r="H5" s="2">
        <v>11.88</v>
      </c>
      <c r="I5" s="2">
        <v>28.38</v>
      </c>
      <c r="J5" s="2"/>
      <c r="K5" s="2">
        <v>200</v>
      </c>
      <c r="L5" s="2">
        <v>1187.5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233</v>
      </c>
      <c r="B6" s="2"/>
      <c r="C6" s="2">
        <v>1140.48</v>
      </c>
      <c r="D6" s="2">
        <v>21.15</v>
      </c>
      <c r="E6" s="2">
        <v>90.42</v>
      </c>
      <c r="F6" s="2">
        <v>99</v>
      </c>
      <c r="G6" s="2">
        <v>67.099999999999994</v>
      </c>
      <c r="H6" s="2">
        <v>14.58</v>
      </c>
      <c r="I6" s="2"/>
      <c r="J6" s="2">
        <v>25.61</v>
      </c>
      <c r="K6" s="2"/>
      <c r="L6" s="2">
        <v>1458.34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234</v>
      </c>
      <c r="B7" s="2"/>
      <c r="C7" s="2">
        <v>2194.86</v>
      </c>
      <c r="D7" s="2">
        <v>44.1</v>
      </c>
      <c r="E7" s="2">
        <v>188.58</v>
      </c>
      <c r="F7" s="2">
        <v>299</v>
      </c>
      <c r="G7" s="2">
        <v>182.66</v>
      </c>
      <c r="H7" s="2">
        <v>30.42</v>
      </c>
      <c r="I7" s="2"/>
      <c r="J7" s="2">
        <v>102.05</v>
      </c>
      <c r="K7" s="2"/>
      <c r="L7" s="2">
        <v>3041.67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90" t="s">
        <v>235</v>
      </c>
      <c r="B8" s="2"/>
      <c r="C8" s="2">
        <v>274.93</v>
      </c>
      <c r="D8" s="2">
        <v>4.59</v>
      </c>
      <c r="E8" s="2">
        <v>19.61</v>
      </c>
      <c r="F8" s="2">
        <v>10</v>
      </c>
      <c r="G8" s="2">
        <v>3.96</v>
      </c>
      <c r="H8" s="2">
        <v>3.16</v>
      </c>
      <c r="I8" s="2"/>
      <c r="J8" s="2"/>
      <c r="K8" s="2"/>
      <c r="L8" s="2">
        <v>316.25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35">
      <c r="A9" s="90" t="s">
        <v>236</v>
      </c>
      <c r="B9" s="2"/>
      <c r="C9" s="2">
        <v>200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35">
      <c r="A10" s="1" t="s">
        <v>237</v>
      </c>
      <c r="B10" s="2"/>
      <c r="C10" s="2">
        <v>28.38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28.38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15" x14ac:dyDescent="0.4">
      <c r="A11" s="238" t="s">
        <v>693</v>
      </c>
      <c r="B11" s="2">
        <v>5167.25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5137.25</v>
      </c>
      <c r="O11" s="2"/>
      <c r="P11" s="2"/>
      <c r="Q11" s="2"/>
      <c r="R11" s="2"/>
      <c r="S11" s="2"/>
      <c r="T11" s="2"/>
      <c r="U11" s="2">
        <v>30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701</v>
      </c>
      <c r="B12" s="2">
        <v>2227.6799999999998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2114.48</v>
      </c>
      <c r="O12" s="2">
        <v>18.2</v>
      </c>
      <c r="P12" s="2"/>
      <c r="Q12" s="2">
        <v>20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>
        <v>75</v>
      </c>
      <c r="AU12" s="2"/>
    </row>
    <row r="13" spans="1:47" x14ac:dyDescent="0.35">
      <c r="A13" s="90" t="s">
        <v>240</v>
      </c>
      <c r="B13" s="2"/>
      <c r="C13" s="2">
        <v>2000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2000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702</v>
      </c>
      <c r="B14" s="2"/>
      <c r="C14" s="2">
        <v>75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75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35">
      <c r="A15" s="90" t="s">
        <v>694</v>
      </c>
      <c r="B15" s="2"/>
      <c r="C15" s="2">
        <v>70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70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15" x14ac:dyDescent="0.4">
      <c r="A16" s="238" t="s">
        <v>700</v>
      </c>
      <c r="B16" s="2">
        <v>2354.41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2334.41</v>
      </c>
      <c r="O16" s="2"/>
      <c r="P16" s="2"/>
      <c r="Q16" s="2">
        <v>20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15" x14ac:dyDescent="0.4">
      <c r="A17" s="238" t="s">
        <v>705</v>
      </c>
      <c r="B17" s="2">
        <v>534.38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455.18</v>
      </c>
      <c r="O17" s="2">
        <v>4.2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75</v>
      </c>
      <c r="AU17" s="2"/>
    </row>
    <row r="18" spans="1:47" x14ac:dyDescent="0.35">
      <c r="A18" s="90" t="s">
        <v>348</v>
      </c>
      <c r="B18" s="2"/>
      <c r="C18" s="2">
        <v>3700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3700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35">
      <c r="A19" s="90" t="s">
        <v>253</v>
      </c>
      <c r="B19" s="2"/>
      <c r="C19" s="2">
        <v>2679.38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2679.38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35">
      <c r="A20" s="90" t="s">
        <v>429</v>
      </c>
      <c r="B20" s="2"/>
      <c r="C20" s="2">
        <v>567.26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567.26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 t="s">
        <v>252</v>
      </c>
      <c r="B21" s="2"/>
      <c r="C21" s="2">
        <v>2002.53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2002.53</v>
      </c>
      <c r="AF21" s="2">
        <v>2002.53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15" x14ac:dyDescent="0.4">
      <c r="A22" s="238" t="s">
        <v>706</v>
      </c>
      <c r="B22" s="2">
        <v>5489.56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3949.56</v>
      </c>
      <c r="O22" s="2"/>
      <c r="P22" s="2"/>
      <c r="Q22" s="2">
        <v>40</v>
      </c>
      <c r="R22" s="2"/>
      <c r="S22" s="2">
        <v>1500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15" x14ac:dyDescent="0.4">
      <c r="A23" s="238" t="s">
        <v>711</v>
      </c>
      <c r="B23" s="2">
        <v>1177.01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1166.51</v>
      </c>
      <c r="O23" s="2">
        <v>10.5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707</v>
      </c>
      <c r="B24" s="2"/>
      <c r="C24" s="2">
        <v>1650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1650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275</v>
      </c>
      <c r="B25" s="2"/>
      <c r="C25" s="2">
        <v>64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v>64</v>
      </c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90" t="s">
        <v>708</v>
      </c>
      <c r="B26" s="2"/>
      <c r="C26" s="2">
        <v>1829.15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1829.15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35">
      <c r="A27" s="90" t="s">
        <v>264</v>
      </c>
      <c r="B27" s="2"/>
      <c r="C27" s="2">
        <v>1053.8900000000001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39">
        <v>1053.8900000000001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35">
      <c r="A28" s="90" t="s">
        <v>364</v>
      </c>
      <c r="B28" s="2"/>
      <c r="C28" s="2">
        <v>11.99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11.99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709</v>
      </c>
      <c r="B29" s="2"/>
      <c r="C29" s="2">
        <v>13.9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13.9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35">
      <c r="A30" s="90" t="s">
        <v>710</v>
      </c>
      <c r="B30" s="2"/>
      <c r="C30" s="2">
        <v>75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>
        <v>75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15" x14ac:dyDescent="0.4">
      <c r="A31" s="238" t="s">
        <v>712</v>
      </c>
      <c r="B31" s="2">
        <v>4127.29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4127.29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15" x14ac:dyDescent="0.4">
      <c r="A32" s="238" t="s">
        <v>713</v>
      </c>
      <c r="B32" s="2">
        <v>765.72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758.37</v>
      </c>
      <c r="O32" s="2">
        <v>7.35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35">
      <c r="A33" s="90" t="s">
        <v>262</v>
      </c>
      <c r="B33" s="2"/>
      <c r="C33" s="2">
        <v>2450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2450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 t="s">
        <v>412</v>
      </c>
      <c r="B34" s="2"/>
      <c r="C34" s="2">
        <v>40.9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40.9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15" x14ac:dyDescent="0.4">
      <c r="A35" s="238" t="s">
        <v>714</v>
      </c>
      <c r="B35" s="2">
        <v>3664.15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3664.15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15" x14ac:dyDescent="0.4">
      <c r="A36" s="238" t="s">
        <v>721</v>
      </c>
      <c r="B36" s="2">
        <v>1658.42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1571.17</v>
      </c>
      <c r="O36" s="2">
        <v>12.25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>
        <v>75</v>
      </c>
      <c r="AU36" s="2"/>
    </row>
    <row r="37" spans="1:47" x14ac:dyDescent="0.35">
      <c r="A37" s="90" t="s">
        <v>270</v>
      </c>
      <c r="B37" s="2"/>
      <c r="C37" s="2">
        <v>4300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4300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 t="s">
        <v>250</v>
      </c>
      <c r="B38" s="2"/>
      <c r="C38" s="2">
        <v>849.07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849.07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273</v>
      </c>
      <c r="B39" s="2"/>
      <c r="C39" s="2">
        <v>724.64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v>127.66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>
        <v>596.98</v>
      </c>
      <c r="AQ39" s="2"/>
      <c r="AR39" s="2"/>
      <c r="AS39" s="2"/>
      <c r="AT39" s="2"/>
      <c r="AU39" s="2"/>
    </row>
    <row r="40" spans="1:47" x14ac:dyDescent="0.35">
      <c r="A40" s="90" t="s">
        <v>269</v>
      </c>
      <c r="B40" s="2"/>
      <c r="C40" s="2">
        <v>22013.42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v>22013.42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3.15" x14ac:dyDescent="0.4">
      <c r="A41" s="238" t="s">
        <v>725</v>
      </c>
      <c r="B41" s="2">
        <v>66.98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66.28</v>
      </c>
      <c r="O41" s="2">
        <v>0.7</v>
      </c>
      <c r="P41" s="2"/>
      <c r="Q41" s="2"/>
      <c r="R41" s="2"/>
      <c r="S41" s="2"/>
      <c r="T41" s="2"/>
      <c r="U41" s="2"/>
      <c r="V41" s="2"/>
      <c r="W41" s="14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3.15" x14ac:dyDescent="0.4">
      <c r="A42" s="238" t="s">
        <v>726</v>
      </c>
      <c r="B42" s="2">
        <v>155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153.94999999999999</v>
      </c>
      <c r="O42" s="2">
        <v>1.05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15" x14ac:dyDescent="0.4">
      <c r="A43" s="238" t="s">
        <v>719</v>
      </c>
      <c r="B43" s="2">
        <v>5923.92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5903.92</v>
      </c>
      <c r="O43" s="2"/>
      <c r="P43" s="2"/>
      <c r="Q43" s="2">
        <v>20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3.15" x14ac:dyDescent="0.4">
      <c r="A44" s="238" t="s">
        <v>720</v>
      </c>
      <c r="B44" s="2">
        <v>795.19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795.19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732</v>
      </c>
      <c r="B45" s="2">
        <v>1243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1232.1500000000001</v>
      </c>
      <c r="O45" s="2">
        <v>10.85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35">
      <c r="A46" s="90" t="s">
        <v>274</v>
      </c>
      <c r="B46" s="2"/>
      <c r="C46" s="2">
        <v>675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675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35">
      <c r="A47" s="90" t="s">
        <v>724</v>
      </c>
      <c r="B47" s="2"/>
      <c r="C47" s="2">
        <v>75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75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35">
      <c r="A48" s="90" t="s">
        <v>727</v>
      </c>
      <c r="B48" s="2"/>
      <c r="C48" s="2">
        <v>3.07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3.07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x14ac:dyDescent="0.35">
      <c r="A49" s="90" t="s">
        <v>728</v>
      </c>
      <c r="B49" s="2"/>
      <c r="C49" s="2">
        <v>96.9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>
        <v>96.9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35">
      <c r="A50" s="1" t="s">
        <v>729</v>
      </c>
      <c r="B50" s="2"/>
      <c r="C50" s="2">
        <v>1000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v>1000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3.15" x14ac:dyDescent="0.4">
      <c r="A51" s="238" t="s">
        <v>730</v>
      </c>
      <c r="B51" s="2">
        <v>1931.91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1836.91</v>
      </c>
      <c r="O51" s="2"/>
      <c r="P51" s="2"/>
      <c r="Q51" s="2">
        <v>20</v>
      </c>
      <c r="R51" s="2"/>
      <c r="S51" s="2"/>
      <c r="T51" s="2">
        <v>75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3.15" x14ac:dyDescent="0.4">
      <c r="A52" s="238" t="s">
        <v>731</v>
      </c>
      <c r="B52" s="2">
        <v>55.33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55.33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3.15" x14ac:dyDescent="0.4">
      <c r="A53" s="238" t="s">
        <v>774</v>
      </c>
      <c r="B53" s="2">
        <v>1358.94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1243.44</v>
      </c>
      <c r="O53" s="2">
        <v>10.5</v>
      </c>
      <c r="P53" s="2"/>
      <c r="Q53" s="2"/>
      <c r="R53" s="2"/>
      <c r="S53" s="2"/>
      <c r="T53" s="2"/>
      <c r="U53" s="2">
        <v>30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>
        <v>75</v>
      </c>
      <c r="AU53" s="2"/>
    </row>
    <row r="54" spans="1:47" x14ac:dyDescent="0.35">
      <c r="A54" s="90" t="s">
        <v>733</v>
      </c>
      <c r="B54" s="2"/>
      <c r="C54" s="2">
        <v>328.98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>
        <v>328.98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x14ac:dyDescent="0.35">
      <c r="A55" s="90" t="s">
        <v>275</v>
      </c>
      <c r="B55" s="2"/>
      <c r="C55" s="2">
        <v>45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>
        <v>45</v>
      </c>
      <c r="AN55" s="2"/>
      <c r="AO55" s="2"/>
      <c r="AP55" s="2"/>
      <c r="AQ55" s="2"/>
      <c r="AR55" s="2"/>
      <c r="AS55" s="2"/>
      <c r="AT55" s="2"/>
      <c r="AU55" s="2"/>
    </row>
    <row r="56" spans="1:47" x14ac:dyDescent="0.35">
      <c r="A56" s="90" t="s">
        <v>275</v>
      </c>
      <c r="B56" s="2"/>
      <c r="C56" s="2">
        <v>50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>
        <v>50</v>
      </c>
      <c r="AN56" s="2"/>
      <c r="AO56" s="2"/>
      <c r="AP56" s="2"/>
      <c r="AQ56" s="2"/>
      <c r="AR56" s="2"/>
      <c r="AS56" s="2"/>
      <c r="AT56" s="2"/>
      <c r="AU56" s="2"/>
    </row>
    <row r="57" spans="1:47" ht="13.15" x14ac:dyDescent="0.4">
      <c r="A57" s="238" t="s">
        <v>734</v>
      </c>
      <c r="B57" s="2">
        <v>3280.79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3185.79</v>
      </c>
      <c r="O57" s="2"/>
      <c r="P57" s="2"/>
      <c r="Q57" s="2">
        <v>20</v>
      </c>
      <c r="R57" s="2"/>
      <c r="S57" s="2"/>
      <c r="T57" s="2">
        <v>75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735</v>
      </c>
      <c r="B58" s="2">
        <v>67.239999999999995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67.239999999999995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3.15" x14ac:dyDescent="0.4">
      <c r="A59" s="238" t="s">
        <v>736</v>
      </c>
      <c r="B59" s="2">
        <v>10090.83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10090.83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3.15" x14ac:dyDescent="0.4">
      <c r="A60" s="238" t="s">
        <v>741</v>
      </c>
      <c r="B60" s="2">
        <v>2950.11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2927.71</v>
      </c>
      <c r="O60" s="2">
        <v>22.4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35">
      <c r="A61" s="90" t="s">
        <v>737</v>
      </c>
      <c r="B61" s="2"/>
      <c r="C61" s="2">
        <v>75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>
        <v>75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3.15" x14ac:dyDescent="0.4">
      <c r="A62" s="238" t="s">
        <v>740</v>
      </c>
      <c r="B62" s="2">
        <v>3512.35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3512.35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3.15" x14ac:dyDescent="0.4">
      <c r="A63" s="238" t="s">
        <v>742</v>
      </c>
      <c r="B63" s="2">
        <v>875.98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868.63</v>
      </c>
      <c r="O63" s="2">
        <v>7.35</v>
      </c>
      <c r="P63" s="2"/>
      <c r="Q63" s="2"/>
      <c r="R63" s="2"/>
      <c r="S63" s="2"/>
      <c r="T63" s="2"/>
      <c r="U63" s="2"/>
      <c r="V63" s="2"/>
      <c r="W63" s="2"/>
      <c r="X63" s="143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 t="s">
        <v>743</v>
      </c>
      <c r="B64" s="2"/>
      <c r="C64" s="2">
        <v>83.85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83.85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574</v>
      </c>
      <c r="B65" s="2"/>
      <c r="C65" s="2">
        <v>165.79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>
        <v>165.79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582</v>
      </c>
      <c r="B66" s="2"/>
      <c r="C66" s="2">
        <v>171.59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>
        <v>171.59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90" t="s">
        <v>744</v>
      </c>
      <c r="B67" s="2"/>
      <c r="C67" s="2">
        <v>370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>
        <v>370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 t="s">
        <v>341</v>
      </c>
      <c r="B68" s="2"/>
      <c r="C68" s="2">
        <v>721.75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721.75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 t="s">
        <v>745</v>
      </c>
      <c r="B69" s="2"/>
      <c r="C69" s="2">
        <v>4000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>
        <v>4000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 t="s">
        <v>746</v>
      </c>
      <c r="B70" s="2"/>
      <c r="C70" s="2">
        <v>75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>
        <v>75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306</v>
      </c>
      <c r="B71" s="2"/>
      <c r="C71" s="2">
        <v>279.33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279.33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90" t="s">
        <v>231</v>
      </c>
      <c r="B72" s="2"/>
      <c r="C72" s="2">
        <v>1212.19</v>
      </c>
      <c r="D72" s="2">
        <v>22.05</v>
      </c>
      <c r="E72" s="2">
        <v>94.29</v>
      </c>
      <c r="F72" s="2">
        <v>106</v>
      </c>
      <c r="G72" s="2">
        <v>71.099999999999994</v>
      </c>
      <c r="H72" s="2">
        <v>15.21</v>
      </c>
      <c r="I72" s="2"/>
      <c r="J72" s="2"/>
      <c r="K72" s="2"/>
      <c r="L72" s="2">
        <v>1520.84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232</v>
      </c>
      <c r="B73" s="2"/>
      <c r="C73" s="2">
        <v>687.29</v>
      </c>
      <c r="D73" s="2">
        <v>17.22</v>
      </c>
      <c r="E73" s="2">
        <v>73.63</v>
      </c>
      <c r="F73" s="2">
        <v>115</v>
      </c>
      <c r="G73" s="2">
        <v>54.1</v>
      </c>
      <c r="H73" s="2">
        <v>11.88</v>
      </c>
      <c r="I73" s="2">
        <v>28.38</v>
      </c>
      <c r="J73" s="2"/>
      <c r="K73" s="2">
        <v>200</v>
      </c>
      <c r="L73" s="2">
        <v>1187.5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233</v>
      </c>
      <c r="B74" s="2"/>
      <c r="C74" s="2">
        <v>1166.0899999999999</v>
      </c>
      <c r="D74" s="2">
        <v>21.15</v>
      </c>
      <c r="E74" s="2">
        <v>90.42</v>
      </c>
      <c r="F74" s="2">
        <v>99</v>
      </c>
      <c r="G74" s="2">
        <v>67.099999999999994</v>
      </c>
      <c r="H74" s="2">
        <v>14.58</v>
      </c>
      <c r="I74" s="2"/>
      <c r="J74" s="2"/>
      <c r="K74" s="2"/>
      <c r="L74" s="2">
        <v>1458.34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90" t="s">
        <v>236</v>
      </c>
      <c r="B75" s="2"/>
      <c r="C75" s="2">
        <v>200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200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1" t="s">
        <v>237</v>
      </c>
      <c r="B76" s="2"/>
      <c r="C76" s="2">
        <v>28.38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v>28.38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275</v>
      </c>
      <c r="B77" s="2"/>
      <c r="C77" s="2">
        <v>31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31</v>
      </c>
      <c r="AN77" s="2"/>
      <c r="AO77" s="2"/>
      <c r="AP77" s="2"/>
      <c r="AQ77" s="2"/>
      <c r="AR77" s="2"/>
      <c r="AS77" s="2"/>
      <c r="AT77" s="2"/>
      <c r="AU77" s="2"/>
    </row>
    <row r="78" spans="1:47" ht="13.15" x14ac:dyDescent="0.4">
      <c r="A78" s="238" t="s">
        <v>747</v>
      </c>
      <c r="B78" s="2">
        <v>609.04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605.54</v>
      </c>
      <c r="O78" s="2">
        <v>3.5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3.15" x14ac:dyDescent="0.4">
      <c r="A79" s="238" t="s">
        <v>748</v>
      </c>
      <c r="B79" s="2">
        <v>22.12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v>21.77</v>
      </c>
      <c r="O79" s="2">
        <v>0.35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3.15" x14ac:dyDescent="0.4">
      <c r="A80" s="238" t="s">
        <v>749</v>
      </c>
      <c r="B80" s="2">
        <v>2928.1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2928.1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3.15" x14ac:dyDescent="0.4">
      <c r="A81" s="238" t="s">
        <v>750</v>
      </c>
      <c r="B81" s="2">
        <v>665.8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661.95</v>
      </c>
      <c r="O81" s="2">
        <v>3.85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35">
      <c r="A82" s="90" t="s">
        <v>275</v>
      </c>
      <c r="B82" s="2"/>
      <c r="C82" s="2">
        <v>46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>
        <v>46</v>
      </c>
      <c r="AN82" s="2"/>
      <c r="AO82" s="2"/>
      <c r="AP82" s="2"/>
      <c r="AQ82" s="2"/>
      <c r="AR82" s="2"/>
      <c r="AS82" s="2"/>
      <c r="AT82" s="2"/>
      <c r="AU82" s="2"/>
    </row>
    <row r="83" spans="1:47" ht="13.15" x14ac:dyDescent="0.4">
      <c r="A83" s="238" t="s">
        <v>751</v>
      </c>
      <c r="B83" s="2">
        <v>372.99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372.29</v>
      </c>
      <c r="O83" s="2">
        <v>0.7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35">
      <c r="A84" s="1" t="s">
        <v>275</v>
      </c>
      <c r="B84" s="2"/>
      <c r="C84" s="2">
        <v>50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50</v>
      </c>
      <c r="AN84" s="2"/>
      <c r="AO84" s="2"/>
      <c r="AP84" s="2"/>
      <c r="AQ84" s="2"/>
      <c r="AR84" s="2"/>
      <c r="AS84" s="2"/>
      <c r="AT84" s="2"/>
      <c r="AU84" s="2"/>
    </row>
    <row r="85" spans="1:47" ht="13.15" x14ac:dyDescent="0.4">
      <c r="A85" s="238" t="s">
        <v>752</v>
      </c>
      <c r="B85" s="2">
        <v>628.63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625.83000000000004</v>
      </c>
      <c r="O85" s="2">
        <v>2.8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15" x14ac:dyDescent="0.4">
      <c r="A86" s="238" t="s">
        <v>753</v>
      </c>
      <c r="B86" s="2">
        <v>405.35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402.9</v>
      </c>
      <c r="O86" s="2">
        <v>2.4500000000000002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3.15" x14ac:dyDescent="0.4">
      <c r="A87" s="238" t="s">
        <v>754</v>
      </c>
      <c r="B87" s="2">
        <v>3004.06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1374.06</v>
      </c>
      <c r="O87" s="2"/>
      <c r="P87" s="2"/>
      <c r="Q87" s="2">
        <v>100</v>
      </c>
      <c r="R87" s="2"/>
      <c r="S87" s="2">
        <v>1500</v>
      </c>
      <c r="T87" s="2"/>
      <c r="U87" s="2">
        <v>30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755</v>
      </c>
      <c r="B88" s="2">
        <v>471.74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392.89</v>
      </c>
      <c r="O88" s="2">
        <v>3.85</v>
      </c>
      <c r="P88" s="2"/>
      <c r="Q88" s="2"/>
      <c r="R88" s="2"/>
      <c r="S88" s="2"/>
      <c r="T88" s="2">
        <v>75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35">
      <c r="A89" s="90" t="s">
        <v>694</v>
      </c>
      <c r="B89" s="2"/>
      <c r="C89" s="2">
        <v>70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>
        <v>70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35">
      <c r="A90" s="90" t="s">
        <v>756</v>
      </c>
      <c r="B90" s="2"/>
      <c r="C90" s="2">
        <v>5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>
        <v>5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35">
      <c r="A91" s="90" t="s">
        <v>275</v>
      </c>
      <c r="B91" s="2"/>
      <c r="C91" s="2">
        <v>43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>
        <v>43</v>
      </c>
      <c r="AN91" s="2"/>
      <c r="AO91" s="2"/>
      <c r="AP91" s="2"/>
      <c r="AQ91" s="2"/>
      <c r="AR91" s="2"/>
      <c r="AS91" s="2"/>
      <c r="AT91" s="2"/>
      <c r="AU91" s="2"/>
    </row>
    <row r="92" spans="1:47" x14ac:dyDescent="0.35">
      <c r="A92" s="90" t="s">
        <v>275</v>
      </c>
      <c r="B92" s="2"/>
      <c r="C92" s="2">
        <v>25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>
        <v>25</v>
      </c>
      <c r="AN92" s="2"/>
      <c r="AO92" s="2"/>
      <c r="AP92" s="2"/>
      <c r="AQ92" s="2"/>
      <c r="AR92" s="2"/>
      <c r="AS92" s="2"/>
      <c r="AT92" s="2"/>
      <c r="AU92" s="2"/>
    </row>
    <row r="93" spans="1:47" ht="13.15" x14ac:dyDescent="0.4">
      <c r="A93" s="238" t="s">
        <v>757</v>
      </c>
      <c r="B93" s="2">
        <v>549.94000000000005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546.44000000000005</v>
      </c>
      <c r="O93" s="2">
        <v>3.5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3.15" x14ac:dyDescent="0.4">
      <c r="A94" s="238" t="s">
        <v>758</v>
      </c>
      <c r="B94" s="2">
        <v>107.04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106.34</v>
      </c>
      <c r="O94" s="2">
        <v>0.7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3.15" x14ac:dyDescent="0.4">
      <c r="A95" s="238" t="s">
        <v>759</v>
      </c>
      <c r="B95" s="2">
        <v>31.7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31.35</v>
      </c>
      <c r="O95" s="2">
        <v>0.35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3.15" x14ac:dyDescent="0.4">
      <c r="A96" s="238" t="s">
        <v>760</v>
      </c>
      <c r="B96" s="2">
        <v>70.7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69.650000000000006</v>
      </c>
      <c r="O96" s="2">
        <v>1.05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35">
      <c r="A97" s="90" t="s">
        <v>275</v>
      </c>
      <c r="B97" s="2"/>
      <c r="C97" s="2">
        <v>46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>
        <v>46</v>
      </c>
      <c r="AN97" s="2"/>
      <c r="AO97" s="2"/>
      <c r="AP97" s="2"/>
      <c r="AQ97" s="2"/>
      <c r="AR97" s="2"/>
      <c r="AS97" s="2"/>
      <c r="AT97" s="2"/>
      <c r="AU97" s="2"/>
    </row>
    <row r="98" spans="1:47" x14ac:dyDescent="0.35">
      <c r="A98" s="90" t="s">
        <v>275</v>
      </c>
      <c r="B98" s="2"/>
      <c r="C98" s="2">
        <v>25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>
        <v>25</v>
      </c>
      <c r="AN98" s="2"/>
      <c r="AO98" s="2"/>
      <c r="AP98" s="2"/>
      <c r="AQ98" s="2"/>
      <c r="AR98" s="2"/>
      <c r="AS98" s="2"/>
      <c r="AT98" s="2"/>
      <c r="AU98" s="2"/>
    </row>
    <row r="99" spans="1:47" ht="13.15" x14ac:dyDescent="0.4">
      <c r="A99" s="238" t="s">
        <v>761</v>
      </c>
      <c r="B99" s="2">
        <v>1377.81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1272.1400000000001</v>
      </c>
      <c r="O99" s="2"/>
      <c r="P99" s="2"/>
      <c r="Q99" s="2"/>
      <c r="R99" s="2"/>
      <c r="S99" s="2"/>
      <c r="T99" s="2">
        <v>75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>
        <v>30.67</v>
      </c>
      <c r="AU99" s="2"/>
    </row>
    <row r="100" spans="1:47" ht="13.15" x14ac:dyDescent="0.4">
      <c r="A100" s="238" t="s">
        <v>762</v>
      </c>
      <c r="B100" s="2">
        <v>27.78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27.78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35">
      <c r="A101" s="90" t="s">
        <v>763</v>
      </c>
      <c r="B101" s="2"/>
      <c r="C101" s="2">
        <v>481.63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>
        <v>481.63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3.15" x14ac:dyDescent="0.4">
      <c r="A102" s="238" t="s">
        <v>761</v>
      </c>
      <c r="B102" s="2">
        <v>225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75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>
        <v>150</v>
      </c>
      <c r="AU102" s="2"/>
    </row>
    <row r="103" spans="1:47" x14ac:dyDescent="0.35">
      <c r="A103" s="90" t="s">
        <v>764</v>
      </c>
      <c r="B103" s="2"/>
      <c r="C103" s="2">
        <v>53.23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21.77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>
        <v>75</v>
      </c>
      <c r="AT103" s="2"/>
      <c r="AU103" s="2"/>
    </row>
    <row r="104" spans="1:47" x14ac:dyDescent="0.35">
      <c r="A104" s="90" t="s">
        <v>765</v>
      </c>
      <c r="B104" s="2"/>
      <c r="C104" s="2">
        <v>22.03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52.97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>
        <v>75</v>
      </c>
      <c r="AT104" s="2"/>
      <c r="AU104" s="2"/>
    </row>
    <row r="105" spans="1:47" x14ac:dyDescent="0.35">
      <c r="A105" s="90" t="s">
        <v>766</v>
      </c>
      <c r="B105" s="2"/>
      <c r="C105" s="2">
        <v>105.99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105.99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3.15" x14ac:dyDescent="0.4">
      <c r="A106" s="238" t="s">
        <v>761</v>
      </c>
      <c r="B106" s="2">
        <v>224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>
        <v>224</v>
      </c>
      <c r="AU106" s="2"/>
    </row>
    <row r="107" spans="1:47" x14ac:dyDescent="0.35">
      <c r="A107" s="90" t="s">
        <v>767</v>
      </c>
      <c r="B107" s="2"/>
      <c r="C107" s="2">
        <v>3232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>
        <v>3232</v>
      </c>
      <c r="AP107" s="2"/>
      <c r="AQ107" s="2"/>
      <c r="AR107" s="2"/>
      <c r="AS107" s="2"/>
      <c r="AT107" s="2"/>
      <c r="AU107" s="2"/>
    </row>
    <row r="108" spans="1:47" x14ac:dyDescent="0.35">
      <c r="A108" s="90" t="s">
        <v>768</v>
      </c>
      <c r="B108" s="2"/>
      <c r="C108" s="2">
        <v>25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>
        <v>25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3.15" x14ac:dyDescent="0.4">
      <c r="A109" s="238" t="s">
        <v>769</v>
      </c>
      <c r="B109" s="2">
        <v>289.5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287.75</v>
      </c>
      <c r="O109" s="2">
        <v>1.75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3.15" x14ac:dyDescent="0.4">
      <c r="A110" s="238" t="s">
        <v>770</v>
      </c>
      <c r="B110" s="2">
        <v>30.18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29.83</v>
      </c>
      <c r="O110" s="2">
        <v>0.35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3.15" x14ac:dyDescent="0.4">
      <c r="A111" s="238" t="s">
        <v>771</v>
      </c>
      <c r="B111" s="2">
        <v>86.08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85.38</v>
      </c>
      <c r="O111" s="2">
        <v>0.7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x14ac:dyDescent="0.35">
      <c r="A112" s="90" t="s">
        <v>772</v>
      </c>
      <c r="B112" s="2"/>
      <c r="C112" s="2">
        <v>2260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>
        <v>2260</v>
      </c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9" ht="13.15" x14ac:dyDescent="0.4">
      <c r="A113" s="238" t="s">
        <v>773</v>
      </c>
      <c r="B113" s="2">
        <v>474.17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>
        <v>424.17</v>
      </c>
      <c r="O113" s="2"/>
      <c r="P113" s="2"/>
      <c r="Q113" s="2">
        <v>20</v>
      </c>
      <c r="R113" s="2"/>
      <c r="S113" s="2"/>
      <c r="T113" s="2"/>
      <c r="U113" s="2">
        <v>30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9" ht="13.15" x14ac:dyDescent="0.4">
      <c r="A114" s="238" t="s">
        <v>779</v>
      </c>
      <c r="B114" s="2">
        <v>643.30999999999995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639.80999999999995</v>
      </c>
      <c r="O114" s="2">
        <v>3.5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9" ht="13.15" x14ac:dyDescent="0.4">
      <c r="A115" s="238" t="s">
        <v>781</v>
      </c>
      <c r="B115" s="2">
        <v>754.35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747.7</v>
      </c>
      <c r="O115" s="2">
        <v>6.65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9" x14ac:dyDescent="0.35">
      <c r="A116" s="90" t="s">
        <v>275</v>
      </c>
      <c r="B116" s="2"/>
      <c r="C116" s="2">
        <v>29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>
        <v>29</v>
      </c>
      <c r="AN116" s="2"/>
      <c r="AO116" s="2"/>
      <c r="AP116" s="2"/>
      <c r="AQ116" s="2"/>
      <c r="AR116" s="2"/>
      <c r="AS116" s="2"/>
      <c r="AT116" s="2"/>
      <c r="AU116" s="2"/>
    </row>
    <row r="117" spans="1:49" x14ac:dyDescent="0.35">
      <c r="A117" s="90" t="s">
        <v>275</v>
      </c>
      <c r="B117" s="2"/>
      <c r="C117" s="2">
        <v>36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>
        <v>36</v>
      </c>
      <c r="AN117" s="2"/>
      <c r="AO117" s="2"/>
      <c r="AP117" s="2"/>
      <c r="AQ117" s="2"/>
      <c r="AR117" s="2"/>
      <c r="AS117" s="2"/>
      <c r="AT117" s="2"/>
      <c r="AU117" s="2"/>
    </row>
    <row r="118" spans="1:49" x14ac:dyDescent="0.35">
      <c r="A118" s="90" t="s">
        <v>275</v>
      </c>
      <c r="B118" s="2"/>
      <c r="C118" s="2">
        <v>44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>
        <v>72566.070000000007</v>
      </c>
      <c r="AE118" s="2"/>
      <c r="AF118" s="2"/>
      <c r="AG118" s="2"/>
      <c r="AH118" s="2"/>
      <c r="AI118" s="2"/>
      <c r="AJ118" s="2"/>
      <c r="AK118" s="2"/>
      <c r="AL118" s="2"/>
      <c r="AM118" s="2">
        <v>44</v>
      </c>
      <c r="AN118" s="2"/>
      <c r="AO118" s="2"/>
      <c r="AP118" s="2"/>
      <c r="AQ118" s="2"/>
      <c r="AR118" s="2"/>
      <c r="AS118" s="2"/>
      <c r="AT118" s="2"/>
      <c r="AU118" s="2"/>
    </row>
    <row r="119" spans="1:49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>
        <f>AD121+AF121+AH121+AI121</f>
        <v>74834.27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W119" s="255" t="s">
        <v>19</v>
      </c>
    </row>
    <row r="121" spans="1:49" ht="43.5" customHeight="1" x14ac:dyDescent="0.35">
      <c r="A121" t="s">
        <v>18</v>
      </c>
      <c r="B121" s="4">
        <f>SUM(B4:B119)</f>
        <v>73472.83</v>
      </c>
      <c r="C121" s="4">
        <f t="shared" ref="C121:AU121" si="0">SUM(C4:C119)</f>
        <v>70048.350000000006</v>
      </c>
      <c r="D121" s="4">
        <f t="shared" si="0"/>
        <v>169.53</v>
      </c>
      <c r="E121" s="4">
        <f t="shared" si="0"/>
        <v>724.87</v>
      </c>
      <c r="F121" s="4">
        <f t="shared" si="0"/>
        <v>949</v>
      </c>
      <c r="G121" s="4">
        <f t="shared" si="0"/>
        <v>571.22</v>
      </c>
      <c r="H121" s="4">
        <f t="shared" si="0"/>
        <v>116.92</v>
      </c>
      <c r="I121" s="4">
        <f t="shared" si="0"/>
        <v>56.76</v>
      </c>
      <c r="J121" s="4">
        <f t="shared" si="0"/>
        <v>127.66</v>
      </c>
      <c r="K121" s="4">
        <f t="shared" si="0"/>
        <v>400</v>
      </c>
      <c r="L121" s="240">
        <f t="shared" si="0"/>
        <v>11691.28</v>
      </c>
      <c r="M121" s="4">
        <f t="shared" si="0"/>
        <v>74834.27</v>
      </c>
      <c r="N121" s="4">
        <f t="shared" si="0"/>
        <v>69021.5</v>
      </c>
      <c r="O121" s="4">
        <f t="shared" si="0"/>
        <v>141.39999999999998</v>
      </c>
      <c r="P121" s="4">
        <f t="shared" si="0"/>
        <v>0</v>
      </c>
      <c r="Q121" s="4">
        <f t="shared" si="0"/>
        <v>260</v>
      </c>
      <c r="R121" s="4">
        <f t="shared" si="0"/>
        <v>0</v>
      </c>
      <c r="S121" s="4">
        <f t="shared" si="0"/>
        <v>3000</v>
      </c>
      <c r="T121" s="4">
        <f t="shared" si="0"/>
        <v>300</v>
      </c>
      <c r="U121" s="4">
        <f t="shared" si="0"/>
        <v>120</v>
      </c>
      <c r="V121" s="4">
        <f t="shared" si="0"/>
        <v>0</v>
      </c>
      <c r="W121" s="4">
        <f t="shared" si="0"/>
        <v>161.94999999999999</v>
      </c>
      <c r="X121" s="4">
        <f t="shared" si="0"/>
        <v>9799.5300000000007</v>
      </c>
      <c r="Y121" s="4">
        <f t="shared" si="0"/>
        <v>445.12</v>
      </c>
      <c r="Z121" s="4">
        <f t="shared" si="0"/>
        <v>370</v>
      </c>
      <c r="AA121" s="4">
        <f t="shared" si="0"/>
        <v>15775</v>
      </c>
      <c r="AB121" s="4">
        <f t="shared" si="0"/>
        <v>884.42</v>
      </c>
      <c r="AC121" s="4">
        <f t="shared" si="0"/>
        <v>22013.42</v>
      </c>
      <c r="AD121" s="4">
        <f t="shared" si="0"/>
        <v>72566.070000000007</v>
      </c>
      <c r="AE121" s="4">
        <f t="shared" si="0"/>
        <v>2002.53</v>
      </c>
      <c r="AF121" s="4">
        <f t="shared" si="0"/>
        <v>2002.53</v>
      </c>
      <c r="AG121" s="4">
        <f t="shared" si="0"/>
        <v>328.98</v>
      </c>
      <c r="AH121" s="4">
        <f t="shared" si="0"/>
        <v>265.67</v>
      </c>
      <c r="AI121" s="4">
        <f t="shared" si="0"/>
        <v>0</v>
      </c>
      <c r="AJ121" s="4">
        <f t="shared" si="0"/>
        <v>1926.0500000000002</v>
      </c>
      <c r="AK121" s="240">
        <f t="shared" si="0"/>
        <v>1067.7900000000002</v>
      </c>
      <c r="AL121" s="4">
        <f t="shared" si="0"/>
        <v>2260</v>
      </c>
      <c r="AM121" s="4">
        <f t="shared" si="0"/>
        <v>534</v>
      </c>
      <c r="AN121" s="4">
        <f t="shared" si="0"/>
        <v>0</v>
      </c>
      <c r="AO121" s="4">
        <f t="shared" si="0"/>
        <v>3232</v>
      </c>
      <c r="AP121" s="4">
        <f t="shared" si="0"/>
        <v>596.98</v>
      </c>
      <c r="AQ121" s="4">
        <f t="shared" si="0"/>
        <v>0</v>
      </c>
      <c r="AR121" s="4">
        <f t="shared" si="0"/>
        <v>0</v>
      </c>
      <c r="AS121" s="4">
        <f t="shared" si="0"/>
        <v>150</v>
      </c>
      <c r="AT121" s="4">
        <f t="shared" si="0"/>
        <v>704.67000000000007</v>
      </c>
      <c r="AU121" s="4">
        <f t="shared" si="0"/>
        <v>0</v>
      </c>
      <c r="AW121" s="4">
        <f>B121-C121-D121-E121-F121-G121-H121-I121-J121-K121+L121+M121-N121-O121+P121-Q121-R121-S121-T121-U121-V121+W121+X121+Y121+Z121+AA121+AB121+AC121-AD121+AE121-AF121+AG121-AH121-AI121+AJ121+AK121+AL121+AM121+AN121+AO121+AP121+AQ121+AR121+AS121-AT121+AU121</f>
        <v>-6.8212102632969618E-12</v>
      </c>
    </row>
    <row r="123" spans="1:49" ht="15.4" thickBot="1" x14ac:dyDescent="0.45">
      <c r="A123" s="10" t="s">
        <v>22</v>
      </c>
      <c r="C123" s="15">
        <f>C2+B121-C121</f>
        <v>134370.20000000039</v>
      </c>
      <c r="D123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BB119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99" sqref="A99:XFD99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8.86328125" bestFit="1" customWidth="1"/>
    <col min="32" max="32" width="9.86328125" customWidth="1"/>
    <col min="37" max="37" width="8.86328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43952</v>
      </c>
    </row>
    <row r="2" spans="1:47" ht="15.4" thickBot="1" x14ac:dyDescent="0.45">
      <c r="A2" s="10" t="s">
        <v>21</v>
      </c>
      <c r="B2" s="13"/>
      <c r="C2" s="15">
        <f>'April 2020'!C125</f>
        <v>123005.70000000042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54" t="s">
        <v>201</v>
      </c>
      <c r="AL3" s="237" t="s">
        <v>206</v>
      </c>
      <c r="AM3" s="252" t="s">
        <v>128</v>
      </c>
      <c r="AN3" s="252" t="s">
        <v>53</v>
      </c>
      <c r="AO3" s="252" t="s">
        <v>114</v>
      </c>
      <c r="AP3" s="252" t="s">
        <v>61</v>
      </c>
      <c r="AQ3" s="167" t="s">
        <v>13</v>
      </c>
      <c r="AR3" s="252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260.39999999999998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232</v>
      </c>
      <c r="B5" s="2"/>
      <c r="C5" s="2">
        <v>687.29</v>
      </c>
      <c r="D5" s="2">
        <v>17.22</v>
      </c>
      <c r="E5" s="2">
        <v>73.63</v>
      </c>
      <c r="F5" s="2">
        <v>115</v>
      </c>
      <c r="G5" s="2">
        <v>54.1</v>
      </c>
      <c r="H5" s="2">
        <v>11.88</v>
      </c>
      <c r="I5" s="2">
        <v>28.38</v>
      </c>
      <c r="J5" s="2"/>
      <c r="K5" s="2">
        <v>200</v>
      </c>
      <c r="L5" s="2">
        <v>1187.5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233</v>
      </c>
      <c r="B6" s="2"/>
      <c r="C6" s="2">
        <v>1140.48</v>
      </c>
      <c r="D6" s="2">
        <v>21.15</v>
      </c>
      <c r="E6" s="2">
        <v>90.42</v>
      </c>
      <c r="F6" s="2">
        <v>99</v>
      </c>
      <c r="G6" s="2">
        <v>67.099999999999994</v>
      </c>
      <c r="H6" s="2">
        <v>14.58</v>
      </c>
      <c r="I6" s="2"/>
      <c r="J6" s="2">
        <v>25.61</v>
      </c>
      <c r="K6" s="2"/>
      <c r="L6" s="2">
        <v>1458.34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234</v>
      </c>
      <c r="B7" s="2"/>
      <c r="C7" s="2">
        <v>2194.86</v>
      </c>
      <c r="D7" s="2">
        <v>44.1</v>
      </c>
      <c r="E7" s="2">
        <v>188.58</v>
      </c>
      <c r="F7" s="2">
        <v>299</v>
      </c>
      <c r="G7" s="2">
        <v>182.66</v>
      </c>
      <c r="H7" s="2">
        <v>30.42</v>
      </c>
      <c r="I7" s="2"/>
      <c r="J7" s="2">
        <v>102.05</v>
      </c>
      <c r="K7" s="2"/>
      <c r="L7" s="2">
        <v>3041.67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90" t="s">
        <v>236</v>
      </c>
      <c r="B8" s="2"/>
      <c r="C8" s="2">
        <v>200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200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35">
      <c r="A9" s="1" t="s">
        <v>237</v>
      </c>
      <c r="B9" s="2"/>
      <c r="C9" s="2">
        <v>28.38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28.38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15" x14ac:dyDescent="0.4">
      <c r="A10" s="238" t="s">
        <v>612</v>
      </c>
      <c r="B10" s="2">
        <v>1944.92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1944.92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15" x14ac:dyDescent="0.4">
      <c r="A11" s="238" t="s">
        <v>613</v>
      </c>
      <c r="B11" s="2">
        <v>701.87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701.87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616</v>
      </c>
      <c r="B12" s="2">
        <v>3127.06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3028.26</v>
      </c>
      <c r="O12" s="2">
        <v>23.8</v>
      </c>
      <c r="P12" s="2"/>
      <c r="Q12" s="2"/>
      <c r="R12" s="2"/>
      <c r="S12" s="2"/>
      <c r="T12" s="2">
        <v>75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35">
      <c r="A13" s="90" t="s">
        <v>614</v>
      </c>
      <c r="B13" s="2"/>
      <c r="C13" s="2">
        <v>2000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2000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592</v>
      </c>
      <c r="B14" s="2"/>
      <c r="C14" s="2">
        <v>159.6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159.6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35">
      <c r="A15" s="90" t="s">
        <v>615</v>
      </c>
      <c r="B15" s="2"/>
      <c r="C15" s="2">
        <v>70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70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15" x14ac:dyDescent="0.4">
      <c r="A16" s="238" t="s">
        <v>617</v>
      </c>
      <c r="B16" s="2">
        <v>384.97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381.82</v>
      </c>
      <c r="O16" s="2">
        <v>3.15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15" x14ac:dyDescent="0.4">
      <c r="A17" s="238" t="s">
        <v>618</v>
      </c>
      <c r="B17" s="2">
        <v>111.85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111.15</v>
      </c>
      <c r="O17" s="2">
        <v>0.7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15" x14ac:dyDescent="0.4">
      <c r="A18" s="238" t="s">
        <v>619</v>
      </c>
      <c r="B18" s="2">
        <v>8380.74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8380.74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15" x14ac:dyDescent="0.4">
      <c r="A19" s="238" t="s">
        <v>623</v>
      </c>
      <c r="B19" s="2">
        <v>1699.65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1611.35</v>
      </c>
      <c r="O19" s="2">
        <v>13.3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>
        <v>75</v>
      </c>
      <c r="AU19" s="2"/>
    </row>
    <row r="20" spans="1:47" x14ac:dyDescent="0.35">
      <c r="A20" s="90" t="s">
        <v>275</v>
      </c>
      <c r="B20" s="2"/>
      <c r="C20" s="2">
        <v>31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>
        <v>31</v>
      </c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 t="s">
        <v>348</v>
      </c>
      <c r="B21" s="2"/>
      <c r="C21" s="2">
        <v>3700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3700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253</v>
      </c>
      <c r="B22" s="2"/>
      <c r="C22" s="2">
        <v>2812.54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2812.54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 t="s">
        <v>620</v>
      </c>
      <c r="B23" s="2"/>
      <c r="C23" s="2">
        <v>1974.07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1974.07</v>
      </c>
      <c r="AF23" s="2">
        <v>1974.07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621</v>
      </c>
      <c r="B24" s="2"/>
      <c r="C24" s="2">
        <v>597.22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597.22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622</v>
      </c>
      <c r="B25" s="2"/>
      <c r="C25" s="2">
        <v>75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>
        <v>75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15" x14ac:dyDescent="0.4">
      <c r="A26" s="238" t="s">
        <v>626</v>
      </c>
      <c r="B26" s="2">
        <v>2455.71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2380.71</v>
      </c>
      <c r="O26" s="2"/>
      <c r="P26" s="2"/>
      <c r="Q26" s="2"/>
      <c r="R26" s="2"/>
      <c r="S26" s="2"/>
      <c r="T26" s="2">
        <v>75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15" x14ac:dyDescent="0.4">
      <c r="A27" s="238" t="s">
        <v>627</v>
      </c>
      <c r="B27" s="2">
        <v>56.05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56.05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15" x14ac:dyDescent="0.4">
      <c r="A28" s="238" t="s">
        <v>633</v>
      </c>
      <c r="B28" s="2">
        <v>648.80999999999995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643.55999999999995</v>
      </c>
      <c r="O28" s="2">
        <v>5.25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630</v>
      </c>
      <c r="B29" s="2"/>
      <c r="C29" s="2">
        <v>5017.2299999999996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39">
        <v>5017.2299999999996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35">
      <c r="A30" s="90" t="s">
        <v>631</v>
      </c>
      <c r="B30" s="2"/>
      <c r="C30" s="2">
        <v>429.9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>
        <v>429.9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35">
      <c r="A31" s="90" t="s">
        <v>269</v>
      </c>
      <c r="B31" s="2"/>
      <c r="C31" s="2">
        <v>20381.7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20381.7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35">
      <c r="A32" s="90" t="s">
        <v>632</v>
      </c>
      <c r="B32" s="2"/>
      <c r="C32" s="2">
        <v>2450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2450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35">
      <c r="A33" s="90" t="s">
        <v>244</v>
      </c>
      <c r="B33" s="2"/>
      <c r="C33" s="2">
        <v>1650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1650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 t="s">
        <v>273</v>
      </c>
      <c r="B34" s="2"/>
      <c r="C34" s="2">
        <v>724.64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127.66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>
        <v>596.98</v>
      </c>
      <c r="AQ34" s="2"/>
      <c r="AR34" s="2"/>
      <c r="AS34" s="2"/>
      <c r="AT34" s="2"/>
      <c r="AU34" s="2"/>
    </row>
    <row r="35" spans="1:47" ht="13.15" x14ac:dyDescent="0.4">
      <c r="A35" s="238" t="s">
        <v>634</v>
      </c>
      <c r="B35" s="2">
        <v>3458.8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3458.8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15" x14ac:dyDescent="0.4">
      <c r="A36" s="238" t="s">
        <v>635</v>
      </c>
      <c r="B36" s="2">
        <v>731.68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726.43</v>
      </c>
      <c r="O36" s="2">
        <v>5.25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35">
      <c r="A37" s="90" t="s">
        <v>250</v>
      </c>
      <c r="B37" s="2"/>
      <c r="C37" s="2">
        <v>824.94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824.94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3.15" x14ac:dyDescent="0.4">
      <c r="A38" s="238" t="s">
        <v>636</v>
      </c>
      <c r="B38" s="2">
        <v>4315.45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4315.45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3.15" x14ac:dyDescent="0.4">
      <c r="A39" s="238" t="s">
        <v>637</v>
      </c>
      <c r="B39" s="2">
        <v>60.08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60.08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3.15" x14ac:dyDescent="0.4">
      <c r="A40" s="238" t="s">
        <v>639</v>
      </c>
      <c r="B40" s="2">
        <v>1104.04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1019.24</v>
      </c>
      <c r="O40" s="2">
        <v>9.8000000000000007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>
        <v>75</v>
      </c>
      <c r="AU40" s="2"/>
    </row>
    <row r="41" spans="1:47" x14ac:dyDescent="0.35">
      <c r="A41" s="90" t="s">
        <v>274</v>
      </c>
      <c r="B41" s="2"/>
      <c r="C41" s="2">
        <v>675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43"/>
      <c r="X41" s="2"/>
      <c r="Y41" s="2"/>
      <c r="Z41" s="2"/>
      <c r="AA41" s="2">
        <v>675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35">
      <c r="A42" s="90" t="s">
        <v>289</v>
      </c>
      <c r="B42" s="2"/>
      <c r="C42" s="2">
        <v>326.27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326.27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35">
      <c r="A43" s="90" t="s">
        <v>638</v>
      </c>
      <c r="B43" s="2"/>
      <c r="C43" s="2">
        <v>75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75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3.15" x14ac:dyDescent="0.4">
      <c r="A44" s="238" t="s">
        <v>640</v>
      </c>
      <c r="B44" s="2">
        <v>3793.83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3763.83</v>
      </c>
      <c r="O44" s="2"/>
      <c r="P44" s="2"/>
      <c r="Q44" s="2"/>
      <c r="R44" s="2"/>
      <c r="S44" s="2"/>
      <c r="T44" s="2"/>
      <c r="U44" s="2">
        <v>30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645</v>
      </c>
      <c r="B45" s="2">
        <v>2164.5300000000002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2151.58</v>
      </c>
      <c r="O45" s="2">
        <v>12.95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35">
      <c r="A46" s="90" t="s">
        <v>374</v>
      </c>
      <c r="B46" s="2"/>
      <c r="C46" s="2">
        <v>27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>
        <v>27</v>
      </c>
      <c r="AN46" s="2"/>
      <c r="AO46" s="2"/>
      <c r="AP46" s="2"/>
      <c r="AQ46" s="2"/>
      <c r="AR46" s="2"/>
      <c r="AS46" s="2"/>
      <c r="AT46" s="2"/>
      <c r="AU46" s="2"/>
    </row>
    <row r="47" spans="1:47" x14ac:dyDescent="0.35">
      <c r="A47" s="90" t="s">
        <v>374</v>
      </c>
      <c r="B47" s="2"/>
      <c r="C47" s="2">
        <v>35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>
        <v>35</v>
      </c>
      <c r="AN47" s="2"/>
      <c r="AO47" s="2"/>
      <c r="AP47" s="2"/>
      <c r="AQ47" s="2"/>
      <c r="AR47" s="2"/>
      <c r="AS47" s="2"/>
      <c r="AT47" s="2"/>
      <c r="AU47" s="2"/>
    </row>
    <row r="48" spans="1:47" ht="13.15" x14ac:dyDescent="0.4">
      <c r="A48" s="238" t="s">
        <v>646</v>
      </c>
      <c r="B48" s="2">
        <v>22.12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21.77</v>
      </c>
      <c r="O48" s="2">
        <v>0.35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3.15" x14ac:dyDescent="0.4">
      <c r="A49" s="238" t="s">
        <v>647</v>
      </c>
      <c r="B49" s="2">
        <v>199.11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197.36</v>
      </c>
      <c r="O49" s="2">
        <v>1.75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35">
      <c r="A50" s="90" t="s">
        <v>648</v>
      </c>
      <c r="B50" s="2"/>
      <c r="C50" s="2">
        <v>54.75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32.6</v>
      </c>
      <c r="X50" s="2">
        <v>22.15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3.15" x14ac:dyDescent="0.4">
      <c r="A51" s="238" t="s">
        <v>649</v>
      </c>
      <c r="B51" s="2">
        <v>5343.53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5318.53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>
        <v>25</v>
      </c>
      <c r="AU51" s="2"/>
    </row>
    <row r="52" spans="1:47" ht="13.15" x14ac:dyDescent="0.4">
      <c r="A52" s="238" t="s">
        <v>650</v>
      </c>
      <c r="B52" s="2">
        <v>24.66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24.66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3.15" x14ac:dyDescent="0.4">
      <c r="A53" s="238" t="s">
        <v>651</v>
      </c>
      <c r="B53" s="2">
        <v>10689.75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10689.75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3.15" x14ac:dyDescent="0.4">
      <c r="A54" s="238" t="s">
        <v>654</v>
      </c>
      <c r="B54" s="2">
        <v>2325.16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2305.56</v>
      </c>
      <c r="O54" s="2">
        <v>19.600000000000001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15" x14ac:dyDescent="0.4">
      <c r="A55" s="238" t="s">
        <v>655</v>
      </c>
      <c r="B55" s="2">
        <v>1932.67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1932.67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3.15" x14ac:dyDescent="0.4">
      <c r="A56" s="238" t="s">
        <v>656</v>
      </c>
      <c r="B56" s="2">
        <v>50.4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50.4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3.15" x14ac:dyDescent="0.4">
      <c r="A57" s="238" t="s">
        <v>657</v>
      </c>
      <c r="B57" s="2">
        <v>684.54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678.59</v>
      </c>
      <c r="O57" s="2">
        <v>5.95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x14ac:dyDescent="0.35">
      <c r="A58" s="90" t="s">
        <v>658</v>
      </c>
      <c r="B58" s="2"/>
      <c r="C58" s="2">
        <v>33.97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>
        <v>33.97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90" t="s">
        <v>659</v>
      </c>
      <c r="B59" s="2"/>
      <c r="C59" s="2">
        <v>258.48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>
        <v>258.48</v>
      </c>
      <c r="AN59" s="2"/>
      <c r="AO59" s="2"/>
      <c r="AP59" s="2"/>
      <c r="AQ59" s="2"/>
      <c r="AR59" s="2"/>
      <c r="AS59" s="2"/>
      <c r="AT59" s="2"/>
      <c r="AU59" s="2"/>
    </row>
    <row r="60" spans="1:47" x14ac:dyDescent="0.35">
      <c r="A60" s="90" t="s">
        <v>501</v>
      </c>
      <c r="B60" s="2"/>
      <c r="C60" s="2">
        <v>30.8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30.8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3.15" x14ac:dyDescent="0.4">
      <c r="A61" s="238" t="s">
        <v>660</v>
      </c>
      <c r="B61" s="2">
        <v>2410.11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870.11</v>
      </c>
      <c r="O61" s="2"/>
      <c r="P61" s="2"/>
      <c r="Q61" s="2">
        <v>40</v>
      </c>
      <c r="R61" s="2"/>
      <c r="S61" s="2">
        <v>1500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3.15" x14ac:dyDescent="0.4">
      <c r="A62" s="238" t="s">
        <v>661</v>
      </c>
      <c r="B62" s="2">
        <v>24.29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24.29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3.15" x14ac:dyDescent="0.4">
      <c r="A63" s="238" t="s">
        <v>662</v>
      </c>
      <c r="B63" s="2">
        <v>443.73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420.23</v>
      </c>
      <c r="O63" s="2">
        <v>3.5</v>
      </c>
      <c r="P63" s="2"/>
      <c r="Q63" s="2">
        <v>20</v>
      </c>
      <c r="R63" s="2"/>
      <c r="S63" s="2"/>
      <c r="T63" s="2"/>
      <c r="U63" s="2"/>
      <c r="V63" s="2"/>
      <c r="W63" s="2"/>
      <c r="X63" s="143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 t="s">
        <v>513</v>
      </c>
      <c r="B64" s="2"/>
      <c r="C64" s="2">
        <v>9.01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>
        <v>9.01</v>
      </c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513</v>
      </c>
      <c r="B65" s="2"/>
      <c r="C65" s="2">
        <v>34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>
        <v>34</v>
      </c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513</v>
      </c>
      <c r="B66" s="2"/>
      <c r="C66" s="2">
        <v>60.66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>
        <v>60.66</v>
      </c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90" t="s">
        <v>296</v>
      </c>
      <c r="B67" s="2"/>
      <c r="C67" s="2">
        <v>378.08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>
        <v>378.08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 t="s">
        <v>663</v>
      </c>
      <c r="B68" s="2"/>
      <c r="C68" s="2">
        <v>177.25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177.25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 t="s">
        <v>664</v>
      </c>
      <c r="B69" s="2"/>
      <c r="C69" s="2">
        <v>68.739999999999995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>
        <v>68.739999999999995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 t="s">
        <v>665</v>
      </c>
      <c r="B70" s="2"/>
      <c r="C70" s="2">
        <v>578.76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>
        <v>578.76</v>
      </c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582</v>
      </c>
      <c r="B71" s="2"/>
      <c r="C71" s="2">
        <v>187.49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>
        <v>187.49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90" t="s">
        <v>574</v>
      </c>
      <c r="B72" s="2"/>
      <c r="C72" s="2">
        <v>165.79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>
        <v>165.79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306</v>
      </c>
      <c r="B73" s="2"/>
      <c r="C73" s="2">
        <v>279.33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>
        <v>279.33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231</v>
      </c>
      <c r="B74" s="2"/>
      <c r="C74" s="2">
        <v>1212.19</v>
      </c>
      <c r="D74" s="2">
        <v>22.05</v>
      </c>
      <c r="E74" s="2">
        <v>94.29</v>
      </c>
      <c r="F74" s="2">
        <v>106</v>
      </c>
      <c r="G74" s="2">
        <v>71.099999999999994</v>
      </c>
      <c r="H74" s="2">
        <v>15.21</v>
      </c>
      <c r="I74" s="2"/>
      <c r="J74" s="2"/>
      <c r="K74" s="2"/>
      <c r="L74" s="2">
        <v>1520.84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90" t="s">
        <v>232</v>
      </c>
      <c r="B75" s="2"/>
      <c r="C75" s="2">
        <v>687.29</v>
      </c>
      <c r="D75" s="2">
        <v>17.22</v>
      </c>
      <c r="E75" s="2">
        <v>73.63</v>
      </c>
      <c r="F75" s="2">
        <v>115</v>
      </c>
      <c r="G75" s="2">
        <v>54.1</v>
      </c>
      <c r="H75" s="2">
        <v>11.88</v>
      </c>
      <c r="I75" s="2">
        <v>28.38</v>
      </c>
      <c r="J75" s="2"/>
      <c r="K75" s="2">
        <v>200</v>
      </c>
      <c r="L75" s="2">
        <v>1187.5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 t="s">
        <v>233</v>
      </c>
      <c r="B76" s="2"/>
      <c r="C76" s="2">
        <v>1166.0899999999999</v>
      </c>
      <c r="D76" s="2">
        <v>21.15</v>
      </c>
      <c r="E76" s="2">
        <v>90.42</v>
      </c>
      <c r="F76" s="2">
        <v>99</v>
      </c>
      <c r="G76" s="2">
        <v>67.099999999999994</v>
      </c>
      <c r="H76" s="2">
        <v>14.58</v>
      </c>
      <c r="I76" s="2"/>
      <c r="J76" s="2"/>
      <c r="K76" s="2"/>
      <c r="L76" s="2">
        <v>1458.34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236</v>
      </c>
      <c r="B77" s="2"/>
      <c r="C77" s="2">
        <v>200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>
        <v>200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1" t="s">
        <v>237</v>
      </c>
      <c r="B78" s="2"/>
      <c r="C78" s="2">
        <v>28.38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>
        <v>28.38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3.15" x14ac:dyDescent="0.4">
      <c r="A79" s="238" t="s">
        <v>666</v>
      </c>
      <c r="B79" s="2">
        <v>461.95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v>383.8</v>
      </c>
      <c r="O79" s="2">
        <v>3.15</v>
      </c>
      <c r="P79" s="2"/>
      <c r="Q79" s="2"/>
      <c r="R79" s="2"/>
      <c r="S79" s="2"/>
      <c r="T79" s="2">
        <v>75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35">
      <c r="A80" s="90" t="s">
        <v>667</v>
      </c>
      <c r="B80" s="2"/>
      <c r="C80" s="2">
        <v>49.25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>
        <v>49.25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35">
      <c r="A81" s="90" t="s">
        <v>592</v>
      </c>
      <c r="B81" s="2"/>
      <c r="C81" s="2">
        <v>159.6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>
        <v>159.6</v>
      </c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35">
      <c r="A82" s="90" t="s">
        <v>668</v>
      </c>
      <c r="B82" s="2"/>
      <c r="C82" s="2">
        <v>10.78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>
        <v>10.78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3.15" x14ac:dyDescent="0.4">
      <c r="A83" s="238" t="s">
        <v>669</v>
      </c>
      <c r="B83" s="2">
        <v>1326.42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1326.42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3.15" x14ac:dyDescent="0.4">
      <c r="A84" s="238" t="s">
        <v>670</v>
      </c>
      <c r="B84" s="2">
        <v>452.65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449.5</v>
      </c>
      <c r="O84" s="2">
        <v>3.15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3.15" x14ac:dyDescent="0.4">
      <c r="A85" s="238" t="s">
        <v>671</v>
      </c>
      <c r="B85" s="2">
        <v>22.12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21.77</v>
      </c>
      <c r="O85" s="2">
        <v>0.35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15" x14ac:dyDescent="0.4">
      <c r="A86" s="238" t="s">
        <v>672</v>
      </c>
      <c r="B86" s="2">
        <v>276.74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274.29000000000002</v>
      </c>
      <c r="O86" s="2">
        <v>2.4500000000000002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3.15" x14ac:dyDescent="0.4">
      <c r="A87" s="238" t="s">
        <v>673</v>
      </c>
      <c r="B87" s="2">
        <v>1655.24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1560.24</v>
      </c>
      <c r="O87" s="2"/>
      <c r="P87" s="2"/>
      <c r="Q87" s="2">
        <v>20</v>
      </c>
      <c r="R87" s="2"/>
      <c r="S87" s="2"/>
      <c r="T87" s="2">
        <v>75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676</v>
      </c>
      <c r="B88" s="2">
        <v>131.47999999999999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130.08000000000001</v>
      </c>
      <c r="O88" s="2">
        <v>1.4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35">
      <c r="A89" s="90" t="s">
        <v>674</v>
      </c>
      <c r="B89" s="2"/>
      <c r="C89" s="2">
        <v>26.99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>
        <v>26.99</v>
      </c>
      <c r="AN89" s="2"/>
      <c r="AO89" s="2"/>
      <c r="AP89" s="2"/>
      <c r="AQ89" s="2"/>
      <c r="AR89" s="2"/>
      <c r="AS89" s="2"/>
      <c r="AT89" s="2"/>
      <c r="AU89" s="2"/>
    </row>
    <row r="90" spans="1:47" x14ac:dyDescent="0.35">
      <c r="A90" s="90" t="s">
        <v>674</v>
      </c>
      <c r="B90" s="2"/>
      <c r="C90" s="2">
        <v>41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>
        <v>41</v>
      </c>
      <c r="AN90" s="2"/>
      <c r="AO90" s="2"/>
      <c r="AP90" s="2"/>
      <c r="AQ90" s="2"/>
      <c r="AR90" s="2"/>
      <c r="AS90" s="2"/>
      <c r="AT90" s="2"/>
      <c r="AU90" s="2"/>
    </row>
    <row r="91" spans="1:47" ht="13.15" x14ac:dyDescent="0.4">
      <c r="A91" s="238" t="s">
        <v>675</v>
      </c>
      <c r="B91" s="2">
        <v>86.06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85.36</v>
      </c>
      <c r="O91" s="2">
        <v>0.7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35">
      <c r="A92" s="90" t="s">
        <v>677</v>
      </c>
      <c r="B92" s="2"/>
      <c r="C92" s="2">
        <v>58.8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>
        <v>58.8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35">
      <c r="A93" s="90" t="s">
        <v>678</v>
      </c>
      <c r="B93" s="2"/>
      <c r="C93" s="2">
        <v>1101.74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>
        <v>1101.74</v>
      </c>
      <c r="AO93" s="2"/>
      <c r="AP93" s="2"/>
      <c r="AQ93" s="2"/>
      <c r="AR93" s="2"/>
      <c r="AS93" s="2"/>
      <c r="AT93" s="2"/>
      <c r="AU93" s="2"/>
    </row>
    <row r="94" spans="1:47" x14ac:dyDescent="0.35">
      <c r="A94" s="90" t="s">
        <v>679</v>
      </c>
      <c r="B94" s="2"/>
      <c r="C94" s="2">
        <v>29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>
        <v>29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3.15" x14ac:dyDescent="0.4">
      <c r="A95" s="238" t="s">
        <v>680</v>
      </c>
      <c r="B95" s="2">
        <v>492.62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469.12</v>
      </c>
      <c r="O95" s="2">
        <v>3.5</v>
      </c>
      <c r="P95" s="2"/>
      <c r="Q95" s="2">
        <v>20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3.15" x14ac:dyDescent="0.4">
      <c r="A96" s="238" t="s">
        <v>681</v>
      </c>
      <c r="B96" s="2">
        <v>56.02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55.67</v>
      </c>
      <c r="O96" s="2">
        <v>0.35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3.15" x14ac:dyDescent="0.4">
      <c r="A97" s="238" t="s">
        <v>684</v>
      </c>
      <c r="B97" s="2">
        <v>245.12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244.07</v>
      </c>
      <c r="O97" s="2">
        <v>1.05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3.15" x14ac:dyDescent="0.4">
      <c r="A98" s="238" t="s">
        <v>685</v>
      </c>
      <c r="B98" s="2">
        <v>850.89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850.89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3.15" x14ac:dyDescent="0.4">
      <c r="A99" s="238" t="s">
        <v>685</v>
      </c>
      <c r="B99" s="2">
        <v>150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150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x14ac:dyDescent="0.35">
      <c r="A100" s="90" t="s">
        <v>686</v>
      </c>
      <c r="B100" s="2"/>
      <c r="C100" s="2">
        <v>25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>
        <v>25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35">
      <c r="A101" s="90" t="s">
        <v>512</v>
      </c>
      <c r="B101" s="2"/>
      <c r="C101" s="2">
        <v>3296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>
        <v>3296</v>
      </c>
      <c r="AP101" s="2"/>
      <c r="AQ101" s="2"/>
      <c r="AR101" s="2"/>
      <c r="AS101" s="2"/>
      <c r="AT101" s="2"/>
      <c r="AU101" s="2"/>
    </row>
    <row r="102" spans="1:47" x14ac:dyDescent="0.35">
      <c r="A102" s="90" t="s">
        <v>687</v>
      </c>
      <c r="B102" s="2"/>
      <c r="C102" s="2">
        <v>165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>
        <v>165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35">
      <c r="A103" s="90" t="s">
        <v>677</v>
      </c>
      <c r="B103" s="2"/>
      <c r="C103" s="2">
        <v>470.69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>
        <v>470.69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3.15" x14ac:dyDescent="0.4">
      <c r="A104" s="238" t="s">
        <v>685</v>
      </c>
      <c r="B104" s="2">
        <v>224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>
        <v>224</v>
      </c>
      <c r="AU104" s="2"/>
    </row>
    <row r="105" spans="1:47" x14ac:dyDescent="0.35">
      <c r="A105" s="90" t="s">
        <v>275</v>
      </c>
      <c r="B105" s="2"/>
      <c r="C105" s="2">
        <v>40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>
        <v>40</v>
      </c>
      <c r="AN105" s="2"/>
      <c r="AO105" s="2"/>
      <c r="AP105" s="2"/>
      <c r="AQ105" s="2"/>
      <c r="AR105" s="2"/>
      <c r="AS105" s="2"/>
      <c r="AT105" s="2"/>
      <c r="AU105" s="2"/>
    </row>
    <row r="106" spans="1:47" ht="13.15" x14ac:dyDescent="0.4">
      <c r="A106" s="238" t="s">
        <v>688</v>
      </c>
      <c r="B106" s="2">
        <v>535.67999999999995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532.53</v>
      </c>
      <c r="O106" s="2">
        <v>3.15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3.15" x14ac:dyDescent="0.4">
      <c r="A107" s="238" t="s">
        <v>689</v>
      </c>
      <c r="B107" s="2">
        <v>2013.27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374.77</v>
      </c>
      <c r="O107" s="2">
        <v>3.5</v>
      </c>
      <c r="P107" s="2"/>
      <c r="Q107" s="2">
        <v>60</v>
      </c>
      <c r="R107" s="2"/>
      <c r="S107" s="2">
        <v>1500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>
        <v>75</v>
      </c>
      <c r="AU107" s="2"/>
    </row>
    <row r="108" spans="1:47" x14ac:dyDescent="0.35">
      <c r="A108" s="90" t="s">
        <v>413</v>
      </c>
      <c r="B108" s="2"/>
      <c r="C108" s="2">
        <v>1630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>
        <v>1630</v>
      </c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35">
      <c r="A109" s="90" t="s">
        <v>658</v>
      </c>
      <c r="B109" s="2"/>
      <c r="C109" s="2">
        <v>43.9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>
        <v>43.9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x14ac:dyDescent="0.35">
      <c r="A110" s="90" t="s">
        <v>690</v>
      </c>
      <c r="B110" s="2"/>
      <c r="C110" s="2">
        <v>75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>
        <v>75</v>
      </c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x14ac:dyDescent="0.35">
      <c r="A111" s="90" t="s">
        <v>692</v>
      </c>
      <c r="B111" s="2"/>
      <c r="C111" s="2">
        <v>50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>
        <v>50</v>
      </c>
      <c r="AN111" s="2"/>
      <c r="AO111" s="2"/>
      <c r="AP111" s="2"/>
      <c r="AQ111" s="2"/>
      <c r="AR111" s="2"/>
      <c r="AS111" s="2"/>
      <c r="AT111" s="2"/>
      <c r="AU111" s="2"/>
    </row>
    <row r="112" spans="1:47" ht="13.15" x14ac:dyDescent="0.4">
      <c r="A112" s="238" t="s">
        <v>695</v>
      </c>
      <c r="B112" s="2">
        <v>1584.13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1573.63</v>
      </c>
      <c r="O112" s="2">
        <v>10.5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9" ht="13.15" x14ac:dyDescent="0.4">
      <c r="A113" s="238" t="s">
        <v>698</v>
      </c>
      <c r="B113" s="2">
        <v>289.16000000000003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>
        <v>287.06</v>
      </c>
      <c r="O113" s="2">
        <v>2.1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9" ht="13.15" x14ac:dyDescent="0.4">
      <c r="A114" s="238" t="s">
        <v>699</v>
      </c>
      <c r="B114" s="2">
        <v>179.48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177.73</v>
      </c>
      <c r="O114" s="2">
        <v>1.75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>
        <v>63518.77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9" x14ac:dyDescent="0.3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>
        <f>AD117+AF117+AH117+AI117</f>
        <v>65753.239999999991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W115" s="253" t="s">
        <v>19</v>
      </c>
    </row>
    <row r="117" spans="1:49" ht="43.5" customHeight="1" x14ac:dyDescent="0.35">
      <c r="A117" t="s">
        <v>18</v>
      </c>
      <c r="B117" s="4">
        <f>SUM(B4:B115)</f>
        <v>70323.140000000014</v>
      </c>
      <c r="C117" s="4">
        <f t="shared" ref="C117:AU117" si="0">SUM(C4:C115)</f>
        <v>62383.120000000017</v>
      </c>
      <c r="D117" s="4">
        <f t="shared" si="0"/>
        <v>164.94</v>
      </c>
      <c r="E117" s="4">
        <f t="shared" si="0"/>
        <v>705.26</v>
      </c>
      <c r="F117" s="4">
        <f t="shared" si="0"/>
        <v>939</v>
      </c>
      <c r="G117" s="4">
        <f t="shared" si="0"/>
        <v>567.26</v>
      </c>
      <c r="H117" s="4">
        <f t="shared" si="0"/>
        <v>113.76</v>
      </c>
      <c r="I117" s="4">
        <f t="shared" si="0"/>
        <v>56.76</v>
      </c>
      <c r="J117" s="4">
        <f t="shared" si="0"/>
        <v>127.66</v>
      </c>
      <c r="K117" s="4">
        <f t="shared" si="0"/>
        <v>400</v>
      </c>
      <c r="L117" s="240">
        <f t="shared" si="0"/>
        <v>11375.03</v>
      </c>
      <c r="M117" s="4">
        <f t="shared" si="0"/>
        <v>65753.239999999991</v>
      </c>
      <c r="N117" s="4">
        <f t="shared" si="0"/>
        <v>66216.689999999988</v>
      </c>
      <c r="O117" s="4">
        <f t="shared" si="0"/>
        <v>142.45000000000002</v>
      </c>
      <c r="P117" s="4">
        <f t="shared" si="0"/>
        <v>49.25</v>
      </c>
      <c r="Q117" s="4">
        <f t="shared" si="0"/>
        <v>160</v>
      </c>
      <c r="R117" s="4">
        <f t="shared" si="0"/>
        <v>0</v>
      </c>
      <c r="S117" s="4">
        <f t="shared" si="0"/>
        <v>3000</v>
      </c>
      <c r="T117" s="4">
        <f t="shared" si="0"/>
        <v>300</v>
      </c>
      <c r="U117" s="4">
        <f t="shared" si="0"/>
        <v>30</v>
      </c>
      <c r="V117" s="4">
        <f t="shared" si="0"/>
        <v>0</v>
      </c>
      <c r="W117" s="4">
        <f t="shared" si="0"/>
        <v>493.3</v>
      </c>
      <c r="X117" s="4">
        <f t="shared" si="0"/>
        <v>5798.9299999999994</v>
      </c>
      <c r="Y117" s="4">
        <f t="shared" si="0"/>
        <v>165.79</v>
      </c>
      <c r="Z117" s="4">
        <f t="shared" si="0"/>
        <v>378.08</v>
      </c>
      <c r="AA117" s="4">
        <f t="shared" si="0"/>
        <v>10475</v>
      </c>
      <c r="AB117" s="4">
        <f t="shared" si="0"/>
        <v>809.42</v>
      </c>
      <c r="AC117" s="4">
        <f t="shared" si="0"/>
        <v>20381.7</v>
      </c>
      <c r="AD117" s="4">
        <f t="shared" si="0"/>
        <v>63518.77</v>
      </c>
      <c r="AE117" s="4">
        <f t="shared" si="0"/>
        <v>1974.07</v>
      </c>
      <c r="AF117" s="4">
        <f t="shared" si="0"/>
        <v>1974.07</v>
      </c>
      <c r="AG117" s="4">
        <f t="shared" si="0"/>
        <v>326.27</v>
      </c>
      <c r="AH117" s="4">
        <f t="shared" si="0"/>
        <v>260.39999999999998</v>
      </c>
      <c r="AI117" s="4">
        <f t="shared" si="0"/>
        <v>0</v>
      </c>
      <c r="AJ117" s="4">
        <f t="shared" si="0"/>
        <v>975.82999999999993</v>
      </c>
      <c r="AK117" s="4">
        <f t="shared" si="0"/>
        <v>5017.2299999999996</v>
      </c>
      <c r="AL117" s="4">
        <f t="shared" si="0"/>
        <v>1630</v>
      </c>
      <c r="AM117" s="4">
        <f t="shared" si="0"/>
        <v>613.14</v>
      </c>
      <c r="AN117" s="4">
        <f t="shared" si="0"/>
        <v>1101.74</v>
      </c>
      <c r="AO117" s="4">
        <f t="shared" si="0"/>
        <v>3296</v>
      </c>
      <c r="AP117" s="4">
        <f t="shared" si="0"/>
        <v>596.98</v>
      </c>
      <c r="AQ117" s="4">
        <f t="shared" si="0"/>
        <v>0</v>
      </c>
      <c r="AR117" s="4">
        <f t="shared" si="0"/>
        <v>0</v>
      </c>
      <c r="AS117" s="4">
        <f t="shared" si="0"/>
        <v>0</v>
      </c>
      <c r="AT117" s="4">
        <f t="shared" si="0"/>
        <v>474</v>
      </c>
      <c r="AU117" s="4">
        <f t="shared" si="0"/>
        <v>0</v>
      </c>
      <c r="AW117" s="4">
        <f>B117-C117-D117-E117-F117-G117-H117-I117-J117-K117+L117+M117-N117-O117+P117-Q117-R117-S117-T117-U117-V117+W117+X117+Y117+Z117+AA117+AB117+AC117-AD117+AE117-AF117+AG117-AH117-AI117+AJ117+AK117+AL117+AM117+AN117+AO117+AP117+AQ117+AR117+AS117-AT117+AU117</f>
        <v>1.4097167877480388E-11</v>
      </c>
    </row>
    <row r="119" spans="1:49" ht="15.4" thickBot="1" x14ac:dyDescent="0.45">
      <c r="A119" s="10" t="s">
        <v>22</v>
      </c>
      <c r="C119" s="15">
        <f>C2+B117-C117</f>
        <v>130945.72000000041</v>
      </c>
      <c r="D119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BB125"/>
  <sheetViews>
    <sheetView workbookViewId="0">
      <pane xSplit="1" ySplit="3" topLeftCell="B102" activePane="bottomRight" state="frozen"/>
      <selection pane="topRight" activeCell="B1" sqref="B1"/>
      <selection pane="bottomLeft" activeCell="A5" sqref="A5"/>
      <selection pane="bottomRight" activeCell="A107" sqref="A107:XFD107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8.86328125" bestFit="1" customWidth="1"/>
    <col min="32" max="32" width="9.86328125" customWidth="1"/>
    <col min="37" max="37" width="7.53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43922</v>
      </c>
    </row>
    <row r="2" spans="1:47" ht="15.4" thickBot="1" x14ac:dyDescent="0.45">
      <c r="A2" s="10" t="s">
        <v>21</v>
      </c>
      <c r="B2" s="13"/>
      <c r="C2" s="15">
        <f>'March 2020'!C140</f>
        <v>116213.83000000042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226" t="s">
        <v>201</v>
      </c>
      <c r="AL3" s="237" t="s">
        <v>206</v>
      </c>
      <c r="AM3" s="249" t="s">
        <v>128</v>
      </c>
      <c r="AN3" s="249" t="s">
        <v>53</v>
      </c>
      <c r="AO3" s="249" t="s">
        <v>114</v>
      </c>
      <c r="AP3" s="249" t="s">
        <v>61</v>
      </c>
      <c r="AQ3" s="167" t="s">
        <v>13</v>
      </c>
      <c r="AR3" s="249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250.51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232</v>
      </c>
      <c r="B5" s="2"/>
      <c r="C5" s="2">
        <v>687.29</v>
      </c>
      <c r="D5" s="2">
        <v>17.22</v>
      </c>
      <c r="E5" s="2">
        <v>73.63</v>
      </c>
      <c r="F5" s="2">
        <v>115</v>
      </c>
      <c r="G5" s="2">
        <v>54.1</v>
      </c>
      <c r="H5" s="2">
        <v>11.88</v>
      </c>
      <c r="I5" s="2">
        <v>28.38</v>
      </c>
      <c r="J5" s="2"/>
      <c r="K5" s="2">
        <v>200</v>
      </c>
      <c r="L5" s="2">
        <v>1187.5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233</v>
      </c>
      <c r="B6" s="2"/>
      <c r="C6" s="2">
        <v>1140.48</v>
      </c>
      <c r="D6" s="2">
        <v>21.15</v>
      </c>
      <c r="E6" s="2">
        <v>90.42</v>
      </c>
      <c r="F6" s="2">
        <v>99</v>
      </c>
      <c r="G6" s="2">
        <v>67.099999999999994</v>
      </c>
      <c r="H6" s="2">
        <v>14.58</v>
      </c>
      <c r="I6" s="2"/>
      <c r="J6" s="2">
        <v>25.61</v>
      </c>
      <c r="K6" s="2"/>
      <c r="L6" s="2">
        <v>1458.34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234</v>
      </c>
      <c r="B7" s="2"/>
      <c r="C7" s="2">
        <v>2194.86</v>
      </c>
      <c r="D7" s="2">
        <v>44.1</v>
      </c>
      <c r="E7" s="2">
        <v>188.58</v>
      </c>
      <c r="F7" s="2">
        <v>299</v>
      </c>
      <c r="G7" s="2">
        <v>182.66</v>
      </c>
      <c r="H7" s="2">
        <v>30.42</v>
      </c>
      <c r="I7" s="2"/>
      <c r="J7" s="2">
        <v>102.05</v>
      </c>
      <c r="K7" s="2"/>
      <c r="L7" s="2">
        <v>3041.67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90" t="s">
        <v>235</v>
      </c>
      <c r="B8" s="2"/>
      <c r="C8" s="2">
        <v>695.41</v>
      </c>
      <c r="D8" s="2">
        <v>11.67</v>
      </c>
      <c r="E8" s="2">
        <v>49.91</v>
      </c>
      <c r="F8" s="2">
        <v>10</v>
      </c>
      <c r="G8" s="2">
        <v>29.96</v>
      </c>
      <c r="H8" s="2">
        <v>8.0500000000000007</v>
      </c>
      <c r="I8" s="2"/>
      <c r="J8" s="2"/>
      <c r="K8" s="2"/>
      <c r="L8" s="2">
        <v>805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35">
      <c r="A9" s="90" t="s">
        <v>236</v>
      </c>
      <c r="B9" s="2"/>
      <c r="C9" s="2">
        <v>200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35">
      <c r="A10" s="1" t="s">
        <v>237</v>
      </c>
      <c r="B10" s="2"/>
      <c r="C10" s="2">
        <v>28.38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28.38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x14ac:dyDescent="0.35">
      <c r="A11" s="90" t="s">
        <v>240</v>
      </c>
      <c r="B11" s="2"/>
      <c r="C11" s="2">
        <v>2000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2000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525</v>
      </c>
      <c r="B12" s="2">
        <v>1631.51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1631.51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15" x14ac:dyDescent="0.4">
      <c r="A13" s="238" t="s">
        <v>526</v>
      </c>
      <c r="B13" s="2">
        <v>1382.52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1368.17</v>
      </c>
      <c r="O13" s="2">
        <v>14.35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348</v>
      </c>
      <c r="B14" s="2"/>
      <c r="C14" s="2">
        <v>3700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3700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15" x14ac:dyDescent="0.4">
      <c r="A15" s="238" t="s">
        <v>527</v>
      </c>
      <c r="B15" s="2">
        <v>2583.5300000000002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2583.5300000000002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15" x14ac:dyDescent="0.4">
      <c r="A16" s="238" t="s">
        <v>530</v>
      </c>
      <c r="B16" s="2">
        <v>946.36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939.01</v>
      </c>
      <c r="O16" s="2">
        <v>7.35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35">
      <c r="A17" s="90" t="s">
        <v>528</v>
      </c>
      <c r="B17" s="2"/>
      <c r="C17" s="2">
        <v>1793.36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1793.36</v>
      </c>
      <c r="AF17" s="2">
        <v>1793.36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35">
      <c r="A18" s="90" t="s">
        <v>529</v>
      </c>
      <c r="B18" s="2"/>
      <c r="C18" s="2">
        <v>611.22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611.22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35">
      <c r="A19" s="90" t="s">
        <v>253</v>
      </c>
      <c r="B19" s="2"/>
      <c r="C19" s="2">
        <v>2860.42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2860.42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35">
      <c r="A20" s="90" t="s">
        <v>462</v>
      </c>
      <c r="B20" s="2"/>
      <c r="C20" s="2">
        <v>318.89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318.89</v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 t="s">
        <v>262</v>
      </c>
      <c r="B21" s="2"/>
      <c r="C21" s="2">
        <v>2450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2450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275</v>
      </c>
      <c r="B22" s="2"/>
      <c r="C22" s="2">
        <v>39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39</v>
      </c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 t="s">
        <v>275</v>
      </c>
      <c r="B23" s="2"/>
      <c r="C23" s="2">
        <v>23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23</v>
      </c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531</v>
      </c>
      <c r="B24" s="2"/>
      <c r="C24" s="2">
        <v>104.32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104.32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15" x14ac:dyDescent="0.4">
      <c r="A25" s="238" t="s">
        <v>532</v>
      </c>
      <c r="B25" s="2">
        <v>3590.76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3590.76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15" x14ac:dyDescent="0.4">
      <c r="A26" s="238" t="s">
        <v>533</v>
      </c>
      <c r="B26" s="2">
        <v>1936.27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1844.47</v>
      </c>
      <c r="O26" s="2">
        <v>16.8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>
        <v>75</v>
      </c>
      <c r="AU26" s="2"/>
    </row>
    <row r="27" spans="1:47" ht="13.15" x14ac:dyDescent="0.4">
      <c r="A27" s="238" t="s">
        <v>534</v>
      </c>
      <c r="B27" s="2">
        <v>113.66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112.61</v>
      </c>
      <c r="O27" s="2">
        <v>1.05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15" x14ac:dyDescent="0.4">
      <c r="A28" s="238" t="s">
        <v>535</v>
      </c>
      <c r="B28" s="2">
        <v>188.1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186.35</v>
      </c>
      <c r="O28" s="2">
        <v>1.75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537</v>
      </c>
      <c r="B29" s="2"/>
      <c r="C29" s="2">
        <v>75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75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15" x14ac:dyDescent="0.4">
      <c r="A30" s="238" t="s">
        <v>538</v>
      </c>
      <c r="B30" s="2">
        <v>5725.61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5725.61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15" x14ac:dyDescent="0.4">
      <c r="A31" s="238" t="s">
        <v>539</v>
      </c>
      <c r="B31" s="2">
        <v>27.55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27.55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35">
      <c r="A32" s="90" t="s">
        <v>540</v>
      </c>
      <c r="B32" s="2"/>
      <c r="C32" s="2">
        <v>4300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4300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35">
      <c r="A33" s="90" t="s">
        <v>273</v>
      </c>
      <c r="B33" s="2"/>
      <c r="C33" s="2">
        <v>724.64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v>127.66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>
        <v>596.98</v>
      </c>
      <c r="AQ33" s="2"/>
      <c r="AR33" s="2"/>
      <c r="AS33" s="2"/>
      <c r="AT33" s="2"/>
      <c r="AU33" s="2"/>
    </row>
    <row r="34" spans="1:47" x14ac:dyDescent="0.35">
      <c r="A34" s="90" t="s">
        <v>364</v>
      </c>
      <c r="B34" s="2"/>
      <c r="C34" s="2">
        <v>51.37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51.37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35">
      <c r="A35" s="90" t="s">
        <v>269</v>
      </c>
      <c r="B35" s="2"/>
      <c r="C35" s="2">
        <v>13614.45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v>13614.45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15" x14ac:dyDescent="0.4">
      <c r="A36" s="238" t="s">
        <v>541</v>
      </c>
      <c r="B36" s="2">
        <v>828.98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819.53</v>
      </c>
      <c r="O36" s="2">
        <v>9.4499999999999993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3.15" x14ac:dyDescent="0.4">
      <c r="A37" s="238" t="s">
        <v>542</v>
      </c>
      <c r="B37" s="2">
        <v>4973.3900000000003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4203.3900000000003</v>
      </c>
      <c r="O37" s="2"/>
      <c r="P37" s="2"/>
      <c r="Q37" s="2">
        <v>20</v>
      </c>
      <c r="R37" s="2"/>
      <c r="S37" s="2">
        <v>750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3.15" x14ac:dyDescent="0.4">
      <c r="A38" s="238" t="s">
        <v>543</v>
      </c>
      <c r="B38" s="2">
        <v>51.77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51.77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244</v>
      </c>
      <c r="B39" s="2"/>
      <c r="C39" s="2">
        <v>1650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1650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250</v>
      </c>
      <c r="B40" s="2"/>
      <c r="C40" s="2">
        <v>746.36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746.36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 t="s">
        <v>363</v>
      </c>
      <c r="B41" s="2"/>
      <c r="C41" s="2">
        <v>3716.33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39">
        <v>3716.33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35">
      <c r="A42" s="90" t="s">
        <v>544</v>
      </c>
      <c r="B42" s="2"/>
      <c r="C42" s="2">
        <v>83.07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4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83.07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35">
      <c r="A43" s="90" t="s">
        <v>298</v>
      </c>
      <c r="B43" s="2"/>
      <c r="C43" s="2">
        <v>377.71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377.71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35">
      <c r="A44" s="90" t="s">
        <v>545</v>
      </c>
      <c r="B44" s="2"/>
      <c r="C44" s="2">
        <v>253.78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v>253.78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546</v>
      </c>
      <c r="B45" s="2">
        <v>716.21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709.56</v>
      </c>
      <c r="O45" s="2">
        <v>6.65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15" x14ac:dyDescent="0.4">
      <c r="A46" s="238" t="s">
        <v>547</v>
      </c>
      <c r="B46" s="2">
        <v>2032.61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2032.61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15" x14ac:dyDescent="0.4">
      <c r="A47" s="238" t="s">
        <v>548</v>
      </c>
      <c r="B47" s="2">
        <v>24.86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24.86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35">
      <c r="A48" s="90" t="s">
        <v>274</v>
      </c>
      <c r="B48" s="2"/>
      <c r="C48" s="2">
        <v>1155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>
        <v>1155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3.15" x14ac:dyDescent="0.4">
      <c r="A49" s="238" t="s">
        <v>550</v>
      </c>
      <c r="B49" s="2">
        <v>625.13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618.83000000000004</v>
      </c>
      <c r="O49" s="2">
        <v>6.3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3.15" x14ac:dyDescent="0.4">
      <c r="A50" s="238" t="s">
        <v>549</v>
      </c>
      <c r="B50" s="2">
        <v>2867.92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2867.92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3.15" x14ac:dyDescent="0.4">
      <c r="A51" s="238" t="s">
        <v>551</v>
      </c>
      <c r="B51" s="2">
        <v>1074.6600000000001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1074.6600000000001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3.15" x14ac:dyDescent="0.4">
      <c r="A52" s="238" t="s">
        <v>554</v>
      </c>
      <c r="B52" s="2">
        <v>853.24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846.24</v>
      </c>
      <c r="O52" s="2">
        <v>7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35">
      <c r="A53" s="90" t="s">
        <v>275</v>
      </c>
      <c r="B53" s="2"/>
      <c r="C53" s="2">
        <v>32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32</v>
      </c>
      <c r="AN53" s="2"/>
      <c r="AO53" s="2"/>
      <c r="AP53" s="2"/>
      <c r="AQ53" s="2"/>
      <c r="AR53" s="2"/>
      <c r="AS53" s="2"/>
      <c r="AT53" s="2"/>
      <c r="AU53" s="2"/>
    </row>
    <row r="54" spans="1:47" x14ac:dyDescent="0.35">
      <c r="A54" s="90" t="s">
        <v>275</v>
      </c>
      <c r="B54" s="2"/>
      <c r="C54" s="2">
        <v>18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>
        <v>18</v>
      </c>
      <c r="AN54" s="2"/>
      <c r="AO54" s="2"/>
      <c r="AP54" s="2"/>
      <c r="AQ54" s="2"/>
      <c r="AR54" s="2"/>
      <c r="AS54" s="2"/>
      <c r="AT54" s="2"/>
      <c r="AU54" s="2"/>
    </row>
    <row r="55" spans="1:47" x14ac:dyDescent="0.35">
      <c r="A55" s="90" t="s">
        <v>275</v>
      </c>
      <c r="B55" s="2"/>
      <c r="C55" s="2">
        <v>23.06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>
        <v>23.06</v>
      </c>
      <c r="AN55" s="2"/>
      <c r="AO55" s="2"/>
      <c r="AP55" s="2"/>
      <c r="AQ55" s="2"/>
      <c r="AR55" s="2"/>
      <c r="AS55" s="2"/>
      <c r="AT55" s="2"/>
      <c r="AU55" s="2"/>
    </row>
    <row r="56" spans="1:47" x14ac:dyDescent="0.35">
      <c r="A56" s="90" t="s">
        <v>566</v>
      </c>
      <c r="B56" s="2"/>
      <c r="C56" s="2">
        <v>165.3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165.3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3.15" x14ac:dyDescent="0.4">
      <c r="A57" s="238" t="s">
        <v>556</v>
      </c>
      <c r="B57" s="2">
        <v>3812.76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3022.76</v>
      </c>
      <c r="O57" s="2"/>
      <c r="P57" s="2"/>
      <c r="Q57" s="2">
        <v>40</v>
      </c>
      <c r="R57" s="2"/>
      <c r="S57" s="2">
        <v>750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557</v>
      </c>
      <c r="B58" s="2">
        <v>43.62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43.62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3.15" x14ac:dyDescent="0.4">
      <c r="A59" s="238" t="s">
        <v>558</v>
      </c>
      <c r="B59" s="2">
        <v>8618.19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8618.19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3.15" x14ac:dyDescent="0.4">
      <c r="A60" s="238" t="s">
        <v>559</v>
      </c>
      <c r="B60" s="2">
        <v>2210.2600000000002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2188.91</v>
      </c>
      <c r="O60" s="2">
        <v>21.35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3.15" x14ac:dyDescent="0.4">
      <c r="A61" s="238" t="s">
        <v>560</v>
      </c>
      <c r="B61" s="2">
        <v>94.04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93.34</v>
      </c>
      <c r="O61" s="2">
        <v>0.7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3.15" x14ac:dyDescent="0.4">
      <c r="A62" s="238" t="s">
        <v>561</v>
      </c>
      <c r="B62" s="2">
        <v>112.21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110.81</v>
      </c>
      <c r="O62" s="2">
        <v>1.4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3.15" x14ac:dyDescent="0.4">
      <c r="A63" s="238" t="s">
        <v>562</v>
      </c>
      <c r="B63" s="2">
        <v>2879.45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2859.45</v>
      </c>
      <c r="O63" s="2"/>
      <c r="P63" s="2"/>
      <c r="Q63" s="2">
        <v>20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3.15" x14ac:dyDescent="0.4">
      <c r="A64" s="238" t="s">
        <v>563</v>
      </c>
      <c r="B64" s="2">
        <v>76.150000000000006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76.150000000000006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3.15" x14ac:dyDescent="0.4">
      <c r="A65" s="238" t="s">
        <v>564</v>
      </c>
      <c r="B65" s="2">
        <v>752.87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>
        <v>746.92</v>
      </c>
      <c r="O65" s="2">
        <v>5.95</v>
      </c>
      <c r="P65" s="2"/>
      <c r="Q65" s="2"/>
      <c r="R65" s="2"/>
      <c r="S65" s="2"/>
      <c r="T65" s="2"/>
      <c r="U65" s="2"/>
      <c r="V65" s="2"/>
      <c r="W65" s="2"/>
      <c r="X65" s="143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275</v>
      </c>
      <c r="B66" s="2"/>
      <c r="C66" s="2">
        <v>24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>
        <v>24</v>
      </c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251" t="s">
        <v>565</v>
      </c>
      <c r="B67" s="2">
        <v>92.57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>
        <v>92.57</v>
      </c>
      <c r="AU67" s="2"/>
    </row>
    <row r="68" spans="1:47" x14ac:dyDescent="0.35">
      <c r="A68" s="90" t="s">
        <v>231</v>
      </c>
      <c r="B68" s="2"/>
      <c r="C68" s="2">
        <v>1212.19</v>
      </c>
      <c r="D68" s="2">
        <v>22.05</v>
      </c>
      <c r="E68" s="2">
        <v>94.29</v>
      </c>
      <c r="F68" s="2">
        <v>106</v>
      </c>
      <c r="G68" s="2">
        <v>71.099999999999994</v>
      </c>
      <c r="H68" s="2">
        <v>15.21</v>
      </c>
      <c r="I68" s="2"/>
      <c r="J68" s="2"/>
      <c r="K68" s="2"/>
      <c r="L68" s="2">
        <v>1520.84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 t="s">
        <v>232</v>
      </c>
      <c r="B69" s="2"/>
      <c r="C69" s="2">
        <v>687.29</v>
      </c>
      <c r="D69" s="2">
        <v>17.22</v>
      </c>
      <c r="E69" s="2">
        <v>73.63</v>
      </c>
      <c r="F69" s="2">
        <v>115</v>
      </c>
      <c r="G69" s="2">
        <v>54.1</v>
      </c>
      <c r="H69" s="2">
        <v>11.88</v>
      </c>
      <c r="I69" s="2">
        <v>28.38</v>
      </c>
      <c r="J69" s="2"/>
      <c r="K69" s="2">
        <v>200</v>
      </c>
      <c r="L69" s="2">
        <v>1187.5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 t="s">
        <v>233</v>
      </c>
      <c r="B70" s="2"/>
      <c r="C70" s="2">
        <v>1166.0899999999999</v>
      </c>
      <c r="D70" s="2">
        <v>21.15</v>
      </c>
      <c r="E70" s="2">
        <v>90.42</v>
      </c>
      <c r="F70" s="2">
        <v>99</v>
      </c>
      <c r="G70" s="2">
        <v>67.099999999999994</v>
      </c>
      <c r="H70" s="2">
        <v>14.58</v>
      </c>
      <c r="I70" s="2"/>
      <c r="J70" s="2"/>
      <c r="K70" s="2"/>
      <c r="L70" s="2">
        <v>1458.34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236</v>
      </c>
      <c r="B71" s="2"/>
      <c r="C71" s="2">
        <v>200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v>200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1" t="s">
        <v>237</v>
      </c>
      <c r="B72" s="2"/>
      <c r="C72" s="2">
        <v>28.38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28.38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3.15" x14ac:dyDescent="0.4">
      <c r="A73" s="238" t="s">
        <v>567</v>
      </c>
      <c r="B73" s="2">
        <v>675.6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649.65</v>
      </c>
      <c r="O73" s="2">
        <v>5.95</v>
      </c>
      <c r="P73" s="2"/>
      <c r="Q73" s="2">
        <v>20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3.15" x14ac:dyDescent="0.4">
      <c r="A74" s="238" t="s">
        <v>568</v>
      </c>
      <c r="B74" s="2">
        <v>955.65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>
        <v>955.65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3.15" x14ac:dyDescent="0.4">
      <c r="A75" s="238" t="s">
        <v>569</v>
      </c>
      <c r="B75" s="2">
        <v>21.42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21.42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3.15" x14ac:dyDescent="0.4">
      <c r="A76" s="238" t="s">
        <v>572</v>
      </c>
      <c r="B76" s="2">
        <v>988.47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983.22</v>
      </c>
      <c r="O76" s="2">
        <v>5.25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573</v>
      </c>
      <c r="B77" s="2"/>
      <c r="C77" s="2">
        <v>411.33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411.33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90" t="s">
        <v>574</v>
      </c>
      <c r="B78" s="2"/>
      <c r="C78" s="2">
        <v>165.79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>
        <v>165.79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35">
      <c r="A79" s="90" t="s">
        <v>306</v>
      </c>
      <c r="B79" s="2"/>
      <c r="C79" s="2">
        <v>279.63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279.63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3.15" x14ac:dyDescent="0.4">
      <c r="A80" s="238" t="s">
        <v>575</v>
      </c>
      <c r="B80" s="2">
        <v>696.82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692.97</v>
      </c>
      <c r="O80" s="2">
        <v>3.85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3.15" x14ac:dyDescent="0.4">
      <c r="A81" s="238" t="s">
        <v>576</v>
      </c>
      <c r="B81" s="2">
        <v>600.71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596.86</v>
      </c>
      <c r="O81" s="2">
        <v>3.85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35">
      <c r="A82" s="90" t="s">
        <v>275</v>
      </c>
      <c r="B82" s="2"/>
      <c r="C82" s="2">
        <v>30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>
        <v>30</v>
      </c>
      <c r="AN82" s="2"/>
      <c r="AO82" s="2"/>
      <c r="AP82" s="2"/>
      <c r="AQ82" s="2"/>
      <c r="AR82" s="2"/>
      <c r="AS82" s="2"/>
      <c r="AT82" s="2"/>
      <c r="AU82" s="2"/>
    </row>
    <row r="83" spans="1:47" x14ac:dyDescent="0.35">
      <c r="A83" s="90" t="s">
        <v>275</v>
      </c>
      <c r="B83" s="2"/>
      <c r="C83" s="2">
        <v>30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>
        <v>30</v>
      </c>
      <c r="AN83" s="2"/>
      <c r="AO83" s="2"/>
      <c r="AP83" s="2"/>
      <c r="AQ83" s="2"/>
      <c r="AR83" s="2"/>
      <c r="AS83" s="2"/>
      <c r="AT83" s="2"/>
      <c r="AU83" s="2"/>
    </row>
    <row r="84" spans="1:47" x14ac:dyDescent="0.35">
      <c r="A84" s="90" t="s">
        <v>275</v>
      </c>
      <c r="B84" s="2"/>
      <c r="C84" s="2">
        <v>30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30</v>
      </c>
      <c r="AN84" s="2"/>
      <c r="AO84" s="2"/>
      <c r="AP84" s="2"/>
      <c r="AQ84" s="2"/>
      <c r="AR84" s="2"/>
      <c r="AS84" s="2"/>
      <c r="AT84" s="2"/>
      <c r="AU84" s="2"/>
    </row>
    <row r="85" spans="1:47" x14ac:dyDescent="0.35">
      <c r="A85" s="90" t="s">
        <v>579</v>
      </c>
      <c r="B85" s="2"/>
      <c r="C85" s="2">
        <v>306.64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>
        <v>306.64</v>
      </c>
      <c r="AN85" s="2"/>
      <c r="AO85" s="2"/>
      <c r="AP85" s="2"/>
      <c r="AQ85" s="2"/>
      <c r="AR85" s="2"/>
      <c r="AS85" s="2"/>
      <c r="AT85" s="2"/>
      <c r="AU85" s="2"/>
    </row>
    <row r="86" spans="1:47" x14ac:dyDescent="0.35">
      <c r="A86" s="90" t="s">
        <v>578</v>
      </c>
      <c r="B86" s="2"/>
      <c r="C86" s="2">
        <v>49.99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>
        <v>49.99</v>
      </c>
      <c r="AN86" s="2"/>
      <c r="AO86" s="2"/>
      <c r="AP86" s="2"/>
      <c r="AQ86" s="2"/>
      <c r="AR86" s="2"/>
      <c r="AS86" s="2"/>
      <c r="AT86" s="2"/>
      <c r="AU86" s="2"/>
    </row>
    <row r="87" spans="1:47" x14ac:dyDescent="0.35">
      <c r="A87" s="90" t="s">
        <v>577</v>
      </c>
      <c r="B87" s="2"/>
      <c r="C87" s="2">
        <v>45.04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>
        <v>45.04</v>
      </c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580</v>
      </c>
      <c r="B88" s="2">
        <v>32.24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31.89</v>
      </c>
      <c r="O88" s="2">
        <v>0.35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3.15" x14ac:dyDescent="0.4">
      <c r="A89" s="238" t="s">
        <v>581</v>
      </c>
      <c r="B89" s="2">
        <v>267.95999999999998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266.20999999999998</v>
      </c>
      <c r="O89" s="2">
        <v>1.75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35">
      <c r="A90" s="90" t="s">
        <v>582</v>
      </c>
      <c r="B90" s="2"/>
      <c r="C90" s="2">
        <v>158.12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>
        <v>158.12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3.15" x14ac:dyDescent="0.4">
      <c r="A91" s="238" t="s">
        <v>583</v>
      </c>
      <c r="B91" s="2">
        <v>179.58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177.83</v>
      </c>
      <c r="O91" s="2">
        <v>1.75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35">
      <c r="A92" s="90" t="s">
        <v>341</v>
      </c>
      <c r="B92" s="2"/>
      <c r="C92" s="2">
        <v>129.5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>
        <v>129.5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3.15" x14ac:dyDescent="0.4">
      <c r="A93" s="238" t="s">
        <v>584</v>
      </c>
      <c r="B93" s="2">
        <v>1910.95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1160.95</v>
      </c>
      <c r="O93" s="2"/>
      <c r="P93" s="2"/>
      <c r="Q93" s="2"/>
      <c r="R93" s="2"/>
      <c r="S93" s="2">
        <v>750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3.15" x14ac:dyDescent="0.4">
      <c r="A94" s="238" t="s">
        <v>591</v>
      </c>
      <c r="B94" s="2">
        <v>172.82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171.77</v>
      </c>
      <c r="O94" s="2">
        <v>1.05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35">
      <c r="A95" s="90" t="s">
        <v>592</v>
      </c>
      <c r="B95" s="2"/>
      <c r="C95" s="2">
        <v>159.6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>
        <v>159.6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35">
      <c r="A96" s="90" t="s">
        <v>275</v>
      </c>
      <c r="B96" s="2"/>
      <c r="C96" s="2">
        <v>30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>
        <v>30</v>
      </c>
      <c r="AN96" s="2"/>
      <c r="AO96" s="2"/>
      <c r="AP96" s="2"/>
      <c r="AQ96" s="2"/>
      <c r="AR96" s="2"/>
      <c r="AS96" s="2"/>
      <c r="AT96" s="2"/>
      <c r="AU96" s="2"/>
    </row>
    <row r="97" spans="1:47" ht="13.15" x14ac:dyDescent="0.4">
      <c r="A97" s="238" t="s">
        <v>593</v>
      </c>
      <c r="B97" s="2">
        <v>145.69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144.63999999999999</v>
      </c>
      <c r="O97" s="2">
        <v>1.05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35">
      <c r="A98" s="90" t="s">
        <v>358</v>
      </c>
      <c r="B98" s="2"/>
      <c r="C98" s="2">
        <v>75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>
        <v>75</v>
      </c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3.15" x14ac:dyDescent="0.4">
      <c r="A99" s="238" t="s">
        <v>596</v>
      </c>
      <c r="B99" s="2">
        <v>373.94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297.19</v>
      </c>
      <c r="O99" s="2">
        <v>1.75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>
        <v>75</v>
      </c>
      <c r="AU99" s="2"/>
    </row>
    <row r="100" spans="1:47" ht="13.15" x14ac:dyDescent="0.4">
      <c r="A100" s="238" t="s">
        <v>597</v>
      </c>
      <c r="B100" s="2">
        <v>1200.3900000000001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1125.3900000000001</v>
      </c>
      <c r="O100" s="2"/>
      <c r="P100" s="2"/>
      <c r="Q100" s="2"/>
      <c r="R100" s="2"/>
      <c r="S100" s="2"/>
      <c r="T100" s="2">
        <v>75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35">
      <c r="A101" s="90" t="s">
        <v>600</v>
      </c>
      <c r="B101" s="2"/>
      <c r="C101" s="2">
        <v>25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>
        <v>25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35">
      <c r="A102" s="90" t="s">
        <v>332</v>
      </c>
      <c r="B102" s="2"/>
      <c r="C102" s="2">
        <v>3080.5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>
        <v>3080.5</v>
      </c>
      <c r="AP102" s="2"/>
      <c r="AQ102" s="2"/>
      <c r="AR102" s="2"/>
      <c r="AS102" s="2"/>
      <c r="AT102" s="2"/>
      <c r="AU102" s="2"/>
    </row>
    <row r="103" spans="1:47" x14ac:dyDescent="0.35">
      <c r="A103" s="90" t="s">
        <v>601</v>
      </c>
      <c r="B103" s="2"/>
      <c r="C103" s="2">
        <v>470.11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>
        <v>470.11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x14ac:dyDescent="0.35">
      <c r="A104" s="90" t="s">
        <v>602</v>
      </c>
      <c r="B104" s="2"/>
      <c r="C104" s="2">
        <v>53.23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21.77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>
        <v>75</v>
      </c>
      <c r="AT104" s="2"/>
      <c r="AU104" s="2"/>
    </row>
    <row r="105" spans="1:47" x14ac:dyDescent="0.35">
      <c r="A105" s="90" t="s">
        <v>603</v>
      </c>
      <c r="B105" s="2"/>
      <c r="C105" s="2">
        <v>4.8099999999999996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70.19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>
        <v>75</v>
      </c>
      <c r="AT105" s="2"/>
      <c r="AU105" s="2"/>
    </row>
    <row r="106" spans="1:47" x14ac:dyDescent="0.35">
      <c r="A106" s="90" t="s">
        <v>604</v>
      </c>
      <c r="B106" s="2"/>
      <c r="C106" s="2">
        <v>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55</v>
      </c>
      <c r="O106" s="2"/>
      <c r="P106" s="2"/>
      <c r="Q106" s="2">
        <v>20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>
        <v>75</v>
      </c>
      <c r="AT106" s="2"/>
      <c r="AU106" s="2"/>
    </row>
    <row r="107" spans="1:47" ht="13.15" x14ac:dyDescent="0.4">
      <c r="A107" s="238" t="s">
        <v>597</v>
      </c>
      <c r="B107" s="2">
        <v>450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225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>
        <v>225</v>
      </c>
      <c r="AU107" s="2"/>
    </row>
    <row r="108" spans="1:47" ht="13.15" x14ac:dyDescent="0.4">
      <c r="A108" s="238" t="s">
        <v>597</v>
      </c>
      <c r="B108" s="2">
        <v>224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>
        <v>224</v>
      </c>
      <c r="AU108" s="2"/>
    </row>
    <row r="109" spans="1:47" ht="13.15" x14ac:dyDescent="0.4">
      <c r="A109" s="238" t="s">
        <v>605</v>
      </c>
      <c r="B109" s="2">
        <v>463.1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460.3</v>
      </c>
      <c r="O109" s="2">
        <v>2.8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3.15" x14ac:dyDescent="0.4">
      <c r="A110" s="238" t="s">
        <v>606</v>
      </c>
      <c r="B110" s="2">
        <v>355.7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353.25</v>
      </c>
      <c r="O110" s="2">
        <v>2.4500000000000002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x14ac:dyDescent="0.35">
      <c r="A111" s="90" t="s">
        <v>374</v>
      </c>
      <c r="B111" s="2"/>
      <c r="C111" s="2">
        <v>24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>
        <v>24</v>
      </c>
      <c r="AN111" s="2"/>
      <c r="AO111" s="2"/>
      <c r="AP111" s="2"/>
      <c r="AQ111" s="2"/>
      <c r="AR111" s="2"/>
      <c r="AS111" s="2"/>
      <c r="AT111" s="2"/>
      <c r="AU111" s="2"/>
    </row>
    <row r="112" spans="1:47" x14ac:dyDescent="0.35">
      <c r="A112" s="90" t="s">
        <v>374</v>
      </c>
      <c r="B112" s="2"/>
      <c r="C112" s="2">
        <v>34.5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>
        <v>34.5</v>
      </c>
      <c r="AN112" s="2"/>
      <c r="AO112" s="2"/>
      <c r="AP112" s="2"/>
      <c r="AQ112" s="2"/>
      <c r="AR112" s="2"/>
      <c r="AS112" s="2"/>
      <c r="AT112" s="2"/>
      <c r="AU112" s="2"/>
    </row>
    <row r="113" spans="1:49" x14ac:dyDescent="0.35">
      <c r="A113" s="90" t="s">
        <v>413</v>
      </c>
      <c r="B113" s="2"/>
      <c r="C113" s="2">
        <v>2430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>
        <v>2430</v>
      </c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9" x14ac:dyDescent="0.35">
      <c r="A114" s="90" t="s">
        <v>275</v>
      </c>
      <c r="B114" s="2"/>
      <c r="C114" s="2">
        <v>30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30</v>
      </c>
      <c r="AN114" s="2"/>
      <c r="AO114" s="2"/>
      <c r="AP114" s="2"/>
      <c r="AQ114" s="2"/>
      <c r="AR114" s="2"/>
      <c r="AS114" s="2"/>
      <c r="AT114" s="2"/>
      <c r="AU114" s="2"/>
    </row>
    <row r="115" spans="1:49" ht="13.15" x14ac:dyDescent="0.4">
      <c r="A115" s="238" t="s">
        <v>607</v>
      </c>
      <c r="B115" s="2">
        <v>994.77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913.82</v>
      </c>
      <c r="O115" s="2">
        <v>5.95</v>
      </c>
      <c r="P115" s="2"/>
      <c r="Q115" s="2"/>
      <c r="R115" s="2"/>
      <c r="S115" s="2"/>
      <c r="T115" s="2">
        <v>75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9" ht="13.15" x14ac:dyDescent="0.4">
      <c r="A116" s="238" t="s">
        <v>608</v>
      </c>
      <c r="B116" s="2">
        <v>2902.12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2852.12</v>
      </c>
      <c r="O116" s="2"/>
      <c r="P116" s="2"/>
      <c r="Q116" s="2">
        <v>20</v>
      </c>
      <c r="R116" s="2"/>
      <c r="S116" s="2"/>
      <c r="T116" s="2"/>
      <c r="U116" s="2">
        <v>30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9" ht="13.15" x14ac:dyDescent="0.4">
      <c r="A117" s="238" t="s">
        <v>609</v>
      </c>
      <c r="B117" s="2">
        <v>124.45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>
        <v>124.45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9" ht="13.15" x14ac:dyDescent="0.4">
      <c r="A118" s="238" t="s">
        <v>611</v>
      </c>
      <c r="B118" s="2">
        <v>1604.36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v>1593.51</v>
      </c>
      <c r="O118" s="2">
        <v>10.85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9" x14ac:dyDescent="0.35">
      <c r="A119" s="90" t="s">
        <v>610</v>
      </c>
      <c r="B119" s="2"/>
      <c r="C119" s="2">
        <v>1000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>
        <v>1000</v>
      </c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9" x14ac:dyDescent="0.35">
      <c r="A120" s="9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>
        <v>62570.07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9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>
        <f>AD123+AF123+AH123+AI123</f>
        <v>64613.94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W121" s="250" t="s">
        <v>19</v>
      </c>
    </row>
    <row r="123" spans="1:49" ht="43.5" customHeight="1" x14ac:dyDescent="0.35">
      <c r="A123" t="s">
        <v>18</v>
      </c>
      <c r="B123" s="4">
        <f>SUM(B4:B121)</f>
        <v>66207.5</v>
      </c>
      <c r="C123" s="4">
        <f t="shared" ref="C123:AU123" si="0">SUM(C4:C121)</f>
        <v>59415.63</v>
      </c>
      <c r="D123" s="4">
        <f t="shared" si="0"/>
        <v>176.61</v>
      </c>
      <c r="E123" s="4">
        <f t="shared" si="0"/>
        <v>755.17</v>
      </c>
      <c r="F123" s="4">
        <f t="shared" si="0"/>
        <v>949</v>
      </c>
      <c r="G123" s="4">
        <f t="shared" si="0"/>
        <v>597.22</v>
      </c>
      <c r="H123" s="4">
        <f t="shared" si="0"/>
        <v>121.80999999999999</v>
      </c>
      <c r="I123" s="4">
        <f t="shared" si="0"/>
        <v>56.76</v>
      </c>
      <c r="J123" s="4">
        <f t="shared" si="0"/>
        <v>127.66</v>
      </c>
      <c r="K123" s="4">
        <f t="shared" si="0"/>
        <v>400</v>
      </c>
      <c r="L123" s="240">
        <f t="shared" si="0"/>
        <v>12180.03</v>
      </c>
      <c r="M123" s="4">
        <f t="shared" si="0"/>
        <v>64613.94</v>
      </c>
      <c r="N123" s="4">
        <f t="shared" si="0"/>
        <v>62964.140000000007</v>
      </c>
      <c r="O123" s="4">
        <f t="shared" si="0"/>
        <v>148.74999999999994</v>
      </c>
      <c r="P123" s="4">
        <f t="shared" si="0"/>
        <v>0</v>
      </c>
      <c r="Q123" s="4">
        <f t="shared" si="0"/>
        <v>140</v>
      </c>
      <c r="R123" s="4">
        <f t="shared" si="0"/>
        <v>0</v>
      </c>
      <c r="S123" s="4">
        <f t="shared" si="0"/>
        <v>2250</v>
      </c>
      <c r="T123" s="4">
        <f t="shared" si="0"/>
        <v>150</v>
      </c>
      <c r="U123" s="4">
        <f t="shared" si="0"/>
        <v>30</v>
      </c>
      <c r="V123" s="4">
        <f t="shared" si="0"/>
        <v>0</v>
      </c>
      <c r="W123" s="4">
        <f t="shared" si="0"/>
        <v>51.37</v>
      </c>
      <c r="X123" s="4">
        <f t="shared" si="0"/>
        <v>5901.84</v>
      </c>
      <c r="Y123" s="4">
        <f t="shared" si="0"/>
        <v>445.41999999999996</v>
      </c>
      <c r="Z123" s="4">
        <f t="shared" si="0"/>
        <v>411.33</v>
      </c>
      <c r="AA123" s="4">
        <f t="shared" si="0"/>
        <v>16255</v>
      </c>
      <c r="AB123" s="4">
        <f t="shared" si="0"/>
        <v>734.42</v>
      </c>
      <c r="AC123" s="4">
        <f t="shared" si="0"/>
        <v>13614.45</v>
      </c>
      <c r="AD123" s="4">
        <f t="shared" si="0"/>
        <v>62570.07</v>
      </c>
      <c r="AE123" s="4">
        <f t="shared" si="0"/>
        <v>1793.36</v>
      </c>
      <c r="AF123" s="4">
        <f t="shared" si="0"/>
        <v>1793.36</v>
      </c>
      <c r="AG123" s="4">
        <f t="shared" si="0"/>
        <v>318.89</v>
      </c>
      <c r="AH123" s="4">
        <f t="shared" si="0"/>
        <v>250.51</v>
      </c>
      <c r="AI123" s="4">
        <f t="shared" si="0"/>
        <v>0</v>
      </c>
      <c r="AJ123" s="4">
        <f t="shared" si="0"/>
        <v>159.6</v>
      </c>
      <c r="AK123" s="240">
        <f t="shared" si="0"/>
        <v>3799.4</v>
      </c>
      <c r="AL123" s="4">
        <f t="shared" si="0"/>
        <v>2430</v>
      </c>
      <c r="AM123" s="4">
        <f t="shared" si="0"/>
        <v>769.23</v>
      </c>
      <c r="AN123" s="4">
        <f t="shared" si="0"/>
        <v>0</v>
      </c>
      <c r="AO123" s="4">
        <f t="shared" si="0"/>
        <v>3080.5</v>
      </c>
      <c r="AP123" s="4">
        <f t="shared" si="0"/>
        <v>596.98</v>
      </c>
      <c r="AQ123" s="4">
        <f t="shared" si="0"/>
        <v>0</v>
      </c>
      <c r="AR123" s="4">
        <f t="shared" si="0"/>
        <v>0</v>
      </c>
      <c r="AS123" s="4">
        <f t="shared" si="0"/>
        <v>225</v>
      </c>
      <c r="AT123" s="4">
        <f t="shared" si="0"/>
        <v>691.56999999999994</v>
      </c>
      <c r="AU123" s="4">
        <f t="shared" si="0"/>
        <v>0</v>
      </c>
      <c r="AW123" s="4">
        <f>B123-C123-D123-E123-F123-G123-H123-I123-J123-K123+L123+M123-N123-O123+P123-Q123-R123-S123-T123-U123-V123+W123+X123+Y123+Z123+AA123+AB123+AC123-AD123+AE123-AF123+AG123-AH123-AI123+AJ123+AK123+AL123+AM123+AN123+AO123+AP123+AQ123+AR123+AS123-AT123+AU123</f>
        <v>-1.2050804798491299E-11</v>
      </c>
    </row>
    <row r="125" spans="1:49" ht="15.4" thickBot="1" x14ac:dyDescent="0.45">
      <c r="A125" s="10" t="s">
        <v>22</v>
      </c>
      <c r="C125" s="15">
        <f>C2+B123-C123</f>
        <v>123005.70000000042</v>
      </c>
      <c r="D125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BB140"/>
  <sheetViews>
    <sheetView zoomScale="83" zoomScaleNormal="83" workbookViewId="0">
      <pane xSplit="1" ySplit="3" topLeftCell="B37" activePane="bottomRight" state="frozen"/>
      <selection pane="topRight" activeCell="B1" sqref="B1"/>
      <selection pane="bottomLeft" activeCell="A5" sqref="A5"/>
      <selection pane="bottomRight" activeCell="A39" sqref="A39:XFD39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2" max="12" width="9.1328125" bestFit="1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9.1328125" bestFit="1" customWidth="1"/>
    <col min="32" max="32" width="9.86328125" customWidth="1"/>
    <col min="35" max="35" width="9" bestFit="1" customWidth="1"/>
    <col min="37" max="37" width="7.53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43891</v>
      </c>
    </row>
    <row r="2" spans="1:47" ht="15.4" thickBot="1" x14ac:dyDescent="0.45">
      <c r="A2" s="10" t="s">
        <v>21</v>
      </c>
      <c r="B2" s="13"/>
      <c r="C2" s="15">
        <f>'February 2020'!C118</f>
        <v>113931.11000000039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226" t="s">
        <v>201</v>
      </c>
      <c r="AL3" s="237" t="s">
        <v>206</v>
      </c>
      <c r="AM3" s="242" t="s">
        <v>128</v>
      </c>
      <c r="AN3" s="242" t="s">
        <v>53</v>
      </c>
      <c r="AO3" s="242" t="s">
        <v>114</v>
      </c>
      <c r="AP3" s="242" t="s">
        <v>61</v>
      </c>
      <c r="AQ3" s="167" t="s">
        <v>13</v>
      </c>
      <c r="AR3" s="242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245.72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232</v>
      </c>
      <c r="B5" s="2"/>
      <c r="C5" s="2">
        <v>687.29</v>
      </c>
      <c r="D5" s="2">
        <v>17.22</v>
      </c>
      <c r="E5" s="2">
        <v>73.63</v>
      </c>
      <c r="F5" s="2">
        <v>115</v>
      </c>
      <c r="G5" s="2">
        <v>54.1</v>
      </c>
      <c r="H5" s="2">
        <v>11.88</v>
      </c>
      <c r="I5" s="2">
        <v>28.38</v>
      </c>
      <c r="J5" s="2"/>
      <c r="K5" s="2">
        <v>200</v>
      </c>
      <c r="L5" s="2">
        <v>1187.5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233</v>
      </c>
      <c r="B6" s="2"/>
      <c r="C6" s="2">
        <v>1140.48</v>
      </c>
      <c r="D6" s="2">
        <v>21.15</v>
      </c>
      <c r="E6" s="2">
        <v>90.42</v>
      </c>
      <c r="F6" s="2">
        <v>99</v>
      </c>
      <c r="G6" s="2">
        <v>67.099999999999994</v>
      </c>
      <c r="H6" s="2">
        <v>14.58</v>
      </c>
      <c r="I6" s="2"/>
      <c r="J6" s="2">
        <v>25.61</v>
      </c>
      <c r="K6" s="2"/>
      <c r="L6" s="2">
        <v>1458.34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234</v>
      </c>
      <c r="B7" s="2"/>
      <c r="C7" s="2">
        <v>2194.86</v>
      </c>
      <c r="D7" s="2">
        <v>44.1</v>
      </c>
      <c r="E7" s="2">
        <v>188.58</v>
      </c>
      <c r="F7" s="2">
        <v>299</v>
      </c>
      <c r="G7" s="2">
        <v>182.66</v>
      </c>
      <c r="H7" s="2">
        <v>30.42</v>
      </c>
      <c r="I7" s="2"/>
      <c r="J7" s="2">
        <v>102.05</v>
      </c>
      <c r="K7" s="2"/>
      <c r="L7" s="2">
        <v>3041.67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90" t="s">
        <v>235</v>
      </c>
      <c r="B8" s="2"/>
      <c r="C8" s="2">
        <v>946.3</v>
      </c>
      <c r="D8" s="2">
        <v>15.92</v>
      </c>
      <c r="E8" s="2">
        <v>68.09</v>
      </c>
      <c r="F8" s="2">
        <v>13</v>
      </c>
      <c r="G8" s="2">
        <v>43.96</v>
      </c>
      <c r="H8" s="2">
        <v>10.98</v>
      </c>
      <c r="I8" s="2"/>
      <c r="J8" s="2"/>
      <c r="K8" s="2"/>
      <c r="L8" s="2">
        <v>1098.25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35">
      <c r="A9" s="90" t="s">
        <v>236</v>
      </c>
      <c r="B9" s="2"/>
      <c r="C9" s="2">
        <v>200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35">
      <c r="A10" s="1" t="s">
        <v>237</v>
      </c>
      <c r="B10" s="2"/>
      <c r="C10" s="2">
        <v>28.38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28.38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15" x14ac:dyDescent="0.4">
      <c r="A11" s="238" t="s">
        <v>423</v>
      </c>
      <c r="B11" s="2">
        <v>235.44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233.34</v>
      </c>
      <c r="O11" s="2">
        <v>2.1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418</v>
      </c>
      <c r="B12" s="2">
        <v>2927.22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2927.22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15" x14ac:dyDescent="0.4">
      <c r="A13" s="238" t="s">
        <v>431</v>
      </c>
      <c r="B13" s="2">
        <v>1732.39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1666.64</v>
      </c>
      <c r="O13" s="2">
        <v>15.75</v>
      </c>
      <c r="P13" s="2"/>
      <c r="Q13" s="2"/>
      <c r="R13" s="2"/>
      <c r="S13" s="2"/>
      <c r="T13" s="2"/>
      <c r="U13" s="2"/>
      <c r="V13" s="2">
        <v>50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240</v>
      </c>
      <c r="B14" s="2"/>
      <c r="C14" s="2">
        <v>2000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2000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35">
      <c r="A15" s="90" t="s">
        <v>341</v>
      </c>
      <c r="B15" s="2"/>
      <c r="C15" s="2">
        <v>641.75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641.75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35">
      <c r="A16" s="1" t="s">
        <v>424</v>
      </c>
      <c r="B16" s="2"/>
      <c r="C16" s="2">
        <v>75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v>75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15" x14ac:dyDescent="0.4">
      <c r="A17" s="238" t="s">
        <v>427</v>
      </c>
      <c r="B17" s="2">
        <v>3617.85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3617.85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15" x14ac:dyDescent="0.4">
      <c r="A18" s="238" t="s">
        <v>433</v>
      </c>
      <c r="B18" s="2">
        <v>1208.3599999999999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1196.1099999999999</v>
      </c>
      <c r="O18" s="2">
        <v>12.25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35">
      <c r="A19" s="90" t="s">
        <v>250</v>
      </c>
      <c r="B19" s="2"/>
      <c r="C19" s="2">
        <v>712.03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712.03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35">
      <c r="A20" s="90" t="s">
        <v>428</v>
      </c>
      <c r="B20" s="2"/>
      <c r="C20" s="2">
        <v>39.53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39.53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 t="s">
        <v>244</v>
      </c>
      <c r="B21" s="2"/>
      <c r="C21" s="2">
        <v>3700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3700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429</v>
      </c>
      <c r="B22" s="2"/>
      <c r="C22" s="2">
        <v>637.22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637.22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 t="s">
        <v>430</v>
      </c>
      <c r="B23" s="2"/>
      <c r="C23" s="2">
        <v>2988.71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2988.71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252</v>
      </c>
      <c r="B24" s="2"/>
      <c r="C24" s="2">
        <v>1842.34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v>1842.34</v>
      </c>
      <c r="AF24" s="2">
        <v>1842.34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374</v>
      </c>
      <c r="B25" s="2"/>
      <c r="C25" s="2">
        <v>39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v>39</v>
      </c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90" t="s">
        <v>374</v>
      </c>
      <c r="B26" s="2"/>
      <c r="C26" s="2">
        <v>50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v>50</v>
      </c>
      <c r="AN26" s="2"/>
      <c r="AO26" s="2"/>
      <c r="AP26" s="2"/>
      <c r="AQ26" s="2"/>
      <c r="AR26" s="2"/>
      <c r="AS26" s="2"/>
      <c r="AT26" s="2"/>
      <c r="AU26" s="2"/>
    </row>
    <row r="27" spans="1:47" ht="13.15" x14ac:dyDescent="0.4">
      <c r="A27" s="238" t="s">
        <v>432</v>
      </c>
      <c r="B27" s="2">
        <v>3881.68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3881.68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15" x14ac:dyDescent="0.4">
      <c r="A28" s="238" t="s">
        <v>442</v>
      </c>
      <c r="B28" s="2">
        <v>1353.24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1268.0899999999999</v>
      </c>
      <c r="O28" s="2">
        <v>10.15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>
        <v>75</v>
      </c>
      <c r="AU28" s="2"/>
    </row>
    <row r="29" spans="1:47" x14ac:dyDescent="0.35">
      <c r="A29" s="90" t="s">
        <v>262</v>
      </c>
      <c r="B29" s="2"/>
      <c r="C29" s="2">
        <v>2450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2450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35">
      <c r="A30" s="90" t="s">
        <v>434</v>
      </c>
      <c r="B30" s="2"/>
      <c r="C30" s="2">
        <v>15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15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35">
      <c r="A31" s="90" t="s">
        <v>364</v>
      </c>
      <c r="B31" s="2"/>
      <c r="C31" s="2">
        <v>253.98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253.98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35">
      <c r="A32" s="90" t="s">
        <v>269</v>
      </c>
      <c r="B32" s="2"/>
      <c r="C32" s="2">
        <v>19146.32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v>19146.32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35">
      <c r="A33" s="90" t="s">
        <v>435</v>
      </c>
      <c r="B33" s="2"/>
      <c r="C33" s="2">
        <v>151.46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>
        <v>151.46</v>
      </c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 t="s">
        <v>436</v>
      </c>
      <c r="B34" s="2"/>
      <c r="C34" s="2">
        <v>1500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1500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15" x14ac:dyDescent="0.4">
      <c r="A35" s="238" t="s">
        <v>437</v>
      </c>
      <c r="B35" s="2">
        <v>3707.13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3707.13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15" x14ac:dyDescent="0.4">
      <c r="A36" s="238" t="s">
        <v>448</v>
      </c>
      <c r="B36" s="2">
        <v>760.12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752.42</v>
      </c>
      <c r="O36" s="2">
        <v>7.7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35">
      <c r="A37" s="90" t="s">
        <v>270</v>
      </c>
      <c r="B37" s="2"/>
      <c r="C37" s="2">
        <v>4300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>
        <v>4300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 t="s">
        <v>273</v>
      </c>
      <c r="B38" s="2"/>
      <c r="C38" s="2">
        <v>724.64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127.66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>
        <v>596.98</v>
      </c>
      <c r="AQ38" s="2"/>
      <c r="AR38" s="2"/>
      <c r="AS38" s="2"/>
      <c r="AT38" s="2"/>
      <c r="AU38" s="2"/>
    </row>
    <row r="39" spans="1:47" x14ac:dyDescent="0.35">
      <c r="A39" s="90" t="s">
        <v>440</v>
      </c>
      <c r="B39" s="2"/>
      <c r="C39" s="2">
        <v>42.35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43"/>
      <c r="X39" s="2">
        <v>42.35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441</v>
      </c>
      <c r="B40" s="2"/>
      <c r="C40" s="2">
        <v>251.86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251.86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 t="s">
        <v>443</v>
      </c>
      <c r="B41" s="2"/>
      <c r="C41" s="2">
        <v>75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v>75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3.15" x14ac:dyDescent="0.4">
      <c r="A42" s="238" t="s">
        <v>446</v>
      </c>
      <c r="B42" s="2">
        <v>4815.82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4815.82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15" x14ac:dyDescent="0.4">
      <c r="A43" s="238" t="s">
        <v>447</v>
      </c>
      <c r="B43" s="2">
        <v>862.33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862.33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3.15" x14ac:dyDescent="0.4">
      <c r="A44" s="238" t="s">
        <v>450</v>
      </c>
      <c r="B44" s="2">
        <v>1045.3599999999999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1035.21</v>
      </c>
      <c r="O44" s="2">
        <v>10.15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35">
      <c r="A45" s="90" t="s">
        <v>244</v>
      </c>
      <c r="B45" s="2"/>
      <c r="C45" s="2">
        <v>1650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1650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35">
      <c r="A46" s="90" t="s">
        <v>449</v>
      </c>
      <c r="B46" s="2"/>
      <c r="C46" s="2">
        <v>100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v>100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15" x14ac:dyDescent="0.4">
      <c r="A47" s="238" t="s">
        <v>451</v>
      </c>
      <c r="B47" s="2">
        <v>102.26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101.21</v>
      </c>
      <c r="O47" s="2">
        <v>1.05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3.15" x14ac:dyDescent="0.4">
      <c r="A48" s="238" t="s">
        <v>452</v>
      </c>
      <c r="B48" s="2">
        <v>82.71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81.66</v>
      </c>
      <c r="O48" s="2">
        <v>1.05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3.15" x14ac:dyDescent="0.4">
      <c r="A49" s="238" t="s">
        <v>453</v>
      </c>
      <c r="B49" s="2">
        <v>6648.03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6623.03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>
        <v>25</v>
      </c>
      <c r="AU49" s="2"/>
    </row>
    <row r="50" spans="1:47" ht="13.15" x14ac:dyDescent="0.4">
      <c r="A50" s="238" t="s">
        <v>454</v>
      </c>
      <c r="B50" s="2">
        <v>21.77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21.77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3.15" x14ac:dyDescent="0.4">
      <c r="A51" s="238" t="s">
        <v>459</v>
      </c>
      <c r="B51" s="2">
        <v>1083.3699999999999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1074.27</v>
      </c>
      <c r="O51" s="2">
        <v>9.1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x14ac:dyDescent="0.35">
      <c r="A52" s="90" t="s">
        <v>455</v>
      </c>
      <c r="B52" s="2"/>
      <c r="C52" s="2">
        <v>675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675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3.15" x14ac:dyDescent="0.4">
      <c r="A53" s="238" t="s">
        <v>456</v>
      </c>
      <c r="B53" s="2">
        <v>4695.43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3945.43</v>
      </c>
      <c r="O53" s="2"/>
      <c r="P53" s="2"/>
      <c r="Q53" s="2"/>
      <c r="R53" s="2"/>
      <c r="S53" s="2">
        <v>750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3.15" x14ac:dyDescent="0.4">
      <c r="A54" s="238" t="s">
        <v>458</v>
      </c>
      <c r="B54" s="2">
        <v>8502.58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8502.58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15" x14ac:dyDescent="0.4">
      <c r="A55" s="238" t="s">
        <v>464</v>
      </c>
      <c r="B55" s="2">
        <v>2230.9699999999998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2209.62</v>
      </c>
      <c r="O55" s="2">
        <v>21.35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x14ac:dyDescent="0.35">
      <c r="A56" s="90" t="s">
        <v>457</v>
      </c>
      <c r="B56" s="2"/>
      <c r="C56" s="2">
        <v>39.53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39.53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35">
      <c r="A57" s="90" t="s">
        <v>292</v>
      </c>
      <c r="B57" s="2"/>
      <c r="C57" s="2">
        <v>52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>
        <v>52</v>
      </c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460</v>
      </c>
      <c r="B58" s="2">
        <v>3126.99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3051.99</v>
      </c>
      <c r="O58" s="2"/>
      <c r="P58" s="2"/>
      <c r="Q58" s="2"/>
      <c r="R58" s="2"/>
      <c r="S58" s="2"/>
      <c r="T58" s="2">
        <v>75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>
        <v>1124.6099999999999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3.15" x14ac:dyDescent="0.4">
      <c r="A59" s="238" t="s">
        <v>461</v>
      </c>
      <c r="B59" s="2">
        <v>25.15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25.15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3.15" x14ac:dyDescent="0.4">
      <c r="A60" s="238" t="s">
        <v>465</v>
      </c>
      <c r="B60" s="2">
        <v>634.88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629.63</v>
      </c>
      <c r="O60" s="2">
        <v>5.25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35">
      <c r="A61" s="90" t="s">
        <v>462</v>
      </c>
      <c r="B61" s="2"/>
      <c r="C61" s="2">
        <v>245.73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43"/>
      <c r="Y61" s="2"/>
      <c r="Z61" s="2"/>
      <c r="AA61" s="2"/>
      <c r="AB61" s="2"/>
      <c r="AC61" s="2"/>
      <c r="AD61" s="2"/>
      <c r="AE61" s="2"/>
      <c r="AF61" s="2"/>
      <c r="AG61" s="2">
        <v>245.73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x14ac:dyDescent="0.35">
      <c r="A62" s="90" t="s">
        <v>463</v>
      </c>
      <c r="B62" s="2"/>
      <c r="C62" s="2">
        <v>76.650000000000006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>
        <v>76.650000000000006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3.15" x14ac:dyDescent="0.4">
      <c r="A63" s="238" t="s">
        <v>466</v>
      </c>
      <c r="B63" s="2">
        <v>815.67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815.67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3.15" x14ac:dyDescent="0.4">
      <c r="A64" s="238" t="s">
        <v>470</v>
      </c>
      <c r="B64" s="2">
        <v>882.42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827.17</v>
      </c>
      <c r="O64" s="2">
        <v>5.25</v>
      </c>
      <c r="P64" s="2"/>
      <c r="Q64" s="2">
        <v>20</v>
      </c>
      <c r="R64" s="2"/>
      <c r="S64" s="2"/>
      <c r="T64" s="2"/>
      <c r="U64" s="2">
        <v>30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467</v>
      </c>
      <c r="B65" s="2"/>
      <c r="C65" s="2">
        <v>23.53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v>23.53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468</v>
      </c>
      <c r="B66" s="2"/>
      <c r="C66" s="2">
        <v>83.85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>
        <v>83.85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90" t="s">
        <v>469</v>
      </c>
      <c r="B67" s="2"/>
      <c r="C67" s="2">
        <v>754.29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>
        <v>754.29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 t="s">
        <v>231</v>
      </c>
      <c r="B68" s="2"/>
      <c r="C68" s="2">
        <v>1212.19</v>
      </c>
      <c r="D68" s="2">
        <v>22.05</v>
      </c>
      <c r="E68" s="2">
        <v>94.29</v>
      </c>
      <c r="F68" s="2">
        <v>106</v>
      </c>
      <c r="G68" s="2">
        <v>71.099999999999994</v>
      </c>
      <c r="H68" s="2">
        <v>15.21</v>
      </c>
      <c r="I68" s="2"/>
      <c r="J68" s="2"/>
      <c r="K68" s="2"/>
      <c r="L68" s="2">
        <v>1520.84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 t="s">
        <v>232</v>
      </c>
      <c r="B69" s="2"/>
      <c r="C69" s="2">
        <v>687.29</v>
      </c>
      <c r="D69" s="2">
        <v>17.22</v>
      </c>
      <c r="E69" s="2">
        <v>73.63</v>
      </c>
      <c r="F69" s="2">
        <v>115</v>
      </c>
      <c r="G69" s="2">
        <v>54.1</v>
      </c>
      <c r="H69" s="2">
        <v>11.88</v>
      </c>
      <c r="I69" s="2">
        <v>28.38</v>
      </c>
      <c r="J69" s="2"/>
      <c r="K69" s="2">
        <v>200</v>
      </c>
      <c r="L69" s="2">
        <v>1187.5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 t="s">
        <v>233</v>
      </c>
      <c r="B70" s="2"/>
      <c r="C70" s="2">
        <v>1166.0899999999999</v>
      </c>
      <c r="D70" s="2">
        <v>21.15</v>
      </c>
      <c r="E70" s="2">
        <v>90.42</v>
      </c>
      <c r="F70" s="2">
        <v>99</v>
      </c>
      <c r="G70" s="2">
        <v>67.099999999999994</v>
      </c>
      <c r="H70" s="2">
        <v>14.58</v>
      </c>
      <c r="I70" s="2"/>
      <c r="J70" s="2"/>
      <c r="K70" s="2"/>
      <c r="L70" s="2">
        <v>1458.34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236</v>
      </c>
      <c r="B71" s="2"/>
      <c r="C71" s="2">
        <v>200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v>200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1" t="s">
        <v>237</v>
      </c>
      <c r="B72" s="2"/>
      <c r="C72" s="2">
        <v>28.38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28.38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471</v>
      </c>
      <c r="B73" s="2"/>
      <c r="C73" s="2">
        <v>52.86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>
        <v>52.86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472</v>
      </c>
      <c r="B74" s="2"/>
      <c r="C74" s="2">
        <v>21.77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>
        <v>21.77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90" t="s">
        <v>473</v>
      </c>
      <c r="B75" s="2"/>
      <c r="C75" s="2">
        <v>21.49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>
        <v>21.49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 t="s">
        <v>474</v>
      </c>
      <c r="B76" s="2"/>
      <c r="C76" s="2">
        <v>340.35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340.35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374</v>
      </c>
      <c r="B77" s="2"/>
      <c r="C77" s="2">
        <v>45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45</v>
      </c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90" t="s">
        <v>374</v>
      </c>
      <c r="B78" s="2"/>
      <c r="C78" s="2">
        <v>39.01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>
        <v>39.01</v>
      </c>
      <c r="AN78" s="2"/>
      <c r="AO78" s="2"/>
      <c r="AP78" s="2"/>
      <c r="AQ78" s="2"/>
      <c r="AR78" s="2"/>
      <c r="AS78" s="2"/>
      <c r="AT78" s="2"/>
      <c r="AU78" s="2"/>
    </row>
    <row r="79" spans="1:47" ht="13.15" x14ac:dyDescent="0.4">
      <c r="A79" s="238" t="s">
        <v>475</v>
      </c>
      <c r="B79" s="2">
        <v>370.77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v>368.32</v>
      </c>
      <c r="O79" s="2">
        <v>2.4500000000000002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3.15" x14ac:dyDescent="0.4">
      <c r="A80" s="238" t="s">
        <v>476</v>
      </c>
      <c r="B80" s="2">
        <v>80.36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80.010000000000005</v>
      </c>
      <c r="O80" s="2">
        <v>0.35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3.15" x14ac:dyDescent="0.4">
      <c r="A81" s="238" t="s">
        <v>478</v>
      </c>
      <c r="B81" s="2">
        <v>431.22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353.42</v>
      </c>
      <c r="O81" s="2">
        <v>2.8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>
        <v>75</v>
      </c>
      <c r="AU81" s="2"/>
    </row>
    <row r="82" spans="1:47" x14ac:dyDescent="0.35">
      <c r="A82" s="90" t="s">
        <v>255</v>
      </c>
      <c r="B82" s="2"/>
      <c r="C82" s="2">
        <v>71.5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>
        <v>71.5</v>
      </c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35">
      <c r="A83" s="90" t="s">
        <v>306</v>
      </c>
      <c r="B83" s="2"/>
      <c r="C83" s="2">
        <v>279.63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279.63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35">
      <c r="A84" s="90" t="s">
        <v>294</v>
      </c>
      <c r="B84" s="2"/>
      <c r="C84" s="2">
        <v>166.34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>
        <v>166.34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x14ac:dyDescent="0.35">
      <c r="A85" s="90" t="s">
        <v>296</v>
      </c>
      <c r="B85" s="2"/>
      <c r="C85" s="2">
        <v>502.31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>
        <v>502.31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35">
      <c r="A86" s="1" t="s">
        <v>477</v>
      </c>
      <c r="B86" s="2"/>
      <c r="C86" s="2">
        <v>75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75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3.15" x14ac:dyDescent="0.4">
      <c r="A87" s="238" t="s">
        <v>479</v>
      </c>
      <c r="B87" s="2">
        <v>2755.51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2755.51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484</v>
      </c>
      <c r="B88" s="2">
        <v>41.41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41.06</v>
      </c>
      <c r="O88" s="2">
        <v>0.35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3.15" x14ac:dyDescent="0.4">
      <c r="A89" s="238" t="s">
        <v>484</v>
      </c>
      <c r="B89" s="2">
        <v>339.64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336.84</v>
      </c>
      <c r="O89" s="2">
        <v>2.8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35">
      <c r="A90" s="90" t="s">
        <v>483</v>
      </c>
      <c r="B90" s="2"/>
      <c r="C90" s="2">
        <v>39.53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>
        <v>39.53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35">
      <c r="A91" s="90" t="s">
        <v>485</v>
      </c>
      <c r="B91" s="2"/>
      <c r="C91" s="2">
        <v>60.04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>
        <v>60.04</v>
      </c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35">
      <c r="A92" s="90" t="s">
        <v>486</v>
      </c>
      <c r="B92" s="2"/>
      <c r="C92" s="2">
        <v>123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>
        <v>123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35">
      <c r="A93" s="90" t="s">
        <v>487</v>
      </c>
      <c r="B93" s="2"/>
      <c r="C93" s="2">
        <v>2000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>
        <v>2000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35">
      <c r="A94" s="90" t="s">
        <v>488</v>
      </c>
      <c r="B94" s="2"/>
      <c r="C94" s="2">
        <v>37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>
        <v>37</v>
      </c>
      <c r="AN94" s="2"/>
      <c r="AO94" s="2"/>
      <c r="AP94" s="2"/>
      <c r="AQ94" s="2"/>
      <c r="AR94" s="2"/>
      <c r="AS94" s="2"/>
      <c r="AT94" s="2"/>
      <c r="AU94" s="2"/>
    </row>
    <row r="95" spans="1:47" x14ac:dyDescent="0.35">
      <c r="A95" s="90" t="s">
        <v>255</v>
      </c>
      <c r="B95" s="2"/>
      <c r="C95" s="2">
        <v>150.76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>
        <v>150.76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3.15" x14ac:dyDescent="0.4">
      <c r="A96" s="238" t="s">
        <v>489</v>
      </c>
      <c r="B96" s="2">
        <v>368.28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365.83</v>
      </c>
      <c r="O96" s="2">
        <v>2.4500000000000002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3.15" x14ac:dyDescent="0.4">
      <c r="A97" s="238" t="s">
        <v>490</v>
      </c>
      <c r="B97" s="2">
        <v>177.18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176.13</v>
      </c>
      <c r="O97" s="2">
        <v>1.05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3.15" x14ac:dyDescent="0.4">
      <c r="A98" s="238" t="s">
        <v>491</v>
      </c>
      <c r="B98" s="2">
        <v>473.95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470.45</v>
      </c>
      <c r="O98" s="2">
        <v>3.5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x14ac:dyDescent="0.35">
      <c r="A99" s="90" t="s">
        <v>242</v>
      </c>
      <c r="B99" s="2"/>
      <c r="C99" s="2">
        <v>15.24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>
        <v>15.24</v>
      </c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x14ac:dyDescent="0.35">
      <c r="A100" s="90" t="s">
        <v>493</v>
      </c>
      <c r="B100" s="2"/>
      <c r="C100" s="2">
        <v>41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>
        <v>41</v>
      </c>
      <c r="AN100" s="2"/>
      <c r="AO100" s="2"/>
      <c r="AP100" s="2"/>
      <c r="AQ100" s="2"/>
      <c r="AR100" s="2"/>
      <c r="AS100" s="2"/>
      <c r="AT100" s="2"/>
      <c r="AU100" s="2"/>
    </row>
    <row r="101" spans="1:47" x14ac:dyDescent="0.35">
      <c r="A101" s="90" t="s">
        <v>341</v>
      </c>
      <c r="B101" s="2"/>
      <c r="C101" s="2">
        <v>235.75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>
        <v>235.75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35">
      <c r="A102" s="90" t="s">
        <v>493</v>
      </c>
      <c r="B102" s="2"/>
      <c r="C102" s="2">
        <v>38.01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>
        <v>38.01</v>
      </c>
      <c r="AN102" s="2"/>
      <c r="AO102" s="2"/>
      <c r="AP102" s="2"/>
      <c r="AQ102" s="2"/>
      <c r="AR102" s="2"/>
      <c r="AS102" s="2"/>
      <c r="AT102" s="2"/>
      <c r="AU102" s="2"/>
    </row>
    <row r="103" spans="1:47" ht="13.15" x14ac:dyDescent="0.4">
      <c r="A103" s="238" t="s">
        <v>492</v>
      </c>
      <c r="B103" s="2">
        <v>24.23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23.88</v>
      </c>
      <c r="O103" s="2">
        <v>0.35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3.15" x14ac:dyDescent="0.4">
      <c r="A104" s="238" t="s">
        <v>494</v>
      </c>
      <c r="B104" s="2">
        <v>879.11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879.11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3.15" x14ac:dyDescent="0.4">
      <c r="A105" s="238" t="s">
        <v>495</v>
      </c>
      <c r="B105" s="2">
        <v>436.7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358.9</v>
      </c>
      <c r="O105" s="2">
        <v>2.8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>
        <v>75</v>
      </c>
      <c r="AU105" s="2"/>
    </row>
    <row r="106" spans="1:47" x14ac:dyDescent="0.35">
      <c r="A106" s="90" t="s">
        <v>496</v>
      </c>
      <c r="B106" s="2"/>
      <c r="C106" s="2">
        <v>75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>
        <v>75</v>
      </c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35">
      <c r="A107" s="90" t="s">
        <v>497</v>
      </c>
      <c r="B107" s="2"/>
      <c r="C107" s="2">
        <v>39.53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>
        <v>39.53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3.15" x14ac:dyDescent="0.4">
      <c r="A108" s="238" t="s">
        <v>498</v>
      </c>
      <c r="B108" s="2">
        <v>34.58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>
        <v>34.229999999999997</v>
      </c>
      <c r="O108" s="2">
        <v>0.35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35">
      <c r="A109" s="90" t="s">
        <v>501</v>
      </c>
      <c r="B109" s="2"/>
      <c r="C109" s="2">
        <v>9.9499999999999993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>
        <v>9.9499999999999993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3.15" x14ac:dyDescent="0.4">
      <c r="A110" s="238" t="s">
        <v>502</v>
      </c>
      <c r="B110" s="2">
        <v>187.96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186.91</v>
      </c>
      <c r="O110" s="2">
        <v>1.05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3.15" x14ac:dyDescent="0.4">
      <c r="A111" s="238" t="s">
        <v>504</v>
      </c>
      <c r="B111" s="2">
        <v>115.48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114.43</v>
      </c>
      <c r="O111" s="2">
        <v>1.05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3.15" x14ac:dyDescent="0.4">
      <c r="A112" s="238" t="s">
        <v>503</v>
      </c>
      <c r="B112" s="2">
        <v>707.41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657.41</v>
      </c>
      <c r="O112" s="2"/>
      <c r="P112" s="2"/>
      <c r="Q112" s="2">
        <v>20</v>
      </c>
      <c r="R112" s="2"/>
      <c r="S112" s="2"/>
      <c r="T112" s="2"/>
      <c r="U112" s="2">
        <v>30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3.15" x14ac:dyDescent="0.4">
      <c r="A113" s="23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x14ac:dyDescent="0.35">
      <c r="A114" s="90" t="s">
        <v>505</v>
      </c>
      <c r="B114" s="2"/>
      <c r="C114" s="2">
        <v>466.01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>
        <v>466.01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3.15" x14ac:dyDescent="0.4">
      <c r="A115" s="238" t="s">
        <v>503</v>
      </c>
      <c r="B115" s="2">
        <v>224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>
        <v>224</v>
      </c>
      <c r="AU115" s="2"/>
    </row>
    <row r="116" spans="1:47" ht="13.15" x14ac:dyDescent="0.4">
      <c r="A116" s="238" t="s">
        <v>503</v>
      </c>
      <c r="B116" s="2">
        <v>900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300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>
        <v>600</v>
      </c>
      <c r="AU116" s="2"/>
    </row>
    <row r="117" spans="1:47" x14ac:dyDescent="0.35">
      <c r="A117" s="90" t="s">
        <v>506</v>
      </c>
      <c r="B117" s="2"/>
      <c r="C117" s="2">
        <v>107.53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>
        <v>342.47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>
        <v>450</v>
      </c>
      <c r="AT117" s="2"/>
      <c r="AU117" s="2"/>
    </row>
    <row r="118" spans="1:47" x14ac:dyDescent="0.35">
      <c r="A118" s="90" t="s">
        <v>507</v>
      </c>
      <c r="B118" s="2"/>
      <c r="C118" s="2">
        <v>46.23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v>28.77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>
        <v>75</v>
      </c>
      <c r="AT118" s="2"/>
      <c r="AU118" s="2"/>
    </row>
    <row r="119" spans="1:47" x14ac:dyDescent="0.35">
      <c r="A119" s="90" t="s">
        <v>508</v>
      </c>
      <c r="B119" s="2"/>
      <c r="C119" s="2">
        <v>49.04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>
        <v>25.96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>
        <v>75</v>
      </c>
      <c r="AT119" s="2"/>
      <c r="AU119" s="2"/>
    </row>
    <row r="120" spans="1:47" x14ac:dyDescent="0.35">
      <c r="A120" s="90" t="s">
        <v>509</v>
      </c>
      <c r="B120" s="2"/>
      <c r="C120" s="2">
        <v>37.799999999999997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37.200000000000003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>
        <v>75</v>
      </c>
      <c r="AT120" s="2"/>
      <c r="AU120" s="2"/>
    </row>
    <row r="121" spans="1:47" x14ac:dyDescent="0.35">
      <c r="A121" s="90" t="s">
        <v>510</v>
      </c>
      <c r="B121" s="2"/>
      <c r="C121" s="2">
        <v>8.42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>
        <v>66.58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>
        <v>75</v>
      </c>
      <c r="AT121" s="2"/>
      <c r="AU121" s="2"/>
    </row>
    <row r="122" spans="1:47" x14ac:dyDescent="0.35">
      <c r="A122" s="90" t="s">
        <v>511</v>
      </c>
      <c r="B122" s="2"/>
      <c r="C122" s="2">
        <v>25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>
        <v>25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35">
      <c r="A123" s="90" t="s">
        <v>512</v>
      </c>
      <c r="B123" s="2"/>
      <c r="C123" s="2">
        <v>3131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>
        <v>3131</v>
      </c>
      <c r="AP123" s="2"/>
      <c r="AQ123" s="2"/>
      <c r="AR123" s="2"/>
      <c r="AS123" s="2"/>
      <c r="AT123" s="2"/>
      <c r="AU123" s="2"/>
    </row>
    <row r="124" spans="1:47" x14ac:dyDescent="0.35">
      <c r="A124" s="90" t="s">
        <v>513</v>
      </c>
      <c r="B124" s="2"/>
      <c r="C124" s="2">
        <v>39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>
        <v>39</v>
      </c>
      <c r="AN124" s="2"/>
      <c r="AO124" s="2"/>
      <c r="AP124" s="2"/>
      <c r="AQ124" s="2"/>
      <c r="AR124" s="2"/>
      <c r="AS124" s="2"/>
      <c r="AT124" s="2"/>
      <c r="AU124" s="2"/>
    </row>
    <row r="125" spans="1:47" x14ac:dyDescent="0.35">
      <c r="A125" s="90" t="s">
        <v>513</v>
      </c>
      <c r="B125" s="2"/>
      <c r="C125" s="2">
        <v>20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>
        <v>20</v>
      </c>
      <c r="AN125" s="2"/>
      <c r="AO125" s="2"/>
      <c r="AP125" s="2"/>
      <c r="AQ125" s="2"/>
      <c r="AR125" s="2"/>
      <c r="AS125" s="2"/>
      <c r="AT125" s="2"/>
      <c r="AU125" s="2"/>
    </row>
    <row r="126" spans="1:47" x14ac:dyDescent="0.35">
      <c r="A126" s="90" t="s">
        <v>513</v>
      </c>
      <c r="B126" s="2"/>
      <c r="C126" s="2">
        <v>3.7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>
        <v>3.7</v>
      </c>
      <c r="AN126" s="2"/>
      <c r="AO126" s="2"/>
      <c r="AP126" s="2"/>
      <c r="AQ126" s="2"/>
      <c r="AR126" s="2"/>
      <c r="AS126" s="2"/>
      <c r="AT126" s="2"/>
      <c r="AU126" s="2"/>
    </row>
    <row r="127" spans="1:47" ht="13.15" x14ac:dyDescent="0.4">
      <c r="A127" s="238" t="s">
        <v>514</v>
      </c>
      <c r="B127" s="2">
        <v>446.12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>
        <v>441.92</v>
      </c>
      <c r="O127" s="2">
        <v>4.2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3.15" x14ac:dyDescent="0.4">
      <c r="A128" s="238" t="s">
        <v>515</v>
      </c>
      <c r="B128" s="2">
        <v>112.4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>
        <v>111.7</v>
      </c>
      <c r="O128" s="2">
        <v>0.7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9" ht="13.15" x14ac:dyDescent="0.4">
      <c r="A129" s="238" t="s">
        <v>516</v>
      </c>
      <c r="B129" s="2">
        <v>48.33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>
        <v>47.63</v>
      </c>
      <c r="O129" s="2">
        <v>0.7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9" x14ac:dyDescent="0.35">
      <c r="A130" s="90" t="s">
        <v>413</v>
      </c>
      <c r="B130" s="2"/>
      <c r="C130" s="2">
        <v>1520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>
        <v>1520</v>
      </c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9" ht="13.15" x14ac:dyDescent="0.4">
      <c r="A131" s="238" t="s">
        <v>517</v>
      </c>
      <c r="B131" s="2">
        <v>627.4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>
        <v>528.54999999999995</v>
      </c>
      <c r="O131" s="2">
        <v>3.85</v>
      </c>
      <c r="P131" s="2"/>
      <c r="Q131" s="2">
        <v>20</v>
      </c>
      <c r="R131" s="2"/>
      <c r="S131" s="2"/>
      <c r="T131" s="2">
        <v>75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9" ht="13.15" x14ac:dyDescent="0.4">
      <c r="A132" s="238" t="s">
        <v>518</v>
      </c>
      <c r="B132" s="2">
        <v>1856.64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>
        <v>1836.64</v>
      </c>
      <c r="O132" s="2"/>
      <c r="P132" s="2"/>
      <c r="Q132" s="2">
        <v>20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9" ht="13.15" x14ac:dyDescent="0.4">
      <c r="A133" s="238" t="s">
        <v>519</v>
      </c>
      <c r="B133" s="2">
        <v>50.92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>
        <v>50.92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9" ht="13.15" x14ac:dyDescent="0.4">
      <c r="A134" s="238" t="s">
        <v>524</v>
      </c>
      <c r="B134" s="2">
        <v>567.97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>
        <v>563.77</v>
      </c>
      <c r="O134" s="2">
        <v>4.2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9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>
        <v>56546.6</v>
      </c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9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>
        <f>AD138+AF138+AH138+AI138</f>
        <v>59759.27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W136" s="243" t="s">
        <v>19</v>
      </c>
    </row>
    <row r="138" spans="1:49" ht="43.5" customHeight="1" x14ac:dyDescent="0.35">
      <c r="A138" t="s">
        <v>18</v>
      </c>
      <c r="B138" s="4">
        <f>SUM(B4:B136)</f>
        <v>67256.74000000002</v>
      </c>
      <c r="C138" s="4">
        <f t="shared" ref="C138:AU138" si="0">SUM(C4:C136)</f>
        <v>64974.01999999999</v>
      </c>
      <c r="D138" s="4">
        <f t="shared" si="0"/>
        <v>180.86</v>
      </c>
      <c r="E138" s="4">
        <f t="shared" si="0"/>
        <v>773.35</v>
      </c>
      <c r="F138" s="4">
        <f t="shared" si="0"/>
        <v>952</v>
      </c>
      <c r="G138" s="4">
        <f t="shared" si="0"/>
        <v>611.22</v>
      </c>
      <c r="H138" s="4">
        <f t="shared" si="0"/>
        <v>124.74</v>
      </c>
      <c r="I138" s="4">
        <f t="shared" si="0"/>
        <v>56.76</v>
      </c>
      <c r="J138" s="4">
        <f t="shared" si="0"/>
        <v>127.66</v>
      </c>
      <c r="K138" s="4">
        <f t="shared" si="0"/>
        <v>400</v>
      </c>
      <c r="L138" s="225">
        <f t="shared" si="0"/>
        <v>12473.28</v>
      </c>
      <c r="M138" s="4">
        <f t="shared" si="0"/>
        <v>59759.27</v>
      </c>
      <c r="N138" s="4">
        <f t="shared" si="0"/>
        <v>65457.569999999978</v>
      </c>
      <c r="O138" s="4">
        <f t="shared" si="0"/>
        <v>136.14999999999995</v>
      </c>
      <c r="P138" s="4">
        <f t="shared" si="0"/>
        <v>219.65</v>
      </c>
      <c r="Q138" s="4">
        <f t="shared" si="0"/>
        <v>80</v>
      </c>
      <c r="R138" s="4">
        <f t="shared" si="0"/>
        <v>0</v>
      </c>
      <c r="S138" s="4">
        <f t="shared" si="0"/>
        <v>750</v>
      </c>
      <c r="T138" s="4">
        <f t="shared" si="0"/>
        <v>150</v>
      </c>
      <c r="U138" s="4">
        <f t="shared" si="0"/>
        <v>60</v>
      </c>
      <c r="V138" s="4">
        <f t="shared" si="0"/>
        <v>50</v>
      </c>
      <c r="W138" s="4">
        <f t="shared" si="0"/>
        <v>263.93</v>
      </c>
      <c r="X138" s="4">
        <f t="shared" si="0"/>
        <v>11051.94</v>
      </c>
      <c r="Y138" s="4">
        <f t="shared" si="0"/>
        <v>445.97</v>
      </c>
      <c r="Z138" s="4">
        <f t="shared" si="0"/>
        <v>502.31</v>
      </c>
      <c r="AA138" s="4">
        <f t="shared" si="0"/>
        <v>14775</v>
      </c>
      <c r="AB138" s="4">
        <f t="shared" si="0"/>
        <v>884.42</v>
      </c>
      <c r="AC138" s="4">
        <f t="shared" si="0"/>
        <v>19146.32</v>
      </c>
      <c r="AD138" s="4">
        <f t="shared" si="0"/>
        <v>56546.6</v>
      </c>
      <c r="AE138" s="4">
        <f t="shared" si="0"/>
        <v>1842.34</v>
      </c>
      <c r="AF138" s="4">
        <f t="shared" si="0"/>
        <v>1842.34</v>
      </c>
      <c r="AG138" s="4">
        <f t="shared" si="0"/>
        <v>245.73</v>
      </c>
      <c r="AH138" s="4">
        <f t="shared" si="0"/>
        <v>245.72</v>
      </c>
      <c r="AI138" s="4">
        <f t="shared" si="0"/>
        <v>1124.6099999999999</v>
      </c>
      <c r="AJ138" s="4">
        <f t="shared" si="0"/>
        <v>297.53999999999996</v>
      </c>
      <c r="AK138" s="4">
        <f t="shared" si="0"/>
        <v>0</v>
      </c>
      <c r="AL138" s="4">
        <f t="shared" si="0"/>
        <v>1520</v>
      </c>
      <c r="AM138" s="4">
        <f t="shared" si="0"/>
        <v>555.18000000000006</v>
      </c>
      <c r="AN138" s="4">
        <f t="shared" si="0"/>
        <v>0</v>
      </c>
      <c r="AO138" s="4">
        <f t="shared" si="0"/>
        <v>3131</v>
      </c>
      <c r="AP138" s="4">
        <f t="shared" si="0"/>
        <v>596.98</v>
      </c>
      <c r="AQ138" s="4">
        <f t="shared" si="0"/>
        <v>0</v>
      </c>
      <c r="AR138" s="4">
        <f t="shared" si="0"/>
        <v>0</v>
      </c>
      <c r="AS138" s="4">
        <f t="shared" si="0"/>
        <v>750</v>
      </c>
      <c r="AT138" s="225">
        <f t="shared" si="0"/>
        <v>1074</v>
      </c>
      <c r="AU138" s="4">
        <f t="shared" si="0"/>
        <v>0</v>
      </c>
      <c r="AW138" s="4">
        <f>B138-C138-D138-E138-F138-G138-H138-I138-J138-K138+L138+M138-N138-O138+P138-Q138-R138-S138-T138-U138-V138+W138+X138+Y138+Z138+AA138+AB138+AC138-AD138+AE138-AF138+AG138-AH138-AI138+AJ138+AK138+AL138+AM138+AN138+AO138+AP138+AQ138+AR138+AS138-AT138+AU138</f>
        <v>4.5019987737759948E-11</v>
      </c>
    </row>
    <row r="140" spans="1:49" ht="15.4" thickBot="1" x14ac:dyDescent="0.45">
      <c r="A140" s="10" t="s">
        <v>22</v>
      </c>
      <c r="C140" s="15">
        <f>C2+B138-C138</f>
        <v>116213.83000000042</v>
      </c>
      <c r="D140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BB118"/>
  <sheetViews>
    <sheetView workbookViewId="0">
      <pane xSplit="1" ySplit="3" topLeftCell="B107" activePane="bottomRight" state="frozen"/>
      <selection pane="topRight" activeCell="B1" sqref="B1"/>
      <selection pane="bottomLeft" activeCell="A5" sqref="A5"/>
      <selection pane="bottomRight" activeCell="A63" sqref="A63:L67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2" max="12" width="9.1328125" bestFit="1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9.1328125" bestFit="1" customWidth="1"/>
    <col min="32" max="32" width="9.86328125" customWidth="1"/>
    <col min="35" max="35" width="9.1328125" bestFit="1" customWidth="1"/>
    <col min="37" max="37" width="9.1328125" bestFit="1" customWidth="1"/>
    <col min="38" max="38" width="9.86328125" customWidth="1"/>
    <col min="39" max="42" width="10.86328125" customWidth="1"/>
    <col min="43" max="43" width="10.53125" customWidth="1"/>
    <col min="44" max="44" width="10.86328125" customWidth="1"/>
    <col min="45" max="45" width="8.46484375" bestFit="1" customWidth="1"/>
    <col min="46" max="46" width="10.132812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43862</v>
      </c>
    </row>
    <row r="2" spans="1:47" ht="15.4" thickBot="1" x14ac:dyDescent="0.45">
      <c r="A2" s="10" t="s">
        <v>21</v>
      </c>
      <c r="B2" s="13"/>
      <c r="C2" s="15">
        <f>'January 2020'!C137</f>
        <v>108597.83000000029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54" t="s">
        <v>201</v>
      </c>
      <c r="AL3" s="237" t="s">
        <v>206</v>
      </c>
      <c r="AM3" s="233" t="s">
        <v>128</v>
      </c>
      <c r="AN3" s="233" t="s">
        <v>53</v>
      </c>
      <c r="AO3" s="233" t="s">
        <v>114</v>
      </c>
      <c r="AP3" s="233" t="s">
        <v>61</v>
      </c>
      <c r="AQ3" s="167" t="s">
        <v>13</v>
      </c>
      <c r="AR3" s="233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232</v>
      </c>
      <c r="B5" s="2"/>
      <c r="C5" s="2">
        <v>687.29</v>
      </c>
      <c r="D5" s="2">
        <v>17.22</v>
      </c>
      <c r="E5" s="2">
        <v>73.63</v>
      </c>
      <c r="F5" s="2">
        <v>115</v>
      </c>
      <c r="G5" s="2">
        <v>54.1</v>
      </c>
      <c r="H5" s="2">
        <v>11.88</v>
      </c>
      <c r="I5" s="2">
        <v>28.38</v>
      </c>
      <c r="J5" s="2"/>
      <c r="K5" s="2">
        <v>200</v>
      </c>
      <c r="L5" s="2">
        <v>1187.5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233</v>
      </c>
      <c r="B6" s="2"/>
      <c r="C6" s="2">
        <v>1140.48</v>
      </c>
      <c r="D6" s="2">
        <v>21.15</v>
      </c>
      <c r="E6" s="2">
        <v>90.42</v>
      </c>
      <c r="F6" s="2">
        <v>99</v>
      </c>
      <c r="G6" s="2">
        <v>67.099999999999994</v>
      </c>
      <c r="H6" s="2">
        <v>14.58</v>
      </c>
      <c r="I6" s="2"/>
      <c r="J6" s="2">
        <v>25.61</v>
      </c>
      <c r="K6" s="2"/>
      <c r="L6" s="2">
        <v>1458.34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234</v>
      </c>
      <c r="B7" s="2"/>
      <c r="C7" s="2">
        <v>2194.86</v>
      </c>
      <c r="D7" s="2">
        <v>44.1</v>
      </c>
      <c r="E7" s="2">
        <v>188.58</v>
      </c>
      <c r="F7" s="2">
        <v>299</v>
      </c>
      <c r="G7" s="2">
        <v>182.66</v>
      </c>
      <c r="H7" s="2">
        <v>30.42</v>
      </c>
      <c r="I7" s="2"/>
      <c r="J7" s="2">
        <v>102.05</v>
      </c>
      <c r="K7" s="2"/>
      <c r="L7" s="2">
        <v>3041.67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90" t="s">
        <v>235</v>
      </c>
      <c r="B8" s="2"/>
      <c r="C8" s="2">
        <v>1337.77</v>
      </c>
      <c r="D8" s="2">
        <v>23.35</v>
      </c>
      <c r="E8" s="2">
        <v>99.82</v>
      </c>
      <c r="F8" s="2">
        <v>63</v>
      </c>
      <c r="G8" s="2">
        <v>69.959999999999994</v>
      </c>
      <c r="H8" s="2">
        <v>16.100000000000001</v>
      </c>
      <c r="I8" s="2"/>
      <c r="J8" s="2"/>
      <c r="K8" s="2"/>
      <c r="L8" s="2">
        <v>1610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35">
      <c r="A9" s="90" t="s">
        <v>236</v>
      </c>
      <c r="B9" s="2"/>
      <c r="C9" s="2">
        <v>200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35">
      <c r="A10" s="1" t="s">
        <v>237</v>
      </c>
      <c r="B10" s="2"/>
      <c r="C10" s="2">
        <v>28.38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28.38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x14ac:dyDescent="0.35">
      <c r="A11" s="90" t="s">
        <v>341</v>
      </c>
      <c r="B11" s="2"/>
      <c r="C11" s="2">
        <v>86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86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343</v>
      </c>
      <c r="B12" s="2">
        <v>982.15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972.7</v>
      </c>
      <c r="O12" s="2">
        <v>9.4499999999999993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15" x14ac:dyDescent="0.4">
      <c r="A13" s="238" t="s">
        <v>346</v>
      </c>
      <c r="B13" s="2">
        <v>204.49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203.44</v>
      </c>
      <c r="O13" s="2">
        <v>1.05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15" x14ac:dyDescent="0.4">
      <c r="A14" s="238" t="s">
        <v>344</v>
      </c>
      <c r="B14" s="2">
        <v>3559.14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3559.14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15" x14ac:dyDescent="0.4">
      <c r="A15" s="238" t="s">
        <v>349</v>
      </c>
      <c r="B15" s="2">
        <v>1362.37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1351.17</v>
      </c>
      <c r="O15" s="2">
        <v>11.2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35">
      <c r="A16" s="90" t="s">
        <v>240</v>
      </c>
      <c r="B16" s="2"/>
      <c r="C16" s="2">
        <v>2000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2000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15" x14ac:dyDescent="0.4">
      <c r="A17" s="238" t="s">
        <v>344</v>
      </c>
      <c r="B17" s="2">
        <v>10000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10000</v>
      </c>
      <c r="AU17" s="2"/>
    </row>
    <row r="18" spans="1:47" ht="13.15" x14ac:dyDescent="0.4">
      <c r="A18" s="238" t="s">
        <v>344</v>
      </c>
      <c r="B18" s="2">
        <v>8000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>
        <v>8000</v>
      </c>
      <c r="AU18" s="2"/>
    </row>
    <row r="19" spans="1:47" x14ac:dyDescent="0.35">
      <c r="A19" s="90" t="s">
        <v>345</v>
      </c>
      <c r="B19" s="2"/>
      <c r="C19" s="2">
        <v>16410.13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16410.13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35">
      <c r="A20" s="90" t="s">
        <v>251</v>
      </c>
      <c r="B20" s="2"/>
      <c r="C20" s="2">
        <v>619.66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619.66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 t="s">
        <v>252</v>
      </c>
      <c r="B21" s="2"/>
      <c r="C21" s="2">
        <v>1975.43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1975.43</v>
      </c>
      <c r="AF21" s="2">
        <v>1975.43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253</v>
      </c>
      <c r="B22" s="2"/>
      <c r="C22" s="2">
        <v>2842.78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2842.78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 t="s">
        <v>347</v>
      </c>
      <c r="B23" s="2"/>
      <c r="C23" s="2">
        <v>40.06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40.06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1" t="s">
        <v>348</v>
      </c>
      <c r="B24" s="2"/>
      <c r="C24" s="2">
        <v>3700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>
        <v>3700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1" t="s">
        <v>250</v>
      </c>
      <c r="B25" s="2"/>
      <c r="C25" s="2">
        <v>752.07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752.07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15" x14ac:dyDescent="0.4">
      <c r="A26" s="238" t="s">
        <v>350</v>
      </c>
      <c r="B26" s="2">
        <v>7073.46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7043.46</v>
      </c>
      <c r="O26" s="2"/>
      <c r="P26" s="2"/>
      <c r="Q26" s="2"/>
      <c r="R26" s="2"/>
      <c r="S26" s="2"/>
      <c r="T26" s="2"/>
      <c r="U26" s="2">
        <v>30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15" x14ac:dyDescent="0.4">
      <c r="A27" s="238" t="s">
        <v>351</v>
      </c>
      <c r="B27" s="2">
        <v>759.78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759.78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15" x14ac:dyDescent="0.4">
      <c r="A28" s="238" t="s">
        <v>357</v>
      </c>
      <c r="B28" s="2">
        <v>446.65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441.05</v>
      </c>
      <c r="O28" s="2">
        <v>5.6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273</v>
      </c>
      <c r="B29" s="2"/>
      <c r="C29" s="2">
        <v>724.64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>
        <v>127.66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>
        <v>596.98</v>
      </c>
      <c r="AQ29" s="2"/>
      <c r="AR29" s="2"/>
      <c r="AS29" s="2"/>
      <c r="AT29" s="2"/>
      <c r="AU29" s="2"/>
    </row>
    <row r="30" spans="1:47" x14ac:dyDescent="0.35">
      <c r="A30" s="90" t="s">
        <v>269</v>
      </c>
      <c r="B30" s="2"/>
      <c r="C30" s="2">
        <v>18076.669999999998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18076.669999999998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35">
      <c r="A31" s="90" t="s">
        <v>262</v>
      </c>
      <c r="B31" s="2"/>
      <c r="C31" s="2">
        <v>2450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2450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15" x14ac:dyDescent="0.4">
      <c r="A32" s="238" t="s">
        <v>354</v>
      </c>
      <c r="B32" s="2">
        <v>3107.25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3077.25</v>
      </c>
      <c r="O32" s="2"/>
      <c r="P32" s="2"/>
      <c r="Q32" s="2"/>
      <c r="R32" s="2"/>
      <c r="S32" s="2"/>
      <c r="T32" s="2"/>
      <c r="U32" s="2">
        <v>30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15" x14ac:dyDescent="0.4">
      <c r="A33" s="238" t="s">
        <v>362</v>
      </c>
      <c r="B33" s="2">
        <v>565.33000000000004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560.42999999999995</v>
      </c>
      <c r="O33" s="2">
        <v>4.9000000000000004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 t="s">
        <v>275</v>
      </c>
      <c r="B34" s="2"/>
      <c r="C34" s="2">
        <v>49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>
        <v>49</v>
      </c>
      <c r="AN34" s="2"/>
      <c r="AO34" s="2"/>
      <c r="AP34" s="2"/>
      <c r="AQ34" s="2"/>
      <c r="AR34" s="2"/>
      <c r="AS34" s="2"/>
      <c r="AT34" s="2"/>
      <c r="AU34" s="2"/>
    </row>
    <row r="35" spans="1:47" x14ac:dyDescent="0.35">
      <c r="A35" s="90" t="s">
        <v>359</v>
      </c>
      <c r="B35" s="2"/>
      <c r="C35" s="2">
        <v>22.08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>
        <v>22.08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15" x14ac:dyDescent="0.4">
      <c r="A36" s="238" t="s">
        <v>360</v>
      </c>
      <c r="B36" s="2">
        <v>2076.7800000000002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2076.7800000000002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3.15" x14ac:dyDescent="0.4">
      <c r="A37" s="238" t="s">
        <v>361</v>
      </c>
      <c r="B37" s="2">
        <v>21.77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21.77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3.15" x14ac:dyDescent="0.4">
      <c r="A38" s="238" t="s">
        <v>365</v>
      </c>
      <c r="B38" s="2">
        <v>699.95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673.65</v>
      </c>
      <c r="O38" s="2">
        <v>6.3</v>
      </c>
      <c r="P38" s="2"/>
      <c r="Q38" s="2">
        <v>20</v>
      </c>
      <c r="R38" s="2"/>
      <c r="S38" s="2"/>
      <c r="T38" s="2"/>
      <c r="U38" s="2"/>
      <c r="V38" s="2"/>
      <c r="W38" s="14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270</v>
      </c>
      <c r="B39" s="2"/>
      <c r="C39" s="2">
        <v>4300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4300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363</v>
      </c>
      <c r="B40" s="2"/>
      <c r="C40" s="2">
        <v>2165.4699999999998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2165.4699999999998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 t="s">
        <v>364</v>
      </c>
      <c r="B41" s="2"/>
      <c r="C41" s="2">
        <v>227.91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227.91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3.15" x14ac:dyDescent="0.4">
      <c r="A42" s="238" t="s">
        <v>366</v>
      </c>
      <c r="B42" s="2">
        <v>3673.97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3673.97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15" x14ac:dyDescent="0.4">
      <c r="A43" s="238" t="s">
        <v>368</v>
      </c>
      <c r="B43" s="2">
        <v>1132.73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1121.8800000000001</v>
      </c>
      <c r="O43" s="2">
        <v>10.85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35">
      <c r="A44" s="90" t="s">
        <v>244</v>
      </c>
      <c r="B44" s="2"/>
      <c r="C44" s="2">
        <v>1650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1650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369</v>
      </c>
      <c r="B45" s="2">
        <v>321.76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318.61</v>
      </c>
      <c r="O45" s="2">
        <v>3.15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15" x14ac:dyDescent="0.4">
      <c r="A46" s="238" t="s">
        <v>370</v>
      </c>
      <c r="B46" s="2">
        <v>177.98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176.58</v>
      </c>
      <c r="O46" s="2">
        <v>1.4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15" x14ac:dyDescent="0.4">
      <c r="A47" s="238" t="s">
        <v>367</v>
      </c>
      <c r="B47" s="2">
        <v>5774.68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5774.68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3.15" x14ac:dyDescent="0.4">
      <c r="A48" s="238" t="s">
        <v>393</v>
      </c>
      <c r="B48" s="2">
        <v>27.4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27.4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3.15" x14ac:dyDescent="0.4">
      <c r="A49" s="238" t="s">
        <v>394</v>
      </c>
      <c r="B49" s="2">
        <v>9777.33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9777.33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3.15" x14ac:dyDescent="0.4">
      <c r="A50" s="238" t="s">
        <v>395</v>
      </c>
      <c r="B50" s="2">
        <v>3098.88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3072.28</v>
      </c>
      <c r="O50" s="2">
        <v>26.6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x14ac:dyDescent="0.35">
      <c r="A51" s="90" t="s">
        <v>274</v>
      </c>
      <c r="B51" s="2"/>
      <c r="C51" s="2">
        <v>675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675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3.15" x14ac:dyDescent="0.4">
      <c r="A52" s="238" t="s">
        <v>371</v>
      </c>
      <c r="B52" s="2">
        <v>4198.8599999999997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4198.8599999999997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3.15" x14ac:dyDescent="0.4">
      <c r="A53" s="238" t="s">
        <v>375</v>
      </c>
      <c r="B53" s="2">
        <v>432.96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429.11</v>
      </c>
      <c r="O53" s="2">
        <v>3.85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x14ac:dyDescent="0.35">
      <c r="A54" s="90" t="s">
        <v>372</v>
      </c>
      <c r="B54" s="2"/>
      <c r="C54" s="2">
        <v>40.06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v>40.06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>
        <v>1239.69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x14ac:dyDescent="0.35">
      <c r="A55" s="90" t="s">
        <v>289</v>
      </c>
      <c r="B55" s="2"/>
      <c r="C55" s="2">
        <v>264.14999999999998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264.14999999999998</v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x14ac:dyDescent="0.35">
      <c r="A56" s="90" t="s">
        <v>285</v>
      </c>
      <c r="B56" s="2"/>
      <c r="C56" s="2">
        <v>79.45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79.45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35">
      <c r="A57" s="90" t="s">
        <v>374</v>
      </c>
      <c r="B57" s="2"/>
      <c r="C57" s="2">
        <v>44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>
        <v>44</v>
      </c>
      <c r="AN57" s="2"/>
      <c r="AO57" s="2"/>
      <c r="AP57" s="2"/>
      <c r="AQ57" s="2"/>
      <c r="AR57" s="2"/>
      <c r="AS57" s="2"/>
      <c r="AT57" s="2"/>
      <c r="AU57" s="2"/>
    </row>
    <row r="58" spans="1:47" x14ac:dyDescent="0.35">
      <c r="A58" s="90" t="s">
        <v>374</v>
      </c>
      <c r="B58" s="2"/>
      <c r="C58" s="2">
        <v>47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>
        <v>47</v>
      </c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1" t="s">
        <v>376</v>
      </c>
      <c r="B59" s="2"/>
      <c r="C59" s="2">
        <v>10.67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10.67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3.15" x14ac:dyDescent="0.4">
      <c r="A60" s="238" t="s">
        <v>377</v>
      </c>
      <c r="B60" s="2">
        <v>1319.45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1299.45</v>
      </c>
      <c r="O60" s="2"/>
      <c r="P60" s="2"/>
      <c r="Q60" s="2">
        <v>20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3.15" x14ac:dyDescent="0.4">
      <c r="A61" s="238" t="s">
        <v>378</v>
      </c>
      <c r="B61" s="2">
        <v>23.91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23.91</v>
      </c>
      <c r="O61" s="2"/>
      <c r="P61" s="2"/>
      <c r="Q61" s="2"/>
      <c r="R61" s="2"/>
      <c r="S61" s="2"/>
      <c r="T61" s="2"/>
      <c r="U61" s="2"/>
      <c r="V61" s="2"/>
      <c r="W61" s="2"/>
      <c r="X61" s="143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3.15" x14ac:dyDescent="0.4">
      <c r="A62" s="238" t="s">
        <v>379</v>
      </c>
      <c r="B62" s="2">
        <v>760.52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754.57</v>
      </c>
      <c r="O62" s="2">
        <v>5.95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x14ac:dyDescent="0.35">
      <c r="A63" s="90" t="s">
        <v>231</v>
      </c>
      <c r="B63" s="2"/>
      <c r="C63" s="2">
        <v>1212.19</v>
      </c>
      <c r="D63" s="2">
        <v>22.05</v>
      </c>
      <c r="E63" s="2">
        <v>94.29</v>
      </c>
      <c r="F63" s="2">
        <v>106</v>
      </c>
      <c r="G63" s="2">
        <v>71.099999999999994</v>
      </c>
      <c r="H63" s="2">
        <v>15.21</v>
      </c>
      <c r="I63" s="2"/>
      <c r="J63" s="2"/>
      <c r="K63" s="2"/>
      <c r="L63" s="2">
        <v>1520.84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 t="s">
        <v>232</v>
      </c>
      <c r="B64" s="2"/>
      <c r="C64" s="2">
        <v>687.29</v>
      </c>
      <c r="D64" s="2">
        <v>17.22</v>
      </c>
      <c r="E64" s="2">
        <v>73.63</v>
      </c>
      <c r="F64" s="2">
        <v>115</v>
      </c>
      <c r="G64" s="2">
        <v>54.1</v>
      </c>
      <c r="H64" s="2">
        <v>11.88</v>
      </c>
      <c r="I64" s="2">
        <v>28.38</v>
      </c>
      <c r="J64" s="2"/>
      <c r="K64" s="2">
        <v>200</v>
      </c>
      <c r="L64" s="2">
        <v>1187.5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233</v>
      </c>
      <c r="B65" s="2"/>
      <c r="C65" s="2">
        <v>1166.0899999999999</v>
      </c>
      <c r="D65" s="2">
        <v>21.15</v>
      </c>
      <c r="E65" s="2">
        <v>90.42</v>
      </c>
      <c r="F65" s="2">
        <v>99</v>
      </c>
      <c r="G65" s="2">
        <v>67.099999999999994</v>
      </c>
      <c r="H65" s="2">
        <v>14.58</v>
      </c>
      <c r="I65" s="2"/>
      <c r="J65" s="2"/>
      <c r="K65" s="2"/>
      <c r="L65" s="2">
        <v>1458.34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236</v>
      </c>
      <c r="B66" s="2"/>
      <c r="C66" s="2">
        <v>200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>
        <v>200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1" t="s">
        <v>237</v>
      </c>
      <c r="B67" s="2"/>
      <c r="C67" s="2">
        <v>56.76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>
        <v>56.76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 t="s">
        <v>380</v>
      </c>
      <c r="B68" s="2">
        <v>28.38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>
        <v>28.38</v>
      </c>
      <c r="AU68" s="2"/>
    </row>
    <row r="69" spans="1:47" ht="13.15" x14ac:dyDescent="0.4">
      <c r="A69" s="238" t="s">
        <v>381</v>
      </c>
      <c r="B69" s="2">
        <v>468.42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465.97</v>
      </c>
      <c r="O69" s="2">
        <v>2.4500000000000002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 t="s">
        <v>294</v>
      </c>
      <c r="B70" s="2"/>
      <c r="C70" s="2">
        <v>161.34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>
        <v>161.34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306</v>
      </c>
      <c r="B71" s="2"/>
      <c r="C71" s="2">
        <v>315.33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315.33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90" t="s">
        <v>382</v>
      </c>
      <c r="B72" s="2"/>
      <c r="C72" s="2">
        <v>567.20000000000005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567.20000000000005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341</v>
      </c>
      <c r="B73" s="2"/>
      <c r="C73" s="2">
        <v>87.5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>
        <v>87.5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383</v>
      </c>
      <c r="B74" s="2"/>
      <c r="C74" s="2">
        <v>1000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>
        <v>1000</v>
      </c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90" t="s">
        <v>275</v>
      </c>
      <c r="B75" s="2"/>
      <c r="C75" s="2">
        <v>52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>
        <v>52</v>
      </c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 t="s">
        <v>275</v>
      </c>
      <c r="B76" s="2"/>
      <c r="C76" s="2">
        <v>35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>
        <v>35</v>
      </c>
      <c r="AN76" s="2"/>
      <c r="AO76" s="2"/>
      <c r="AP76" s="2"/>
      <c r="AQ76" s="2"/>
      <c r="AR76" s="2"/>
      <c r="AS76" s="2"/>
      <c r="AT76" s="2"/>
      <c r="AU76" s="2"/>
    </row>
    <row r="77" spans="1:47" ht="13.15" x14ac:dyDescent="0.4">
      <c r="A77" s="238" t="s">
        <v>385</v>
      </c>
      <c r="B77" s="2">
        <v>811.3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>
        <v>755.7</v>
      </c>
      <c r="O77" s="2">
        <v>5.6</v>
      </c>
      <c r="P77" s="2"/>
      <c r="Q77" s="2"/>
      <c r="R77" s="2"/>
      <c r="S77" s="2"/>
      <c r="T77" s="2"/>
      <c r="U77" s="2"/>
      <c r="V77" s="2">
        <v>50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3.15" x14ac:dyDescent="0.4">
      <c r="A78" s="238" t="s">
        <v>386</v>
      </c>
      <c r="B78" s="2">
        <v>87.72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87.02</v>
      </c>
      <c r="O78" s="2">
        <v>0.7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3.15" x14ac:dyDescent="0.4">
      <c r="A79" s="238" t="s">
        <v>387</v>
      </c>
      <c r="B79" s="2">
        <v>134.52000000000001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v>134.16999999999999</v>
      </c>
      <c r="O79" s="2">
        <v>0.35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3.15" x14ac:dyDescent="0.4">
      <c r="A80" s="238" t="s">
        <v>384</v>
      </c>
      <c r="B80" s="2">
        <v>2144.88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2106.88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>
        <v>38</v>
      </c>
      <c r="AU80" s="2"/>
    </row>
    <row r="81" spans="1:47" x14ac:dyDescent="0.35">
      <c r="A81" s="90" t="s">
        <v>388</v>
      </c>
      <c r="B81" s="2"/>
      <c r="C81" s="2">
        <v>39.08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>
        <v>39.08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35">
      <c r="A82" s="90" t="s">
        <v>389</v>
      </c>
      <c r="B82" s="2"/>
      <c r="C82" s="2">
        <v>117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>
        <v>117</v>
      </c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3.15" x14ac:dyDescent="0.4">
      <c r="A83" s="238" t="s">
        <v>390</v>
      </c>
      <c r="B83" s="2">
        <v>509.97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507.52</v>
      </c>
      <c r="O83" s="2">
        <v>2.4500000000000002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35">
      <c r="A84" s="90" t="s">
        <v>391</v>
      </c>
      <c r="B84" s="2"/>
      <c r="C84" s="2">
        <v>192.47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>
        <v>192.47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3.15" x14ac:dyDescent="0.4">
      <c r="A85" s="238" t="s">
        <v>392</v>
      </c>
      <c r="B85" s="2">
        <v>508.57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485.07</v>
      </c>
      <c r="O85" s="2">
        <v>3.5</v>
      </c>
      <c r="P85" s="2"/>
      <c r="Q85" s="2">
        <v>20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35">
      <c r="A86" s="90" t="s">
        <v>374</v>
      </c>
      <c r="B86" s="2"/>
      <c r="C86" s="2">
        <v>30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>
        <v>30</v>
      </c>
      <c r="AN86" s="2"/>
      <c r="AO86" s="2"/>
      <c r="AP86" s="2"/>
      <c r="AQ86" s="2"/>
      <c r="AR86" s="2"/>
      <c r="AS86" s="2"/>
      <c r="AT86" s="2"/>
      <c r="AU86" s="2"/>
    </row>
    <row r="87" spans="1:47" x14ac:dyDescent="0.35">
      <c r="A87" s="90" t="s">
        <v>374</v>
      </c>
      <c r="B87" s="2"/>
      <c r="C87" s="2">
        <v>52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>
        <v>52</v>
      </c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373</v>
      </c>
      <c r="B88" s="2">
        <v>814.14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810.29</v>
      </c>
      <c r="O88" s="2">
        <v>3.85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3.15" x14ac:dyDescent="0.4">
      <c r="A89" s="238" t="s">
        <v>396</v>
      </c>
      <c r="B89" s="2">
        <v>2894.99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2724.99</v>
      </c>
      <c r="O89" s="2"/>
      <c r="P89" s="2"/>
      <c r="Q89" s="2">
        <v>20</v>
      </c>
      <c r="R89" s="2"/>
      <c r="S89" s="2"/>
      <c r="T89" s="2"/>
      <c r="U89" s="2"/>
      <c r="V89" s="2">
        <v>150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3.15" x14ac:dyDescent="0.4">
      <c r="A90" s="238" t="s">
        <v>397</v>
      </c>
      <c r="B90" s="2">
        <v>1066.96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961.71</v>
      </c>
      <c r="O90" s="2">
        <v>5.25</v>
      </c>
      <c r="P90" s="2"/>
      <c r="Q90" s="2"/>
      <c r="R90" s="2"/>
      <c r="S90" s="2"/>
      <c r="T90" s="2"/>
      <c r="U90" s="2"/>
      <c r="V90" s="2">
        <v>100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3.15" x14ac:dyDescent="0.4">
      <c r="A91" s="238" t="s">
        <v>398</v>
      </c>
      <c r="B91" s="2">
        <v>103.14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102.44</v>
      </c>
      <c r="O91" s="2">
        <v>0.7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3.15" x14ac:dyDescent="0.4">
      <c r="A92" s="238" t="s">
        <v>399</v>
      </c>
      <c r="B92" s="2">
        <v>24.23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23.88</v>
      </c>
      <c r="O92" s="2">
        <v>0.35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35">
      <c r="A93" s="90" t="s">
        <v>400</v>
      </c>
      <c r="B93" s="2"/>
      <c r="C93" s="2">
        <v>39.53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>
        <v>39.53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3.15" x14ac:dyDescent="0.4">
      <c r="A94" s="238" t="s">
        <v>401</v>
      </c>
      <c r="B94" s="2">
        <v>97.98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76.58</v>
      </c>
      <c r="O94" s="2">
        <v>1.4</v>
      </c>
      <c r="P94" s="2"/>
      <c r="Q94" s="2">
        <v>20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3.15" x14ac:dyDescent="0.4">
      <c r="A95" s="238" t="s">
        <v>402</v>
      </c>
      <c r="B95" s="2">
        <v>52.24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51.54</v>
      </c>
      <c r="O95" s="2">
        <v>0.7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3.15" x14ac:dyDescent="0.4">
      <c r="A96" s="238" t="s">
        <v>414</v>
      </c>
      <c r="B96" s="2">
        <v>157.94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156.19</v>
      </c>
      <c r="O96" s="2">
        <v>1.75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35">
      <c r="A97" s="90" t="s">
        <v>403</v>
      </c>
      <c r="B97" s="2"/>
      <c r="C97" s="2">
        <v>25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v>25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35">
      <c r="A98" s="90" t="s">
        <v>332</v>
      </c>
      <c r="B98" s="2"/>
      <c r="C98" s="2">
        <v>3181.5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>
        <v>3181.5</v>
      </c>
      <c r="AP98" s="2"/>
      <c r="AQ98" s="2"/>
      <c r="AR98" s="2"/>
      <c r="AS98" s="2"/>
      <c r="AT98" s="2"/>
      <c r="AU98" s="2"/>
    </row>
    <row r="99" spans="1:47" x14ac:dyDescent="0.35">
      <c r="A99" s="90" t="s">
        <v>404</v>
      </c>
      <c r="B99" s="2"/>
      <c r="C99" s="2">
        <v>53.23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21.77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>
        <v>75</v>
      </c>
      <c r="AT99" s="2"/>
      <c r="AU99" s="2"/>
    </row>
    <row r="100" spans="1:47" x14ac:dyDescent="0.35">
      <c r="A100" s="90" t="s">
        <v>405</v>
      </c>
      <c r="B100" s="2"/>
      <c r="C100" s="2">
        <v>16.510000000000002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58.49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>
        <v>75</v>
      </c>
      <c r="AT100" s="2"/>
      <c r="AU100" s="2"/>
    </row>
    <row r="101" spans="1:47" x14ac:dyDescent="0.35">
      <c r="A101" s="90" t="s">
        <v>406</v>
      </c>
      <c r="B101" s="2"/>
      <c r="C101" s="2">
        <v>28.23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21.77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>
        <v>50</v>
      </c>
      <c r="AT101" s="2"/>
      <c r="AU101" s="2"/>
    </row>
    <row r="102" spans="1:47" ht="13.15" x14ac:dyDescent="0.4">
      <c r="A102" s="238" t="s">
        <v>407</v>
      </c>
      <c r="B102" s="2">
        <v>500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300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>
        <v>200</v>
      </c>
      <c r="AU102" s="2"/>
    </row>
    <row r="103" spans="1:47" ht="13.15" x14ac:dyDescent="0.4">
      <c r="A103" s="238" t="s">
        <v>407</v>
      </c>
      <c r="B103" s="2">
        <v>224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>
        <v>224</v>
      </c>
      <c r="AU103" s="2"/>
    </row>
    <row r="104" spans="1:47" ht="13.15" x14ac:dyDescent="0.4">
      <c r="A104" s="238" t="s">
        <v>407</v>
      </c>
      <c r="B104" s="2">
        <v>896.32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866.32</v>
      </c>
      <c r="O104" s="2"/>
      <c r="P104" s="2"/>
      <c r="Q104" s="2"/>
      <c r="R104" s="2"/>
      <c r="S104" s="2"/>
      <c r="T104" s="2"/>
      <c r="U104" s="2">
        <v>30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x14ac:dyDescent="0.35">
      <c r="A105" s="90" t="s">
        <v>412</v>
      </c>
      <c r="B105" s="2"/>
      <c r="C105" s="2">
        <v>102.57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102.57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x14ac:dyDescent="0.35">
      <c r="A106" s="90" t="s">
        <v>413</v>
      </c>
      <c r="B106" s="2"/>
      <c r="C106" s="2">
        <v>1075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>
        <v>1075</v>
      </c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35">
      <c r="A107" s="90" t="s">
        <v>415</v>
      </c>
      <c r="B107" s="2"/>
      <c r="C107" s="2">
        <v>467.69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>
        <v>467.69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35">
      <c r="A108" s="90" t="s">
        <v>416</v>
      </c>
      <c r="B108" s="2"/>
      <c r="C108" s="2">
        <v>40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>
        <v>40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35">
      <c r="A109" s="90" t="s">
        <v>275</v>
      </c>
      <c r="B109" s="2"/>
      <c r="C109" s="2">
        <v>56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>
        <v>56</v>
      </c>
      <c r="AN109" s="2"/>
      <c r="AO109" s="2"/>
      <c r="AP109" s="2"/>
      <c r="AQ109" s="2"/>
      <c r="AR109" s="2"/>
      <c r="AS109" s="2"/>
      <c r="AT109" s="2"/>
      <c r="AU109" s="2"/>
    </row>
    <row r="110" spans="1:47" ht="13.15" x14ac:dyDescent="0.4">
      <c r="A110" s="238" t="s">
        <v>417</v>
      </c>
      <c r="B110" s="2">
        <v>366.66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364.56</v>
      </c>
      <c r="O110" s="2">
        <v>2.1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3.15" x14ac:dyDescent="0.4">
      <c r="A111" s="238" t="s">
        <v>421</v>
      </c>
      <c r="B111" s="2">
        <v>811.2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730.25</v>
      </c>
      <c r="O111" s="2">
        <v>5.95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>
        <v>75</v>
      </c>
      <c r="AU111" s="2"/>
    </row>
    <row r="112" spans="1:47" ht="13.15" x14ac:dyDescent="0.4">
      <c r="A112" s="238" t="s">
        <v>422</v>
      </c>
      <c r="B112" s="2">
        <v>159.88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158.13</v>
      </c>
      <c r="O112" s="2">
        <v>1.75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9" x14ac:dyDescent="0.3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>
        <v>58179.4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9" x14ac:dyDescent="0.3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>
        <f>AD116+AF116+AH116+AI116</f>
        <v>61394.520000000004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W114" s="234" t="s">
        <v>19</v>
      </c>
    </row>
    <row r="116" spans="1:49" ht="43.5" customHeight="1" x14ac:dyDescent="0.35">
      <c r="A116" t="s">
        <v>18</v>
      </c>
      <c r="B116" s="4">
        <f>SUM(B4:B114)</f>
        <v>82442.990000000063</v>
      </c>
      <c r="C116" s="4">
        <f t="shared" ref="C116:AU116" si="0">SUM(C4:C114)</f>
        <v>77109.709999999963</v>
      </c>
      <c r="D116" s="4">
        <f t="shared" si="0"/>
        <v>188.29000000000002</v>
      </c>
      <c r="E116" s="4">
        <f t="shared" si="0"/>
        <v>805.07999999999993</v>
      </c>
      <c r="F116" s="4">
        <f t="shared" si="0"/>
        <v>1002</v>
      </c>
      <c r="G116" s="4">
        <f t="shared" si="0"/>
        <v>637.22</v>
      </c>
      <c r="H116" s="4">
        <f t="shared" si="0"/>
        <v>129.86000000000001</v>
      </c>
      <c r="I116" s="4">
        <f t="shared" si="0"/>
        <v>56.76</v>
      </c>
      <c r="J116" s="4">
        <f t="shared" si="0"/>
        <v>127.66</v>
      </c>
      <c r="K116" s="4">
        <f t="shared" si="0"/>
        <v>400</v>
      </c>
      <c r="L116" s="225">
        <f t="shared" si="0"/>
        <v>12985.03</v>
      </c>
      <c r="M116" s="4">
        <f t="shared" si="0"/>
        <v>61394.520000000004</v>
      </c>
      <c r="N116" s="4">
        <f t="shared" si="0"/>
        <v>63360.489999999983</v>
      </c>
      <c r="O116" s="4">
        <f t="shared" si="0"/>
        <v>129.14999999999998</v>
      </c>
      <c r="P116" s="4">
        <f t="shared" si="0"/>
        <v>40</v>
      </c>
      <c r="Q116" s="4">
        <f t="shared" si="0"/>
        <v>100</v>
      </c>
      <c r="R116" s="4">
        <f t="shared" si="0"/>
        <v>0</v>
      </c>
      <c r="S116" s="4">
        <f t="shared" si="0"/>
        <v>0</v>
      </c>
      <c r="T116" s="4">
        <f t="shared" si="0"/>
        <v>0</v>
      </c>
      <c r="U116" s="4">
        <f t="shared" si="0"/>
        <v>90</v>
      </c>
      <c r="V116" s="4">
        <f t="shared" si="0"/>
        <v>300</v>
      </c>
      <c r="W116" s="4">
        <f t="shared" si="0"/>
        <v>341.15</v>
      </c>
      <c r="X116" s="4">
        <f t="shared" si="0"/>
        <v>21721.480000000003</v>
      </c>
      <c r="Y116" s="4">
        <f t="shared" si="0"/>
        <v>476.66999999999996</v>
      </c>
      <c r="Z116" s="4">
        <f t="shared" si="0"/>
        <v>567.20000000000005</v>
      </c>
      <c r="AA116" s="4">
        <f t="shared" si="0"/>
        <v>14775</v>
      </c>
      <c r="AB116" s="4">
        <f t="shared" si="0"/>
        <v>612.79999999999995</v>
      </c>
      <c r="AC116" s="4">
        <f t="shared" si="0"/>
        <v>18076.669999999998</v>
      </c>
      <c r="AD116" s="4">
        <f t="shared" si="0"/>
        <v>58179.4</v>
      </c>
      <c r="AE116" s="4">
        <f t="shared" si="0"/>
        <v>1975.43</v>
      </c>
      <c r="AF116" s="4">
        <f t="shared" si="0"/>
        <v>1975.43</v>
      </c>
      <c r="AG116" s="4">
        <f t="shared" si="0"/>
        <v>264.14999999999998</v>
      </c>
      <c r="AH116" s="4">
        <f t="shared" si="0"/>
        <v>0</v>
      </c>
      <c r="AI116" s="4">
        <f t="shared" si="0"/>
        <v>1239.69</v>
      </c>
      <c r="AJ116" s="4">
        <f t="shared" si="0"/>
        <v>139.07999999999998</v>
      </c>
      <c r="AK116" s="4">
        <f t="shared" si="0"/>
        <v>2165.4699999999998</v>
      </c>
      <c r="AL116" s="4">
        <f t="shared" si="0"/>
        <v>2075</v>
      </c>
      <c r="AM116" s="4">
        <f t="shared" si="0"/>
        <v>365</v>
      </c>
      <c r="AN116" s="4">
        <f t="shared" si="0"/>
        <v>0</v>
      </c>
      <c r="AO116" s="4">
        <f t="shared" si="0"/>
        <v>3181.5</v>
      </c>
      <c r="AP116" s="4">
        <f t="shared" si="0"/>
        <v>596.98</v>
      </c>
      <c r="AQ116" s="4">
        <f t="shared" si="0"/>
        <v>0</v>
      </c>
      <c r="AR116" s="4">
        <f t="shared" si="0"/>
        <v>0</v>
      </c>
      <c r="AS116" s="4">
        <f t="shared" si="0"/>
        <v>200</v>
      </c>
      <c r="AT116" s="4">
        <f t="shared" si="0"/>
        <v>18565.38</v>
      </c>
      <c r="AU116" s="4">
        <f t="shared" si="0"/>
        <v>0</v>
      </c>
      <c r="AW116" s="4">
        <f>B116-C116-D116-E116-F116-G116-H116-I116-J116-K116+L116+M116-N116-O116+P116-Q116-R116-S116-T116-U116-V116+W116+X116+Y116+Z116+AA116+AB116+AC116-AD116+AE116-AF116+AG116-AH116-AI116+AJ116+AK116+AL116+AM116+AN116+AO116+AP116+AQ116+AR116+AS116-AT116+AU116</f>
        <v>1.2005330063402653E-10</v>
      </c>
    </row>
    <row r="118" spans="1:49" ht="15.4" thickBot="1" x14ac:dyDescent="0.45">
      <c r="A118" s="10" t="s">
        <v>22</v>
      </c>
      <c r="C118" s="15">
        <f>C2+B116-C116</f>
        <v>113931.11000000039</v>
      </c>
      <c r="D118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BB137"/>
  <sheetViews>
    <sheetView workbookViewId="0">
      <pane xSplit="1" ySplit="3" topLeftCell="B117" activePane="bottomRight" state="frozen"/>
      <selection pane="topRight" activeCell="B1" sqref="B1"/>
      <selection pane="bottomLeft" activeCell="A5" sqref="A5"/>
      <selection pane="bottomRight" activeCell="AK39" sqref="AK39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9.1328125" bestFit="1" customWidth="1"/>
    <col min="32" max="32" width="9.86328125" customWidth="1"/>
    <col min="37" max="37" width="7.53125" customWidth="1"/>
    <col min="38" max="38" width="9.86328125" customWidth="1"/>
    <col min="39" max="42" width="10.86328125" customWidth="1"/>
    <col min="43" max="43" width="10.53125" customWidth="1"/>
    <col min="44" max="44" width="10.86328125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43831</v>
      </c>
    </row>
    <row r="2" spans="1:47" ht="15.4" thickBot="1" x14ac:dyDescent="0.45">
      <c r="A2" s="10" t="s">
        <v>21</v>
      </c>
      <c r="B2" s="13"/>
      <c r="C2" s="15">
        <f>'[1]December 2019'!C134</f>
        <v>127972.98000000027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226" t="s">
        <v>201</v>
      </c>
      <c r="AL3" s="237" t="s">
        <v>206</v>
      </c>
      <c r="AM3" s="235" t="s">
        <v>128</v>
      </c>
      <c r="AN3" s="235" t="s">
        <v>53</v>
      </c>
      <c r="AO3" s="235" t="s">
        <v>114</v>
      </c>
      <c r="AP3" s="235" t="s">
        <v>61</v>
      </c>
      <c r="AQ3" s="167" t="s">
        <v>13</v>
      </c>
      <c r="AR3" s="235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252.53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232</v>
      </c>
      <c r="B5" s="2"/>
      <c r="C5" s="2">
        <v>687.29</v>
      </c>
      <c r="D5" s="2">
        <v>17.22</v>
      </c>
      <c r="E5" s="2">
        <v>73.63</v>
      </c>
      <c r="F5" s="2">
        <v>115</v>
      </c>
      <c r="G5" s="2">
        <v>54.1</v>
      </c>
      <c r="H5" s="2">
        <v>11.88</v>
      </c>
      <c r="I5" s="2">
        <v>28.38</v>
      </c>
      <c r="J5" s="2"/>
      <c r="K5" s="2">
        <v>200</v>
      </c>
      <c r="L5" s="2">
        <v>1187.5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233</v>
      </c>
      <c r="B6" s="2"/>
      <c r="C6" s="2">
        <v>1140.48</v>
      </c>
      <c r="D6" s="2">
        <v>21.15</v>
      </c>
      <c r="E6" s="2">
        <v>90.42</v>
      </c>
      <c r="F6" s="2">
        <v>99</v>
      </c>
      <c r="G6" s="2">
        <v>67.099999999999994</v>
      </c>
      <c r="H6" s="2">
        <v>14.58</v>
      </c>
      <c r="I6" s="2"/>
      <c r="J6" s="2">
        <v>25.61</v>
      </c>
      <c r="K6" s="2"/>
      <c r="L6" s="2">
        <v>1458.34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234</v>
      </c>
      <c r="B7" s="2"/>
      <c r="C7" s="2">
        <v>2194.86</v>
      </c>
      <c r="D7" s="2">
        <v>44.1</v>
      </c>
      <c r="E7" s="2">
        <v>188.58</v>
      </c>
      <c r="F7" s="2">
        <v>299</v>
      </c>
      <c r="G7" s="2">
        <v>182.66</v>
      </c>
      <c r="H7" s="2">
        <v>30.42</v>
      </c>
      <c r="I7" s="2"/>
      <c r="J7" s="2">
        <v>102.05</v>
      </c>
      <c r="K7" s="2"/>
      <c r="L7" s="2">
        <v>3041.67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90" t="s">
        <v>235</v>
      </c>
      <c r="B8" s="2"/>
      <c r="C8" s="2">
        <v>810.22</v>
      </c>
      <c r="D8" s="2">
        <v>13.59</v>
      </c>
      <c r="E8" s="2">
        <v>58.11</v>
      </c>
      <c r="F8" s="2">
        <v>10</v>
      </c>
      <c r="G8" s="2">
        <v>35.96</v>
      </c>
      <c r="H8" s="2">
        <v>9.3699999999999992</v>
      </c>
      <c r="I8" s="2"/>
      <c r="J8" s="2"/>
      <c r="K8" s="2"/>
      <c r="L8" s="2">
        <v>937.25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35">
      <c r="A9" s="90" t="s">
        <v>236</v>
      </c>
      <c r="B9" s="2"/>
      <c r="C9" s="2">
        <v>200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35">
      <c r="A10" s="1" t="s">
        <v>237</v>
      </c>
      <c r="B10" s="2"/>
      <c r="C10" s="2">
        <v>28.38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28.38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15" x14ac:dyDescent="0.4">
      <c r="A11" s="238" t="s">
        <v>238</v>
      </c>
      <c r="B11" s="2">
        <v>4244.45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4244.45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239</v>
      </c>
      <c r="B12" s="2">
        <v>1235.33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1149.48</v>
      </c>
      <c r="O12" s="2">
        <v>10.85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>
        <v>75</v>
      </c>
      <c r="AU12" s="2"/>
    </row>
    <row r="13" spans="1:47" x14ac:dyDescent="0.35">
      <c r="A13" s="1" t="s">
        <v>240</v>
      </c>
      <c r="B13" s="2"/>
      <c r="C13" s="2">
        <v>2000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2000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241</v>
      </c>
      <c r="B14" s="2"/>
      <c r="C14" s="2">
        <v>35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35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35">
      <c r="A15" s="90" t="s">
        <v>242</v>
      </c>
      <c r="B15" s="2"/>
      <c r="C15" s="2">
        <v>70.989999999999995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70.989999999999995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35">
      <c r="A16" s="90" t="s">
        <v>243</v>
      </c>
      <c r="B16" s="2"/>
      <c r="C16" s="2">
        <v>26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>
        <v>26</v>
      </c>
      <c r="AN16" s="2"/>
      <c r="AO16" s="2"/>
      <c r="AP16" s="2"/>
      <c r="AQ16" s="2"/>
      <c r="AR16" s="2"/>
      <c r="AS16" s="2"/>
      <c r="AT16" s="2"/>
      <c r="AU16" s="2"/>
    </row>
    <row r="17" spans="1:47" x14ac:dyDescent="0.35">
      <c r="A17" s="1" t="s">
        <v>243</v>
      </c>
      <c r="B17" s="2"/>
      <c r="C17" s="2">
        <v>37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>
        <v>37</v>
      </c>
      <c r="AN17" s="2"/>
      <c r="AO17" s="2"/>
      <c r="AP17" s="2"/>
      <c r="AQ17" s="2"/>
      <c r="AR17" s="2"/>
      <c r="AS17" s="2"/>
      <c r="AT17" s="2"/>
      <c r="AU17" s="2"/>
    </row>
    <row r="18" spans="1:47" x14ac:dyDescent="0.35">
      <c r="A18" s="90" t="s">
        <v>244</v>
      </c>
      <c r="B18" s="2"/>
      <c r="C18" s="2">
        <v>3700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3700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35">
      <c r="A19" s="90" t="s">
        <v>245</v>
      </c>
      <c r="B19" s="2"/>
      <c r="C19" s="2">
        <v>116.85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116.85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15" x14ac:dyDescent="0.4">
      <c r="A20" s="238" t="s">
        <v>246</v>
      </c>
      <c r="B20" s="2">
        <v>3108.21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3058.21</v>
      </c>
      <c r="O20" s="2"/>
      <c r="P20" s="2"/>
      <c r="Q20" s="2"/>
      <c r="R20" s="2"/>
      <c r="S20" s="2"/>
      <c r="T20" s="2"/>
      <c r="U20" s="2"/>
      <c r="V20" s="2">
        <v>50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15" x14ac:dyDescent="0.4">
      <c r="A21" s="238" t="s">
        <v>247</v>
      </c>
      <c r="B21" s="2">
        <v>772.1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772.1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15" x14ac:dyDescent="0.4">
      <c r="A22" s="238" t="s">
        <v>248</v>
      </c>
      <c r="B22" s="2">
        <v>2081.36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2063.5100000000002</v>
      </c>
      <c r="O22" s="2">
        <v>17.850000000000001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 t="s">
        <v>249</v>
      </c>
      <c r="B23" s="2"/>
      <c r="C23" s="2">
        <v>127.6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127.6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250</v>
      </c>
      <c r="B24" s="2"/>
      <c r="C24" s="2">
        <v>783.57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783.57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251</v>
      </c>
      <c r="B25" s="2"/>
      <c r="C25" s="2">
        <v>593.47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593.47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1" t="s">
        <v>252</v>
      </c>
      <c r="B26" s="2"/>
      <c r="C26" s="2">
        <v>1860.32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1860.32</v>
      </c>
      <c r="AF26" s="2">
        <v>1860.32</v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35">
      <c r="A27" s="1" t="s">
        <v>253</v>
      </c>
      <c r="B27" s="2"/>
      <c r="C27" s="2">
        <v>2802.87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2802.87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35">
      <c r="A28" s="90" t="s">
        <v>254</v>
      </c>
      <c r="B28" s="2"/>
      <c r="C28" s="2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75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255</v>
      </c>
      <c r="B29" s="2"/>
      <c r="C29" s="2">
        <v>73.92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73.92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35">
      <c r="A30" s="90" t="s">
        <v>256</v>
      </c>
      <c r="B30" s="2"/>
      <c r="C30" s="2">
        <v>25.48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v>25.48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15" x14ac:dyDescent="0.4">
      <c r="A31" s="238" t="s">
        <v>257</v>
      </c>
      <c r="B31" s="2">
        <v>220.99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218.89</v>
      </c>
      <c r="O31" s="2">
        <v>2.1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15" x14ac:dyDescent="0.4">
      <c r="A32" s="238" t="s">
        <v>258</v>
      </c>
      <c r="B32" s="2">
        <v>92.77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91.37</v>
      </c>
      <c r="O32" s="2">
        <v>1.4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15" x14ac:dyDescent="0.4">
      <c r="A33" s="238" t="s">
        <v>259</v>
      </c>
      <c r="B33" s="2">
        <v>7259.29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7259.29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15" x14ac:dyDescent="0.4">
      <c r="A34" s="238" t="s">
        <v>260</v>
      </c>
      <c r="B34" s="2">
        <v>21.77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21.77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15" x14ac:dyDescent="0.4">
      <c r="A35" s="238" t="s">
        <v>261</v>
      </c>
      <c r="B35" s="2">
        <v>961.08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952.68</v>
      </c>
      <c r="O35" s="2">
        <v>8.4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35">
      <c r="A36" s="90" t="s">
        <v>262</v>
      </c>
      <c r="B36" s="2"/>
      <c r="C36" s="2">
        <v>2450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2450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35">
      <c r="A37" s="90" t="s">
        <v>263</v>
      </c>
      <c r="B37" s="2"/>
      <c r="C37" s="2">
        <v>243.74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243.74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 t="s">
        <v>264</v>
      </c>
      <c r="B38" s="2"/>
      <c r="C38" s="2">
        <v>4970.5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39">
        <v>4970.5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244</v>
      </c>
      <c r="B39" s="2"/>
      <c r="C39" s="2">
        <v>1650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1650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265</v>
      </c>
      <c r="B40" s="2"/>
      <c r="C40" s="2">
        <v>40.06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40.06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3.15" x14ac:dyDescent="0.4">
      <c r="A41" s="238" t="s">
        <v>266</v>
      </c>
      <c r="B41" s="2">
        <v>3813.82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3813.82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3.15" x14ac:dyDescent="0.4">
      <c r="A42" s="238" t="s">
        <v>267</v>
      </c>
      <c r="B42" s="2">
        <v>54.08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54.08</v>
      </c>
      <c r="O42" s="2"/>
      <c r="P42" s="2"/>
      <c r="Q42" s="2"/>
      <c r="R42" s="2"/>
      <c r="S42" s="2"/>
      <c r="T42" s="2"/>
      <c r="U42" s="2"/>
      <c r="V42" s="2"/>
      <c r="W42" s="14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15" x14ac:dyDescent="0.4">
      <c r="A43" s="238" t="s">
        <v>268</v>
      </c>
      <c r="B43" s="2">
        <v>706.25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699.25</v>
      </c>
      <c r="O43" s="2">
        <v>7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35">
      <c r="A44" s="90" t="s">
        <v>269</v>
      </c>
      <c r="B44" s="2"/>
      <c r="C44" s="2">
        <v>16669.93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16669.93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35">
      <c r="A45" s="90" t="s">
        <v>270</v>
      </c>
      <c r="B45" s="2"/>
      <c r="C45" s="2">
        <v>4300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4300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15" x14ac:dyDescent="0.4">
      <c r="A46" s="238" t="s">
        <v>271</v>
      </c>
      <c r="B46" s="2">
        <v>2689.68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2669.68</v>
      </c>
      <c r="O46" s="2"/>
      <c r="P46" s="2"/>
      <c r="Q46" s="2">
        <v>20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15" x14ac:dyDescent="0.4">
      <c r="A47" s="238" t="s">
        <v>272</v>
      </c>
      <c r="B47" s="2">
        <v>425.02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421.17</v>
      </c>
      <c r="O47" s="2">
        <v>3.85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35">
      <c r="A48" s="90" t="s">
        <v>273</v>
      </c>
      <c r="B48" s="2"/>
      <c r="C48" s="2">
        <v>724.64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127.66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>
        <v>596.98</v>
      </c>
      <c r="AQ48" s="2"/>
      <c r="AR48" s="2"/>
      <c r="AS48" s="2"/>
      <c r="AT48" s="2"/>
      <c r="AU48" s="2"/>
    </row>
    <row r="49" spans="1:47" x14ac:dyDescent="0.35">
      <c r="A49" s="90" t="s">
        <v>274</v>
      </c>
      <c r="B49" s="2"/>
      <c r="C49" s="2">
        <v>1155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>
        <v>1155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35">
      <c r="A50" s="90" t="s">
        <v>275</v>
      </c>
      <c r="B50" s="2"/>
      <c r="C50" s="2">
        <v>72.010000000000005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>
        <v>72.010000000000005</v>
      </c>
      <c r="AN50" s="2"/>
      <c r="AO50" s="2"/>
      <c r="AP50" s="2"/>
      <c r="AQ50" s="2"/>
      <c r="AR50" s="2"/>
      <c r="AS50" s="2"/>
      <c r="AT50" s="2"/>
      <c r="AU50" s="2"/>
    </row>
    <row r="51" spans="1:47" x14ac:dyDescent="0.35">
      <c r="A51" s="90" t="s">
        <v>275</v>
      </c>
      <c r="B51" s="2"/>
      <c r="C51" s="2">
        <v>47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47</v>
      </c>
      <c r="AN51" s="2"/>
      <c r="AO51" s="2"/>
      <c r="AP51" s="2"/>
      <c r="AQ51" s="2"/>
      <c r="AR51" s="2"/>
      <c r="AS51" s="2"/>
      <c r="AT51" s="2"/>
      <c r="AU51" s="2"/>
    </row>
    <row r="52" spans="1:47" x14ac:dyDescent="0.35">
      <c r="A52" s="1" t="s">
        <v>242</v>
      </c>
      <c r="B52" s="2"/>
      <c r="C52" s="2">
        <v>27.51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>
        <v>27.51</v>
      </c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35">
      <c r="A53" s="90" t="s">
        <v>256</v>
      </c>
      <c r="B53" s="2"/>
      <c r="C53" s="2">
        <v>31.77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v>31.77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3.15" x14ac:dyDescent="0.4">
      <c r="A54" s="238" t="s">
        <v>276</v>
      </c>
      <c r="B54" s="2">
        <v>2958.1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2958.1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15" x14ac:dyDescent="0.4">
      <c r="A55" s="238" t="s">
        <v>277</v>
      </c>
      <c r="B55" s="2">
        <v>782.85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775.5</v>
      </c>
      <c r="O55" s="2">
        <v>7.35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3.15" x14ac:dyDescent="0.4">
      <c r="A56" s="238" t="s">
        <v>278</v>
      </c>
      <c r="B56" s="2">
        <v>3479.72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3462.45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>
        <v>17.27</v>
      </c>
      <c r="AU56" s="2"/>
    </row>
    <row r="57" spans="1:47" ht="13.15" x14ac:dyDescent="0.4">
      <c r="A57" s="238" t="s">
        <v>279</v>
      </c>
      <c r="B57" s="2">
        <v>9671.58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9671.58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280</v>
      </c>
      <c r="B58" s="2">
        <v>2907.05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2859.4</v>
      </c>
      <c r="O58" s="2">
        <v>27.65</v>
      </c>
      <c r="P58" s="2"/>
      <c r="Q58" s="2">
        <v>20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90" t="s">
        <v>281</v>
      </c>
      <c r="B59" s="2"/>
      <c r="C59" s="2">
        <v>277.48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277.48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35">
      <c r="A60" s="90" t="s">
        <v>282</v>
      </c>
      <c r="B60" s="2"/>
      <c r="C60" s="2">
        <v>61.19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>
        <v>970.08</v>
      </c>
      <c r="AJ60" s="2"/>
      <c r="AK60" s="2"/>
      <c r="AL60" s="2"/>
      <c r="AM60" s="2">
        <v>61.19</v>
      </c>
      <c r="AN60" s="2"/>
      <c r="AO60" s="2"/>
      <c r="AP60" s="2"/>
      <c r="AQ60" s="2"/>
      <c r="AR60" s="2"/>
      <c r="AS60" s="2"/>
      <c r="AT60" s="2"/>
      <c r="AU60" s="2"/>
    </row>
    <row r="61" spans="1:47" ht="13.15" x14ac:dyDescent="0.4">
      <c r="A61" s="238" t="s">
        <v>283</v>
      </c>
      <c r="B61" s="2">
        <v>225.46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223.71</v>
      </c>
      <c r="O61" s="2">
        <v>1.75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3.15" x14ac:dyDescent="0.4">
      <c r="A62" s="238" t="s">
        <v>284</v>
      </c>
      <c r="B62" s="2">
        <v>48.12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47.42</v>
      </c>
      <c r="O62" s="2">
        <v>0.7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x14ac:dyDescent="0.35">
      <c r="A63" s="1" t="s">
        <v>285</v>
      </c>
      <c r="B63" s="2"/>
      <c r="C63" s="2">
        <v>70.7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>
        <v>70.7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 t="s">
        <v>286</v>
      </c>
      <c r="B64" s="2"/>
      <c r="C64" s="2">
        <v>140.47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>
        <v>140.47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3.15" x14ac:dyDescent="0.4">
      <c r="A65" s="238" t="s">
        <v>287</v>
      </c>
      <c r="B65" s="2">
        <v>3911.15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>
        <v>3141.15</v>
      </c>
      <c r="O65" s="2"/>
      <c r="P65" s="2"/>
      <c r="Q65" s="2">
        <v>20</v>
      </c>
      <c r="R65" s="2"/>
      <c r="S65" s="2">
        <v>750</v>
      </c>
      <c r="T65" s="2"/>
      <c r="U65" s="2"/>
      <c r="V65" s="2"/>
      <c r="W65" s="2"/>
      <c r="X65" s="143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3.15" x14ac:dyDescent="0.4">
      <c r="A66" s="238" t="s">
        <v>288</v>
      </c>
      <c r="B66" s="2">
        <v>232.46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230.71</v>
      </c>
      <c r="O66" s="2">
        <v>1.75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90" t="s">
        <v>289</v>
      </c>
      <c r="B67" s="2"/>
      <c r="C67" s="2">
        <v>267.67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>
        <v>267.67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 t="s">
        <v>290</v>
      </c>
      <c r="B68" s="2"/>
      <c r="C68" s="2">
        <v>40.06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40.06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3.15" x14ac:dyDescent="0.4">
      <c r="A69" s="238" t="s">
        <v>291</v>
      </c>
      <c r="B69" s="2">
        <v>82.77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82.07</v>
      </c>
      <c r="O69" s="2">
        <v>0.7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 t="s">
        <v>292</v>
      </c>
      <c r="B70" s="2"/>
      <c r="C70" s="2">
        <v>46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>
        <v>46</v>
      </c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292</v>
      </c>
      <c r="B71" s="2"/>
      <c r="C71" s="2">
        <v>29.54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>
        <v>29.54</v>
      </c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90" t="s">
        <v>293</v>
      </c>
      <c r="B72" s="2"/>
      <c r="C72" s="2">
        <v>206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>
        <v>206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293</v>
      </c>
      <c r="B73" s="2"/>
      <c r="C73" s="2">
        <v>206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>
        <v>206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231</v>
      </c>
      <c r="B74" s="2"/>
      <c r="C74" s="2">
        <v>1212.19</v>
      </c>
      <c r="D74" s="2">
        <v>22.05</v>
      </c>
      <c r="E74" s="2">
        <v>94.29</v>
      </c>
      <c r="F74" s="2">
        <v>106</v>
      </c>
      <c r="G74" s="2">
        <v>71.099999999999994</v>
      </c>
      <c r="H74" s="2">
        <v>15.21</v>
      </c>
      <c r="I74" s="2"/>
      <c r="J74" s="2"/>
      <c r="K74" s="2"/>
      <c r="L74" s="2">
        <v>1520.84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90" t="s">
        <v>232</v>
      </c>
      <c r="B75" s="2"/>
      <c r="C75" s="2">
        <v>687.29</v>
      </c>
      <c r="D75" s="2">
        <v>17.22</v>
      </c>
      <c r="E75" s="2">
        <v>73.63</v>
      </c>
      <c r="F75" s="2">
        <v>115</v>
      </c>
      <c r="G75" s="2">
        <v>54.1</v>
      </c>
      <c r="H75" s="2">
        <v>11.88</v>
      </c>
      <c r="I75" s="2">
        <v>28.38</v>
      </c>
      <c r="J75" s="2"/>
      <c r="K75" s="2">
        <v>200</v>
      </c>
      <c r="L75" s="2">
        <v>1187.5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 t="s">
        <v>233</v>
      </c>
      <c r="B76" s="2"/>
      <c r="C76" s="2">
        <v>1166.0899999999999</v>
      </c>
      <c r="D76" s="2">
        <v>21.15</v>
      </c>
      <c r="E76" s="2">
        <v>90.42</v>
      </c>
      <c r="F76" s="2">
        <v>99</v>
      </c>
      <c r="G76" s="2">
        <v>67.099999999999994</v>
      </c>
      <c r="H76" s="2">
        <v>14.58</v>
      </c>
      <c r="I76" s="2"/>
      <c r="J76" s="2"/>
      <c r="K76" s="2"/>
      <c r="L76" s="2">
        <v>1458.34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236</v>
      </c>
      <c r="B77" s="2"/>
      <c r="C77" s="2">
        <v>200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>
        <v>200</v>
      </c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1" t="s">
        <v>237</v>
      </c>
      <c r="B78" s="2"/>
      <c r="C78" s="2">
        <v>28.38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>
        <v>28.38</v>
      </c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35">
      <c r="A79" s="1" t="s">
        <v>294</v>
      </c>
      <c r="B79" s="2"/>
      <c r="C79" s="2">
        <v>161.34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161.34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35">
      <c r="A80" s="90" t="s">
        <v>295</v>
      </c>
      <c r="B80" s="2"/>
      <c r="C80" s="2">
        <v>4510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>
        <v>4510</v>
      </c>
      <c r="AO80" s="2"/>
      <c r="AP80" s="2"/>
      <c r="AQ80" s="2"/>
      <c r="AR80" s="2"/>
      <c r="AS80" s="2"/>
      <c r="AT80" s="2"/>
      <c r="AU80" s="2"/>
    </row>
    <row r="81" spans="1:47" x14ac:dyDescent="0.35">
      <c r="A81" s="90" t="s">
        <v>296</v>
      </c>
      <c r="B81" s="2"/>
      <c r="C81" s="2">
        <v>511.97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>
        <v>511.97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35">
      <c r="A82" s="90" t="s">
        <v>297</v>
      </c>
      <c r="B82" s="2"/>
      <c r="C82" s="2">
        <v>3.58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>
        <v>3.58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35">
      <c r="A83" s="90" t="s">
        <v>298</v>
      </c>
      <c r="B83" s="2"/>
      <c r="C83" s="2">
        <v>371.21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>
        <v>371.21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35">
      <c r="A84" s="90" t="s">
        <v>299</v>
      </c>
      <c r="B84" s="2"/>
      <c r="C84" s="241">
        <v>21.77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>
        <v>21.77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x14ac:dyDescent="0.35">
      <c r="A85" s="90" t="s">
        <v>300</v>
      </c>
      <c r="B85" s="2"/>
      <c r="C85" s="2">
        <v>18.399999999999999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>
        <v>18.399999999999999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15" x14ac:dyDescent="0.4">
      <c r="A86" s="238" t="s">
        <v>301</v>
      </c>
      <c r="B86" s="2">
        <v>704.66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534.05999999999995</v>
      </c>
      <c r="O86" s="2">
        <v>5.6</v>
      </c>
      <c r="P86" s="2"/>
      <c r="Q86" s="2">
        <v>20</v>
      </c>
      <c r="R86" s="2"/>
      <c r="S86" s="2"/>
      <c r="T86" s="2">
        <v>70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>
        <v>75</v>
      </c>
      <c r="AU86" s="2"/>
    </row>
    <row r="87" spans="1:47" ht="13.15" x14ac:dyDescent="0.4">
      <c r="A87" s="238" t="s">
        <v>302</v>
      </c>
      <c r="B87" s="2">
        <v>1502.61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1502.61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303</v>
      </c>
      <c r="B88" s="2">
        <v>290.37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288.62</v>
      </c>
      <c r="O88" s="2">
        <v>1.75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35">
      <c r="A89" s="90" t="s">
        <v>304</v>
      </c>
      <c r="B89" s="2"/>
      <c r="C89" s="2">
        <v>14.48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>
        <v>14.48</v>
      </c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35">
      <c r="A90" s="90" t="s">
        <v>305</v>
      </c>
      <c r="B90" s="2"/>
      <c r="C90" s="2">
        <v>75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>
        <v>75</v>
      </c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35">
      <c r="A91" s="90" t="s">
        <v>306</v>
      </c>
      <c r="B91" s="2"/>
      <c r="C91" s="2">
        <v>396.35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>
        <v>396.35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35">
      <c r="A92" s="90" t="s">
        <v>307</v>
      </c>
      <c r="B92" s="2"/>
      <c r="C92" s="2">
        <v>27.54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>
        <v>27.54</v>
      </c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35">
      <c r="A93" s="90" t="s">
        <v>308</v>
      </c>
      <c r="B93" s="2"/>
      <c r="C93" s="2">
        <v>19902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>
        <v>19902</v>
      </c>
      <c r="AO93" s="2"/>
      <c r="AP93" s="2"/>
      <c r="AQ93" s="2"/>
      <c r="AR93" s="2"/>
      <c r="AS93" s="2"/>
      <c r="AT93" s="2"/>
      <c r="AU93" s="2"/>
    </row>
    <row r="94" spans="1:47" ht="13.15" x14ac:dyDescent="0.4">
      <c r="A94" s="238" t="s">
        <v>309</v>
      </c>
      <c r="B94" s="2">
        <v>740.71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735.46</v>
      </c>
      <c r="O94" s="2">
        <v>5.25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3.15" x14ac:dyDescent="0.4">
      <c r="A95" s="238" t="s">
        <v>310</v>
      </c>
      <c r="B95" s="2">
        <v>196.45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195.05</v>
      </c>
      <c r="O95" s="2">
        <v>1.4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3.15" x14ac:dyDescent="0.4">
      <c r="A96" s="238" t="s">
        <v>311</v>
      </c>
      <c r="B96" s="2">
        <v>105.92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104.87</v>
      </c>
      <c r="O96" s="2">
        <v>1.05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35">
      <c r="A97" s="90" t="s">
        <v>312</v>
      </c>
      <c r="B97" s="2"/>
      <c r="C97" s="2">
        <v>40.06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v>40.06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3.15" x14ac:dyDescent="0.4">
      <c r="A98" s="238" t="s">
        <v>313</v>
      </c>
      <c r="B98" s="2">
        <v>853.74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774.54</v>
      </c>
      <c r="O98" s="2">
        <v>4.2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>
        <v>75</v>
      </c>
      <c r="AU98" s="2"/>
    </row>
    <row r="99" spans="1:47" x14ac:dyDescent="0.35">
      <c r="A99" s="90" t="s">
        <v>314</v>
      </c>
      <c r="B99" s="2"/>
      <c r="C99" s="2">
        <v>99.09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>
        <v>99.09</v>
      </c>
      <c r="AN99" s="2"/>
      <c r="AO99" s="2"/>
      <c r="AP99" s="2"/>
      <c r="AQ99" s="2"/>
      <c r="AR99" s="2"/>
      <c r="AS99" s="2"/>
      <c r="AT99" s="2"/>
      <c r="AU99" s="2"/>
    </row>
    <row r="100" spans="1:47" x14ac:dyDescent="0.35">
      <c r="A100" s="90" t="s">
        <v>315</v>
      </c>
      <c r="B100" s="2"/>
      <c r="C100" s="2">
        <v>57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>
        <v>57</v>
      </c>
      <c r="AN100" s="2"/>
      <c r="AO100" s="2"/>
      <c r="AP100" s="2"/>
      <c r="AQ100" s="2"/>
      <c r="AR100" s="2"/>
      <c r="AS100" s="2"/>
      <c r="AT100" s="2"/>
      <c r="AU100" s="2"/>
    </row>
    <row r="101" spans="1:47" ht="13.15" x14ac:dyDescent="0.4">
      <c r="A101" s="238" t="s">
        <v>316</v>
      </c>
      <c r="B101" s="2">
        <v>326.27999999999997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324.18</v>
      </c>
      <c r="O101" s="2">
        <v>2.1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35">
      <c r="A102" s="90" t="s">
        <v>358</v>
      </c>
      <c r="B102" s="2"/>
      <c r="C102" s="2">
        <v>75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>
        <v>75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35">
      <c r="A103" s="90" t="s">
        <v>317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276.22000000000003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>
        <v>276.22000000000003</v>
      </c>
    </row>
    <row r="104" spans="1:47" ht="13.15" x14ac:dyDescent="0.4">
      <c r="A104" s="238" t="s">
        <v>318</v>
      </c>
      <c r="B104" s="2">
        <v>332.87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330.77</v>
      </c>
      <c r="O104" s="2">
        <v>2.1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3.15" x14ac:dyDescent="0.4">
      <c r="A105" s="238" t="s">
        <v>319</v>
      </c>
      <c r="B105" s="2">
        <v>3825.61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3675.61</v>
      </c>
      <c r="O105" s="2"/>
      <c r="P105" s="2"/>
      <c r="Q105" s="2"/>
      <c r="R105" s="2"/>
      <c r="S105" s="2"/>
      <c r="T105" s="2"/>
      <c r="U105" s="2"/>
      <c r="V105" s="2">
        <v>150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3.15" x14ac:dyDescent="0.4">
      <c r="A106" s="238" t="s">
        <v>320</v>
      </c>
      <c r="B106" s="2">
        <v>434.73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381.93</v>
      </c>
      <c r="O106" s="2">
        <v>2.8</v>
      </c>
      <c r="P106" s="2"/>
      <c r="Q106" s="2"/>
      <c r="R106" s="2"/>
      <c r="S106" s="2"/>
      <c r="T106" s="2"/>
      <c r="U106" s="2"/>
      <c r="V106" s="2">
        <v>50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35">
      <c r="A107" s="90" t="s">
        <v>321</v>
      </c>
      <c r="B107" s="2"/>
      <c r="C107" s="2">
        <v>32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>
        <v>32</v>
      </c>
      <c r="AN107" s="2"/>
      <c r="AO107" s="2"/>
      <c r="AP107" s="2"/>
      <c r="AQ107" s="2"/>
      <c r="AR107" s="2"/>
      <c r="AS107" s="2"/>
      <c r="AT107" s="2"/>
      <c r="AU107" s="2"/>
    </row>
    <row r="108" spans="1:47" x14ac:dyDescent="0.35">
      <c r="A108" s="90" t="s">
        <v>321</v>
      </c>
      <c r="B108" s="2"/>
      <c r="C108" s="2">
        <v>48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>
        <v>48</v>
      </c>
      <c r="AN108" s="2"/>
      <c r="AO108" s="2"/>
      <c r="AP108" s="2"/>
      <c r="AQ108" s="2"/>
      <c r="AR108" s="2"/>
      <c r="AS108" s="2"/>
      <c r="AT108" s="2"/>
      <c r="AU108" s="2"/>
    </row>
    <row r="109" spans="1:47" x14ac:dyDescent="0.35">
      <c r="A109" s="90" t="s">
        <v>322</v>
      </c>
      <c r="B109" s="2"/>
      <c r="C109" s="2">
        <v>122.95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>
        <v>122.95</v>
      </c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3.15" x14ac:dyDescent="0.4">
      <c r="A110" s="238" t="s">
        <v>323</v>
      </c>
      <c r="B110" s="2">
        <v>37.840000000000003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37.49</v>
      </c>
      <c r="O110" s="2">
        <v>0.35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3.15" x14ac:dyDescent="0.4">
      <c r="A111" s="238" t="s">
        <v>324</v>
      </c>
      <c r="B111" s="2">
        <v>721.58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621.58000000000004</v>
      </c>
      <c r="O111" s="2"/>
      <c r="P111" s="2"/>
      <c r="Q111" s="2"/>
      <c r="R111" s="2"/>
      <c r="S111" s="2"/>
      <c r="T111" s="2"/>
      <c r="U111" s="2"/>
      <c r="V111" s="2">
        <v>100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3.15" x14ac:dyDescent="0.4">
      <c r="A112" s="238" t="s">
        <v>325</v>
      </c>
      <c r="B112" s="2">
        <v>378.02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278.31</v>
      </c>
      <c r="O112" s="2">
        <v>2.8</v>
      </c>
      <c r="P112" s="2"/>
      <c r="Q112" s="2">
        <v>20</v>
      </c>
      <c r="R112" s="2"/>
      <c r="S112" s="2"/>
      <c r="T112" s="2"/>
      <c r="U112" s="2">
        <v>30</v>
      </c>
      <c r="V112" s="2">
        <v>46.91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x14ac:dyDescent="0.35">
      <c r="A113" s="90" t="s">
        <v>326</v>
      </c>
      <c r="B113" s="2"/>
      <c r="C113" s="2">
        <v>475.84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>
        <v>475.84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x14ac:dyDescent="0.35">
      <c r="A114" s="90" t="s">
        <v>327</v>
      </c>
      <c r="B114" s="2"/>
      <c r="C114" s="2">
        <v>53.23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21.77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>
        <v>75</v>
      </c>
      <c r="AT114" s="2"/>
      <c r="AU114" s="2"/>
    </row>
    <row r="115" spans="1:47" x14ac:dyDescent="0.35">
      <c r="A115" s="90" t="s">
        <v>328</v>
      </c>
      <c r="B115" s="2"/>
      <c r="C115" s="2">
        <v>19.98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55.02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>
        <v>75</v>
      </c>
      <c r="AT115" s="2"/>
      <c r="AU115" s="2"/>
    </row>
    <row r="116" spans="1:47" x14ac:dyDescent="0.35">
      <c r="A116" s="90" t="s">
        <v>329</v>
      </c>
      <c r="B116" s="2"/>
      <c r="C116" s="2">
        <v>55.63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19.37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>
        <v>75</v>
      </c>
      <c r="AT116" s="2"/>
      <c r="AU116" s="2"/>
    </row>
    <row r="117" spans="1:47" x14ac:dyDescent="0.35">
      <c r="A117" s="90" t="s">
        <v>330</v>
      </c>
      <c r="B117" s="2"/>
      <c r="C117" s="2">
        <v>21.77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>
        <v>53.23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>
        <v>75</v>
      </c>
      <c r="AT117" s="2"/>
      <c r="AU117" s="2"/>
    </row>
    <row r="118" spans="1:47" x14ac:dyDescent="0.35">
      <c r="A118" s="90" t="s">
        <v>331</v>
      </c>
      <c r="B118" s="2"/>
      <c r="C118" s="2">
        <v>25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>
        <v>25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x14ac:dyDescent="0.35">
      <c r="A119" s="90" t="s">
        <v>332</v>
      </c>
      <c r="B119" s="2"/>
      <c r="C119" s="2">
        <v>3282.5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>
        <v>3282.5</v>
      </c>
      <c r="AP119" s="2"/>
      <c r="AQ119" s="2"/>
      <c r="AR119" s="2"/>
      <c r="AS119" s="2"/>
      <c r="AT119" s="2"/>
      <c r="AU119" s="2"/>
    </row>
    <row r="120" spans="1:47" ht="13.15" x14ac:dyDescent="0.4">
      <c r="A120" s="238" t="s">
        <v>324</v>
      </c>
      <c r="B120" s="2">
        <v>375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75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>
        <v>300</v>
      </c>
      <c r="AU120" s="2"/>
    </row>
    <row r="121" spans="1:47" ht="13.15" x14ac:dyDescent="0.4">
      <c r="A121" s="238" t="s">
        <v>324</v>
      </c>
      <c r="B121" s="2">
        <v>224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>
        <v>224</v>
      </c>
      <c r="AU121" s="2"/>
    </row>
    <row r="122" spans="1:47" x14ac:dyDescent="0.35">
      <c r="A122" s="90" t="s">
        <v>333</v>
      </c>
      <c r="B122" s="2"/>
      <c r="C122" s="2">
        <v>40.06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>
        <v>40.06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3.15" x14ac:dyDescent="0.4">
      <c r="A123" s="238" t="s">
        <v>334</v>
      </c>
      <c r="B123" s="2">
        <v>195.51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>
        <v>194.11</v>
      </c>
      <c r="O123" s="2">
        <v>1.4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3.15" x14ac:dyDescent="0.4">
      <c r="A124" s="238" t="s">
        <v>335</v>
      </c>
      <c r="B124" s="2">
        <v>252.66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250.21</v>
      </c>
      <c r="O124" s="2">
        <v>2.4500000000000002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3.15" x14ac:dyDescent="0.4">
      <c r="A125" s="238" t="s">
        <v>336</v>
      </c>
      <c r="B125" s="2">
        <v>2813.56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>
        <v>2715.47</v>
      </c>
      <c r="O125" s="2"/>
      <c r="P125" s="2"/>
      <c r="Q125" s="2">
        <v>20</v>
      </c>
      <c r="R125" s="2"/>
      <c r="S125" s="2"/>
      <c r="T125" s="2">
        <v>75</v>
      </c>
      <c r="U125" s="2"/>
      <c r="V125" s="2">
        <v>3.09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3.15" x14ac:dyDescent="0.4">
      <c r="A126" s="238" t="s">
        <v>337</v>
      </c>
      <c r="B126" s="2">
        <v>855.15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>
        <v>848.15</v>
      </c>
      <c r="O126" s="2">
        <v>7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>
        <v>62615.45</v>
      </c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35">
      <c r="A127" s="90" t="s">
        <v>338</v>
      </c>
      <c r="B127" s="2"/>
      <c r="C127" s="2">
        <v>65.08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>
        <v>65.08</v>
      </c>
      <c r="AN127" s="2"/>
      <c r="AO127" s="2"/>
      <c r="AP127" s="2"/>
      <c r="AQ127" s="2"/>
      <c r="AR127" s="2"/>
      <c r="AS127" s="2"/>
      <c r="AT127" s="2"/>
      <c r="AU127" s="2"/>
    </row>
    <row r="128" spans="1:47" x14ac:dyDescent="0.35">
      <c r="A128" s="90" t="s">
        <v>338</v>
      </c>
      <c r="B128" s="2"/>
      <c r="C128" s="2">
        <v>46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>
        <v>46</v>
      </c>
      <c r="AN128" s="2"/>
      <c r="AO128" s="2"/>
      <c r="AP128" s="2"/>
      <c r="AQ128" s="2"/>
      <c r="AR128" s="2"/>
      <c r="AS128" s="2"/>
      <c r="AT128" s="2"/>
      <c r="AU128" s="2"/>
    </row>
    <row r="129" spans="1:49" ht="13.15" x14ac:dyDescent="0.4">
      <c r="A129" s="238" t="s">
        <v>339</v>
      </c>
      <c r="B129" s="2">
        <v>1918.72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>
        <v>1918.72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9" x14ac:dyDescent="0.35">
      <c r="A130" s="90" t="s">
        <v>340</v>
      </c>
      <c r="B130" s="2"/>
      <c r="C130" s="2">
        <v>2860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>
        <v>2860</v>
      </c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9" ht="13.15" x14ac:dyDescent="0.4">
      <c r="A131" s="238" t="s">
        <v>342</v>
      </c>
      <c r="B131" s="2">
        <v>608.94000000000005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>
        <v>604.74</v>
      </c>
      <c r="O131" s="2">
        <v>4.2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9" x14ac:dyDescent="0.35">
      <c r="A132" s="9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9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>
        <f>AD135+AF135+AH135+AI135</f>
        <v>65698.37999999999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W133" s="236" t="s">
        <v>19</v>
      </c>
    </row>
    <row r="135" spans="1:49" ht="43.5" customHeight="1" x14ac:dyDescent="0.35">
      <c r="A135" t="s">
        <v>18</v>
      </c>
      <c r="B135" s="4">
        <f>SUM(B4:B133)</f>
        <v>69680.390000000014</v>
      </c>
      <c r="C135" s="4">
        <f t="shared" ref="C135:AU135" si="0">SUM(C4:C133)</f>
        <v>89055.54</v>
      </c>
      <c r="D135" s="4">
        <f t="shared" si="0"/>
        <v>178.53</v>
      </c>
      <c r="E135" s="4">
        <f t="shared" si="0"/>
        <v>763.37</v>
      </c>
      <c r="F135" s="4">
        <f t="shared" si="0"/>
        <v>949</v>
      </c>
      <c r="G135" s="4">
        <f t="shared" si="0"/>
        <v>603.22</v>
      </c>
      <c r="H135" s="4">
        <f t="shared" si="0"/>
        <v>123.13000000000001</v>
      </c>
      <c r="I135" s="4">
        <f t="shared" si="0"/>
        <v>56.76</v>
      </c>
      <c r="J135" s="4">
        <f t="shared" si="0"/>
        <v>127.66</v>
      </c>
      <c r="K135" s="4">
        <f t="shared" si="0"/>
        <v>400</v>
      </c>
      <c r="L135" s="240">
        <f t="shared" si="0"/>
        <v>12312.28</v>
      </c>
      <c r="M135" s="4">
        <f t="shared" si="0"/>
        <v>65698.37999999999</v>
      </c>
      <c r="N135" s="4">
        <f t="shared" si="0"/>
        <v>67758.930000000008</v>
      </c>
      <c r="O135" s="4">
        <f t="shared" si="0"/>
        <v>135.79999999999998</v>
      </c>
      <c r="P135" s="4">
        <f t="shared" si="0"/>
        <v>21.77</v>
      </c>
      <c r="Q135" s="4">
        <f t="shared" si="0"/>
        <v>120</v>
      </c>
      <c r="R135" s="4">
        <f t="shared" si="0"/>
        <v>0</v>
      </c>
      <c r="S135" s="4">
        <f t="shared" si="0"/>
        <v>750</v>
      </c>
      <c r="T135" s="4">
        <f t="shared" si="0"/>
        <v>145</v>
      </c>
      <c r="U135" s="4">
        <f t="shared" si="0"/>
        <v>30</v>
      </c>
      <c r="V135" s="4">
        <f t="shared" si="0"/>
        <v>399.99999999999994</v>
      </c>
      <c r="W135" s="4">
        <f t="shared" si="0"/>
        <v>661.69</v>
      </c>
      <c r="X135" s="4">
        <f t="shared" si="0"/>
        <v>5992.7500000000009</v>
      </c>
      <c r="Y135" s="4">
        <f t="shared" si="0"/>
        <v>557.69000000000005</v>
      </c>
      <c r="Z135" s="4">
        <f t="shared" si="0"/>
        <v>511.97</v>
      </c>
      <c r="AA135" s="4">
        <f t="shared" si="0"/>
        <v>15255</v>
      </c>
      <c r="AB135" s="4">
        <f t="shared" si="0"/>
        <v>813</v>
      </c>
      <c r="AC135" s="4">
        <f t="shared" si="0"/>
        <v>16669.93</v>
      </c>
      <c r="AD135" s="4">
        <f t="shared" si="0"/>
        <v>62615.45</v>
      </c>
      <c r="AE135" s="4">
        <f t="shared" si="0"/>
        <v>1860.32</v>
      </c>
      <c r="AF135" s="4">
        <f t="shared" si="0"/>
        <v>1860.32</v>
      </c>
      <c r="AG135" s="4">
        <f t="shared" si="0"/>
        <v>267.67</v>
      </c>
      <c r="AH135" s="4">
        <f t="shared" si="0"/>
        <v>252.53</v>
      </c>
      <c r="AI135" s="4">
        <f t="shared" si="0"/>
        <v>970.08</v>
      </c>
      <c r="AJ135" s="4">
        <f t="shared" si="0"/>
        <v>322.90999999999997</v>
      </c>
      <c r="AK135" s="240">
        <f t="shared" si="0"/>
        <v>5042.2299999999996</v>
      </c>
      <c r="AL135" s="4">
        <f t="shared" si="0"/>
        <v>2860</v>
      </c>
      <c r="AM135" s="4">
        <f t="shared" si="0"/>
        <v>665.91000000000008</v>
      </c>
      <c r="AN135" s="4">
        <f t="shared" si="0"/>
        <v>24412</v>
      </c>
      <c r="AO135" s="4">
        <f t="shared" si="0"/>
        <v>3282.5</v>
      </c>
      <c r="AP135" s="4">
        <f t="shared" si="0"/>
        <v>596.98</v>
      </c>
      <c r="AQ135" s="4">
        <f t="shared" si="0"/>
        <v>0</v>
      </c>
      <c r="AR135" s="4">
        <f t="shared" si="0"/>
        <v>0</v>
      </c>
      <c r="AS135" s="4">
        <f t="shared" si="0"/>
        <v>300</v>
      </c>
      <c r="AT135" s="4">
        <f t="shared" si="0"/>
        <v>766.27</v>
      </c>
      <c r="AU135" s="4">
        <f t="shared" si="0"/>
        <v>276.22000000000003</v>
      </c>
      <c r="AW135" s="4">
        <f>B135-C135-D135-E135-F135-G135-H135-I135-J135-K135+L135+M135-N135-O135+P135-Q135-R135-S135-T135-U135-V135+W135+X135+Y135+Z135+AA135+AB135+AC135-AD135+AE135-AF135+AG135-AH135-AI135+AJ135+AK135+AL135+AM135+AN135+AO135+AP135+AQ135+AR135+AS135-AT135+AU135</f>
        <v>7.0485839387401938E-12</v>
      </c>
    </row>
    <row r="137" spans="1:49" ht="15.4" thickBot="1" x14ac:dyDescent="0.45">
      <c r="A137" s="10" t="s">
        <v>22</v>
      </c>
      <c r="C137" s="15">
        <f>C2+B135-C135</f>
        <v>108597.83000000029</v>
      </c>
      <c r="D137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BB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" sqref="C3"/>
    </sheetView>
  </sheetViews>
  <sheetFormatPr defaultRowHeight="12.75" x14ac:dyDescent="0.35"/>
  <cols>
    <col min="1" max="1" width="29.53125" customWidth="1"/>
    <col min="2" max="2" width="12" bestFit="1" customWidth="1"/>
    <col min="3" max="3" width="11.53125" bestFit="1" customWidth="1"/>
    <col min="4" max="4" width="9.46484375" customWidth="1"/>
    <col min="5" max="5" width="9.53125" bestFit="1" customWidth="1"/>
    <col min="6" max="6" width="9.53125" customWidth="1"/>
    <col min="7" max="7" width="9.53125" bestFit="1" customWidth="1"/>
    <col min="8" max="8" width="9.46484375" customWidth="1"/>
    <col min="9" max="9" width="8" customWidth="1"/>
    <col min="10" max="10" width="10.46484375" customWidth="1"/>
    <col min="11" max="11" width="9.53125" bestFit="1" customWidth="1"/>
    <col min="12" max="12" width="10.53125" bestFit="1" customWidth="1"/>
    <col min="13" max="14" width="11.53125" bestFit="1" customWidth="1"/>
    <col min="15" max="15" width="10.46484375" customWidth="1"/>
    <col min="16" max="16" width="9.53125" bestFit="1" customWidth="1"/>
    <col min="17" max="17" width="10" customWidth="1"/>
    <col min="18" max="18" width="0.1328125" customWidth="1"/>
    <col min="19" max="19" width="10.46484375" customWidth="1"/>
    <col min="20" max="20" width="9.53125" bestFit="1" customWidth="1"/>
    <col min="21" max="21" width="9.53125" customWidth="1"/>
    <col min="22" max="23" width="10.53125" customWidth="1"/>
    <col min="24" max="24" width="11.53125" customWidth="1"/>
    <col min="25" max="26" width="10.53125" customWidth="1"/>
    <col min="27" max="27" width="11.86328125" customWidth="1"/>
    <col min="28" max="28" width="11.53125" customWidth="1"/>
    <col min="29" max="29" width="12.46484375" bestFit="1" customWidth="1"/>
    <col min="30" max="30" width="11.53125" bestFit="1" customWidth="1"/>
    <col min="31" max="31" width="10.53125" bestFit="1" customWidth="1"/>
    <col min="32" max="32" width="10.53125" customWidth="1"/>
    <col min="33" max="34" width="9.53125" bestFit="1" customWidth="1"/>
    <col min="35" max="35" width="10.86328125" customWidth="1"/>
    <col min="36" max="38" width="10.46484375" customWidth="1"/>
    <col min="39" max="42" width="10.86328125" customWidth="1"/>
    <col min="43" max="43" width="10.53125" customWidth="1"/>
    <col min="44" max="44" width="10.86328125" customWidth="1"/>
    <col min="45" max="45" width="9.53125" bestFit="1" customWidth="1"/>
    <col min="46" max="46" width="10.5312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8" ht="15.4" thickBot="1" x14ac:dyDescent="0.45">
      <c r="A1" s="10" t="s">
        <v>0</v>
      </c>
      <c r="B1" s="220" t="s">
        <v>221</v>
      </c>
    </row>
    <row r="2" spans="1:48" ht="15.4" thickBot="1" x14ac:dyDescent="0.45">
      <c r="A2" s="10" t="s">
        <v>21</v>
      </c>
      <c r="B2" s="13"/>
      <c r="C2" s="15">
        <v>127972.98</v>
      </c>
      <c r="D2" s="14"/>
    </row>
    <row r="3" spans="1:48" ht="13.5" thickBot="1" x14ac:dyDescent="0.4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17"/>
      <c r="AD3" s="17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299" t="s">
        <v>14</v>
      </c>
      <c r="AR3" s="301"/>
      <c r="AS3" s="17"/>
      <c r="AT3" s="6"/>
      <c r="AU3" s="6"/>
    </row>
    <row r="4" spans="1:48" ht="60" customHeight="1" thickBot="1" x14ac:dyDescent="0.45">
      <c r="A4" s="11" t="s">
        <v>1</v>
      </c>
      <c r="B4" s="9" t="s">
        <v>2</v>
      </c>
      <c r="C4" s="9" t="s">
        <v>3</v>
      </c>
      <c r="D4" s="7" t="s">
        <v>4</v>
      </c>
      <c r="E4" s="9" t="s">
        <v>5</v>
      </c>
      <c r="F4" s="16" t="s">
        <v>6</v>
      </c>
      <c r="G4" s="9" t="s">
        <v>7</v>
      </c>
      <c r="H4" s="16" t="s">
        <v>58</v>
      </c>
      <c r="I4" s="16" t="s">
        <v>60</v>
      </c>
      <c r="J4" s="16" t="s">
        <v>66</v>
      </c>
      <c r="K4" s="16" t="s">
        <v>59</v>
      </c>
      <c r="L4" s="7" t="s">
        <v>8</v>
      </c>
      <c r="M4" s="7" t="s">
        <v>9</v>
      </c>
      <c r="N4" s="7" t="s">
        <v>9</v>
      </c>
      <c r="O4" s="7" t="s">
        <v>31</v>
      </c>
      <c r="P4" s="7" t="s">
        <v>24</v>
      </c>
      <c r="Q4" s="7" t="s">
        <v>27</v>
      </c>
      <c r="R4" s="7" t="s">
        <v>33</v>
      </c>
      <c r="S4" s="7" t="s">
        <v>35</v>
      </c>
      <c r="T4" s="7" t="s">
        <v>25</v>
      </c>
      <c r="U4" s="7" t="s">
        <v>26</v>
      </c>
      <c r="V4" s="16" t="s">
        <v>34</v>
      </c>
      <c r="W4" s="7" t="s">
        <v>11</v>
      </c>
      <c r="X4" s="7" t="s">
        <v>12</v>
      </c>
      <c r="Y4" s="7" t="s">
        <v>90</v>
      </c>
      <c r="Z4" s="7" t="s">
        <v>36</v>
      </c>
      <c r="AA4" s="7" t="s">
        <v>37</v>
      </c>
      <c r="AB4" s="7" t="s">
        <v>16</v>
      </c>
      <c r="AC4" s="7" t="s">
        <v>28</v>
      </c>
      <c r="AD4" s="7" t="s">
        <v>29</v>
      </c>
      <c r="AE4" s="299" t="s">
        <v>20</v>
      </c>
      <c r="AF4" s="300"/>
      <c r="AG4" s="7" t="s">
        <v>32</v>
      </c>
      <c r="AH4" s="7" t="s">
        <v>67</v>
      </c>
      <c r="AI4" s="7" t="s">
        <v>10</v>
      </c>
      <c r="AJ4" s="16" t="s">
        <v>23</v>
      </c>
      <c r="AK4" s="229" t="s">
        <v>201</v>
      </c>
      <c r="AL4" s="229" t="s">
        <v>206</v>
      </c>
      <c r="AM4" s="8" t="s">
        <v>30</v>
      </c>
      <c r="AN4" s="8" t="s">
        <v>53</v>
      </c>
      <c r="AO4" s="8" t="s">
        <v>114</v>
      </c>
      <c r="AP4" s="29" t="s">
        <v>61</v>
      </c>
      <c r="AQ4" s="7" t="s">
        <v>13</v>
      </c>
      <c r="AR4" s="8" t="s">
        <v>15</v>
      </c>
      <c r="AS4" s="7" t="s">
        <v>38</v>
      </c>
      <c r="AT4" s="7" t="s">
        <v>17</v>
      </c>
      <c r="AU4" s="18" t="s">
        <v>39</v>
      </c>
    </row>
    <row r="5" spans="1:48" x14ac:dyDescent="0.35">
      <c r="A5" s="13">
        <v>43831</v>
      </c>
      <c r="B5" s="40">
        <f>'January 2020'!B135</f>
        <v>69680.390000000014</v>
      </c>
      <c r="C5" s="40">
        <f>'January 2020'!C135</f>
        <v>89055.54</v>
      </c>
      <c r="D5" s="40">
        <f>'January 2020'!D135</f>
        <v>178.53</v>
      </c>
      <c r="E5" s="40">
        <f>'January 2020'!E135</f>
        <v>763.37</v>
      </c>
      <c r="F5" s="40">
        <f>'January 2020'!F135</f>
        <v>949</v>
      </c>
      <c r="G5" s="40">
        <f>'January 2020'!G135</f>
        <v>603.22</v>
      </c>
      <c r="H5" s="40">
        <f>'January 2020'!H135</f>
        <v>123.13000000000001</v>
      </c>
      <c r="I5" s="40">
        <f>'January 2020'!I135</f>
        <v>56.76</v>
      </c>
      <c r="J5" s="40">
        <f>'January 2020'!J135</f>
        <v>127.66</v>
      </c>
      <c r="K5" s="40">
        <f>'January 2020'!K135</f>
        <v>400</v>
      </c>
      <c r="L5" s="40">
        <f>'January 2020'!L135</f>
        <v>12312.28</v>
      </c>
      <c r="M5" s="40">
        <f>'January 2020'!M135</f>
        <v>65698.37999999999</v>
      </c>
      <c r="N5" s="40">
        <f>'January 2020'!N135</f>
        <v>67758.930000000008</v>
      </c>
      <c r="O5" s="40">
        <f>'January 2020'!O135</f>
        <v>135.79999999999998</v>
      </c>
      <c r="P5" s="40">
        <f>'January 2020'!P135</f>
        <v>21.77</v>
      </c>
      <c r="Q5" s="40">
        <f>'January 2020'!Q135</f>
        <v>120</v>
      </c>
      <c r="R5" s="40">
        <f>'January 2020'!R135</f>
        <v>0</v>
      </c>
      <c r="S5" s="40">
        <f>'January 2020'!S135</f>
        <v>750</v>
      </c>
      <c r="T5" s="40">
        <f>'January 2020'!T135</f>
        <v>145</v>
      </c>
      <c r="U5" s="40">
        <f>'January 2020'!U135</f>
        <v>30</v>
      </c>
      <c r="V5" s="40">
        <f>'January 2020'!V135</f>
        <v>399.99999999999994</v>
      </c>
      <c r="W5" s="40">
        <f>'January 2020'!W135</f>
        <v>661.69</v>
      </c>
      <c r="X5" s="40">
        <f>'January 2020'!X135</f>
        <v>5992.7500000000009</v>
      </c>
      <c r="Y5" s="40">
        <f>'January 2020'!Y135</f>
        <v>557.69000000000005</v>
      </c>
      <c r="Z5" s="40">
        <f>'January 2020'!Z135</f>
        <v>511.97</v>
      </c>
      <c r="AA5" s="40">
        <f>'January 2020'!AA135</f>
        <v>15255</v>
      </c>
      <c r="AB5" s="40">
        <f>'January 2020'!AB135</f>
        <v>813</v>
      </c>
      <c r="AC5" s="40">
        <f>'January 2020'!AC135</f>
        <v>16669.93</v>
      </c>
      <c r="AD5" s="40">
        <f>'January 2020'!AD135</f>
        <v>62615.45</v>
      </c>
      <c r="AE5" s="40">
        <f>'January 2020'!AE135</f>
        <v>1860.32</v>
      </c>
      <c r="AF5" s="40">
        <f>'January 2020'!AF135</f>
        <v>1860.32</v>
      </c>
      <c r="AG5" s="40">
        <f>'January 2020'!AG135</f>
        <v>267.67</v>
      </c>
      <c r="AH5" s="40">
        <f>'January 2020'!AH135</f>
        <v>252.53</v>
      </c>
      <c r="AI5" s="40">
        <f>'January 2020'!AI135</f>
        <v>970.08</v>
      </c>
      <c r="AJ5" s="40">
        <f>'January 2020'!AJ135</f>
        <v>322.90999999999997</v>
      </c>
      <c r="AK5" s="40">
        <f>'January 2020'!AK135</f>
        <v>5042.2299999999996</v>
      </c>
      <c r="AL5" s="40">
        <f>'January 2020'!AL135</f>
        <v>2860</v>
      </c>
      <c r="AM5" s="40">
        <f>'January 2020'!AM135</f>
        <v>665.91000000000008</v>
      </c>
      <c r="AN5" s="40">
        <f>'January 2020'!AN135</f>
        <v>24412</v>
      </c>
      <c r="AO5" s="40">
        <f>'January 2020'!AO135</f>
        <v>3282.5</v>
      </c>
      <c r="AP5" s="40">
        <f>'January 2020'!AP135</f>
        <v>596.98</v>
      </c>
      <c r="AQ5" s="40">
        <f>'January 2020'!AQ135</f>
        <v>0</v>
      </c>
      <c r="AR5" s="40">
        <f>'January 2020'!AR135</f>
        <v>0</v>
      </c>
      <c r="AS5" s="40">
        <f>'January 2020'!AS135</f>
        <v>300</v>
      </c>
      <c r="AT5" s="40">
        <f>'January 2020'!AT135</f>
        <v>766.27</v>
      </c>
      <c r="AU5" s="40">
        <f>'January 2020'!AU135</f>
        <v>276.22000000000003</v>
      </c>
    </row>
    <row r="6" spans="1:48" x14ac:dyDescent="0.35">
      <c r="A6" s="13">
        <v>43862</v>
      </c>
      <c r="B6" s="40">
        <f>'February 2020'!B116</f>
        <v>82442.990000000063</v>
      </c>
      <c r="C6" s="40">
        <f>'February 2020'!C116</f>
        <v>77109.709999999963</v>
      </c>
      <c r="D6" s="40">
        <f>'February 2020'!D116</f>
        <v>188.29000000000002</v>
      </c>
      <c r="E6" s="40">
        <f>'February 2020'!E116</f>
        <v>805.07999999999993</v>
      </c>
      <c r="F6" s="40">
        <f>'February 2020'!F116</f>
        <v>1002</v>
      </c>
      <c r="G6" s="40">
        <f>'February 2020'!G116</f>
        <v>637.22</v>
      </c>
      <c r="H6" s="40">
        <f>'February 2020'!H116</f>
        <v>129.86000000000001</v>
      </c>
      <c r="I6" s="40">
        <f>'February 2020'!I116</f>
        <v>56.76</v>
      </c>
      <c r="J6" s="40">
        <f>'February 2020'!J116</f>
        <v>127.66</v>
      </c>
      <c r="K6" s="40">
        <f>'February 2020'!K116</f>
        <v>400</v>
      </c>
      <c r="L6" s="40">
        <f>'February 2020'!L116</f>
        <v>12985.03</v>
      </c>
      <c r="M6" s="40">
        <f>'February 2020'!M116</f>
        <v>61394.520000000004</v>
      </c>
      <c r="N6" s="40">
        <f>'February 2020'!N116</f>
        <v>63360.489999999983</v>
      </c>
      <c r="O6" s="40">
        <f>'February 2020'!O116</f>
        <v>129.14999999999998</v>
      </c>
      <c r="P6" s="40">
        <f>'February 2020'!P116</f>
        <v>40</v>
      </c>
      <c r="Q6" s="40">
        <f>'February 2020'!Q116</f>
        <v>100</v>
      </c>
      <c r="R6" s="40">
        <f>'February 2020'!R116</f>
        <v>0</v>
      </c>
      <c r="S6" s="40">
        <f>'February 2020'!S116</f>
        <v>0</v>
      </c>
      <c r="T6" s="40">
        <f>'February 2020'!T116</f>
        <v>0</v>
      </c>
      <c r="U6" s="40">
        <f>'February 2020'!U116</f>
        <v>90</v>
      </c>
      <c r="V6" s="40">
        <f>'February 2020'!V116</f>
        <v>300</v>
      </c>
      <c r="W6" s="40">
        <f>'February 2020'!W116</f>
        <v>341.15</v>
      </c>
      <c r="X6" s="40">
        <f>'February 2020'!X116</f>
        <v>21721.480000000003</v>
      </c>
      <c r="Y6" s="40">
        <f>'February 2020'!Y116</f>
        <v>476.66999999999996</v>
      </c>
      <c r="Z6" s="40">
        <f>'February 2020'!Z116</f>
        <v>567.20000000000005</v>
      </c>
      <c r="AA6" s="40">
        <f>'February 2020'!AA116</f>
        <v>14775</v>
      </c>
      <c r="AB6" s="40">
        <f>'February 2020'!AB116</f>
        <v>612.79999999999995</v>
      </c>
      <c r="AC6" s="40">
        <f>'February 2020'!AC116</f>
        <v>18076.669999999998</v>
      </c>
      <c r="AD6" s="40">
        <f>'February 2020'!AD116</f>
        <v>58179.4</v>
      </c>
      <c r="AE6" s="40">
        <f>'February 2020'!AE116</f>
        <v>1975.43</v>
      </c>
      <c r="AF6" s="40">
        <f>'February 2020'!AF116</f>
        <v>1975.43</v>
      </c>
      <c r="AG6" s="40">
        <f>'February 2020'!AG116</f>
        <v>264.14999999999998</v>
      </c>
      <c r="AH6" s="40">
        <f>'February 2020'!AH116</f>
        <v>0</v>
      </c>
      <c r="AI6" s="40">
        <f>'February 2020'!AI116</f>
        <v>1239.69</v>
      </c>
      <c r="AJ6" s="40">
        <f>'February 2020'!AJ116</f>
        <v>139.07999999999998</v>
      </c>
      <c r="AK6" s="40">
        <f>'February 2020'!AK116</f>
        <v>2165.4699999999998</v>
      </c>
      <c r="AL6" s="40">
        <f>'February 2020'!AL116</f>
        <v>2075</v>
      </c>
      <c r="AM6" s="40">
        <f>'February 2020'!AM116</f>
        <v>365</v>
      </c>
      <c r="AN6" s="40">
        <f>'February 2020'!AN116</f>
        <v>0</v>
      </c>
      <c r="AO6" s="40">
        <f>'February 2020'!AO116</f>
        <v>3181.5</v>
      </c>
      <c r="AP6" s="40">
        <f>'February 2020'!AP116</f>
        <v>596.98</v>
      </c>
      <c r="AQ6" s="40">
        <f>'February 2020'!AQ116</f>
        <v>0</v>
      </c>
      <c r="AR6" s="40">
        <f>'February 2020'!AR116</f>
        <v>0</v>
      </c>
      <c r="AS6" s="40">
        <f>'February 2020'!AS116</f>
        <v>200</v>
      </c>
      <c r="AT6" s="40">
        <f>'February 2020'!AT116</f>
        <v>18565.38</v>
      </c>
      <c r="AU6" s="40">
        <f>'February 2020'!AU116</f>
        <v>0</v>
      </c>
      <c r="AV6" s="40" t="e">
        <f>#REF!</f>
        <v>#REF!</v>
      </c>
    </row>
    <row r="7" spans="1:48" x14ac:dyDescent="0.35">
      <c r="A7" s="13">
        <v>43891</v>
      </c>
      <c r="B7" s="4">
        <f>'March 2020'!B138</f>
        <v>67256.74000000002</v>
      </c>
      <c r="C7" s="4">
        <f>'March 2020'!C138</f>
        <v>64974.01999999999</v>
      </c>
      <c r="D7" s="4">
        <f>'March 2020'!D138</f>
        <v>180.86</v>
      </c>
      <c r="E7" s="4">
        <f>'March 2020'!E138</f>
        <v>773.35</v>
      </c>
      <c r="F7" s="4">
        <f>'March 2020'!F138</f>
        <v>952</v>
      </c>
      <c r="G7" s="4">
        <f>'March 2020'!G138</f>
        <v>611.22</v>
      </c>
      <c r="H7" s="4">
        <f>'March 2020'!H138</f>
        <v>124.74</v>
      </c>
      <c r="I7" s="4">
        <f>'March 2020'!I138</f>
        <v>56.76</v>
      </c>
      <c r="J7" s="4">
        <f>'March 2020'!J138</f>
        <v>127.66</v>
      </c>
      <c r="K7" s="4">
        <f>'March 2020'!K138</f>
        <v>400</v>
      </c>
      <c r="L7" s="4">
        <f>'March 2020'!L138</f>
        <v>12473.28</v>
      </c>
      <c r="M7" s="4">
        <f>'March 2020'!M138</f>
        <v>59759.27</v>
      </c>
      <c r="N7" s="4">
        <f>'March 2020'!N138</f>
        <v>65457.569999999978</v>
      </c>
      <c r="O7" s="4">
        <f>'March 2020'!O138</f>
        <v>136.14999999999995</v>
      </c>
      <c r="P7" s="4">
        <f>'March 2020'!P138</f>
        <v>219.65</v>
      </c>
      <c r="Q7" s="4">
        <f>'March 2020'!Q138</f>
        <v>80</v>
      </c>
      <c r="R7" s="4">
        <f>'March 2020'!R138</f>
        <v>0</v>
      </c>
      <c r="S7" s="4">
        <f>'March 2020'!S138</f>
        <v>750</v>
      </c>
      <c r="T7" s="4">
        <f>'March 2020'!T138</f>
        <v>150</v>
      </c>
      <c r="U7" s="4">
        <f>'March 2020'!U138</f>
        <v>60</v>
      </c>
      <c r="V7" s="4">
        <f>'March 2020'!V138</f>
        <v>50</v>
      </c>
      <c r="W7" s="4">
        <f>'March 2020'!W138</f>
        <v>263.93</v>
      </c>
      <c r="X7" s="4">
        <f>'March 2020'!X138</f>
        <v>11051.94</v>
      </c>
      <c r="Y7" s="4">
        <f>'March 2020'!Y138</f>
        <v>445.97</v>
      </c>
      <c r="Z7" s="4">
        <f>'March 2020'!Z138</f>
        <v>502.31</v>
      </c>
      <c r="AA7" s="4">
        <f>'March 2020'!AA138</f>
        <v>14775</v>
      </c>
      <c r="AB7" s="4">
        <f>'March 2020'!AB138</f>
        <v>884.42</v>
      </c>
      <c r="AC7" s="4">
        <f>'March 2020'!AC138</f>
        <v>19146.32</v>
      </c>
      <c r="AD7" s="4">
        <f>'March 2020'!AD138</f>
        <v>56546.6</v>
      </c>
      <c r="AE7" s="4">
        <f>'March 2020'!AE138</f>
        <v>1842.34</v>
      </c>
      <c r="AF7" s="4">
        <f>'March 2020'!AF138</f>
        <v>1842.34</v>
      </c>
      <c r="AG7" s="4">
        <f>'March 2020'!AG138</f>
        <v>245.73</v>
      </c>
      <c r="AH7" s="4">
        <f>'March 2020'!AH138</f>
        <v>245.72</v>
      </c>
      <c r="AI7" s="4">
        <f>'March 2020'!AI138</f>
        <v>1124.6099999999999</v>
      </c>
      <c r="AJ7" s="4">
        <f>'March 2020'!AJ138</f>
        <v>297.53999999999996</v>
      </c>
      <c r="AK7" s="4">
        <f>'March 2020'!AK138</f>
        <v>0</v>
      </c>
      <c r="AL7" s="4">
        <f>'March 2020'!AL138</f>
        <v>1520</v>
      </c>
      <c r="AM7" s="4">
        <f>'March 2020'!AM138</f>
        <v>555.18000000000006</v>
      </c>
      <c r="AN7" s="4">
        <f>'March 2020'!AN138</f>
        <v>0</v>
      </c>
      <c r="AO7" s="4">
        <f>'March 2020'!AO138</f>
        <v>3131</v>
      </c>
      <c r="AP7" s="4">
        <f>'March 2020'!AP138</f>
        <v>596.98</v>
      </c>
      <c r="AQ7" s="4">
        <f>'March 2020'!AQ138</f>
        <v>0</v>
      </c>
      <c r="AR7" s="4">
        <f>'March 2020'!AR138</f>
        <v>0</v>
      </c>
      <c r="AS7" s="4">
        <f>'March 2020'!AS138</f>
        <v>750</v>
      </c>
      <c r="AT7" s="4">
        <f>'March 2020'!AT138</f>
        <v>1074</v>
      </c>
      <c r="AU7" s="4">
        <f>'March 2020'!AU138</f>
        <v>0</v>
      </c>
    </row>
    <row r="8" spans="1:48" x14ac:dyDescent="0.35">
      <c r="A8" s="13">
        <v>43922</v>
      </c>
      <c r="B8" s="4">
        <f>'April 2020'!B123</f>
        <v>66207.5</v>
      </c>
      <c r="C8" s="4">
        <f>'April 2020'!C123</f>
        <v>59415.63</v>
      </c>
      <c r="D8" s="4">
        <f>'April 2020'!D123</f>
        <v>176.61</v>
      </c>
      <c r="E8" s="4">
        <f>'April 2020'!E123</f>
        <v>755.17</v>
      </c>
      <c r="F8" s="4">
        <f>'April 2020'!F123</f>
        <v>949</v>
      </c>
      <c r="G8" s="4">
        <f>'April 2020'!G123</f>
        <v>597.22</v>
      </c>
      <c r="H8" s="4">
        <f>'April 2020'!H123</f>
        <v>121.80999999999999</v>
      </c>
      <c r="I8" s="4">
        <f>'April 2020'!I123</f>
        <v>56.76</v>
      </c>
      <c r="J8" s="4">
        <f>'April 2020'!J123</f>
        <v>127.66</v>
      </c>
      <c r="K8" s="4">
        <f>'April 2020'!K123</f>
        <v>400</v>
      </c>
      <c r="L8" s="4">
        <f>'April 2020'!L123</f>
        <v>12180.03</v>
      </c>
      <c r="M8" s="4">
        <f>'April 2020'!M123</f>
        <v>64613.94</v>
      </c>
      <c r="N8" s="4">
        <f>'April 2020'!N123</f>
        <v>62964.140000000007</v>
      </c>
      <c r="O8" s="4">
        <f>'April 2020'!O123</f>
        <v>148.74999999999994</v>
      </c>
      <c r="P8" s="4">
        <f>'April 2020'!P123</f>
        <v>0</v>
      </c>
      <c r="Q8" s="4">
        <f>'April 2020'!Q123</f>
        <v>140</v>
      </c>
      <c r="R8" s="4">
        <f>'April 2020'!R123</f>
        <v>0</v>
      </c>
      <c r="S8" s="4">
        <f>'April 2020'!S123</f>
        <v>2250</v>
      </c>
      <c r="T8" s="4">
        <f>'April 2020'!T123</f>
        <v>150</v>
      </c>
      <c r="U8" s="4">
        <f>'April 2020'!U123</f>
        <v>30</v>
      </c>
      <c r="V8" s="4">
        <f>'April 2020'!V123</f>
        <v>0</v>
      </c>
      <c r="W8" s="4">
        <f>'April 2020'!W123</f>
        <v>51.37</v>
      </c>
      <c r="X8" s="4">
        <f>'April 2020'!X123</f>
        <v>5901.84</v>
      </c>
      <c r="Y8" s="4">
        <f>'April 2020'!Y123</f>
        <v>445.41999999999996</v>
      </c>
      <c r="Z8" s="4">
        <f>'April 2020'!Z123</f>
        <v>411.33</v>
      </c>
      <c r="AA8" s="4">
        <f>'April 2020'!AA123</f>
        <v>16255</v>
      </c>
      <c r="AB8" s="4">
        <f>'April 2020'!AB123</f>
        <v>734.42</v>
      </c>
      <c r="AC8" s="4">
        <f>'April 2020'!AC123</f>
        <v>13614.45</v>
      </c>
      <c r="AD8" s="4">
        <f>'April 2020'!AD123</f>
        <v>62570.07</v>
      </c>
      <c r="AE8" s="4">
        <f>'April 2020'!AE123</f>
        <v>1793.36</v>
      </c>
      <c r="AF8" s="4">
        <f>'April 2020'!AF123</f>
        <v>1793.36</v>
      </c>
      <c r="AG8" s="4">
        <f>'April 2020'!AG123</f>
        <v>318.89</v>
      </c>
      <c r="AH8" s="4">
        <f>'April 2020'!AH123</f>
        <v>250.51</v>
      </c>
      <c r="AI8" s="4">
        <f>'April 2020'!AI123</f>
        <v>0</v>
      </c>
      <c r="AJ8" s="4">
        <f>'April 2020'!AJ123</f>
        <v>159.6</v>
      </c>
      <c r="AK8" s="4">
        <f>'April 2020'!AK123</f>
        <v>3799.4</v>
      </c>
      <c r="AL8" s="4">
        <f>'April 2020'!AL123</f>
        <v>2430</v>
      </c>
      <c r="AM8" s="4">
        <f>'April 2020'!AM123</f>
        <v>769.23</v>
      </c>
      <c r="AN8" s="4">
        <f>'April 2020'!AN123</f>
        <v>0</v>
      </c>
      <c r="AO8" s="4">
        <f>'April 2020'!AO123</f>
        <v>3080.5</v>
      </c>
      <c r="AP8" s="4">
        <f>'April 2020'!AP123</f>
        <v>596.98</v>
      </c>
      <c r="AQ8" s="4">
        <f>'April 2020'!AQ123</f>
        <v>0</v>
      </c>
      <c r="AR8" s="4">
        <f>'April 2020'!AR123</f>
        <v>0</v>
      </c>
      <c r="AS8" s="4">
        <f>'April 2020'!AS123</f>
        <v>225</v>
      </c>
      <c r="AT8" s="4">
        <f>'April 2020'!AT123</f>
        <v>691.56999999999994</v>
      </c>
      <c r="AU8" s="4">
        <f>'April 2020'!AU123</f>
        <v>0</v>
      </c>
    </row>
    <row r="9" spans="1:48" x14ac:dyDescent="0.35">
      <c r="A9" s="13">
        <v>43952</v>
      </c>
      <c r="B9" s="4">
        <f>'May 2020'!B117</f>
        <v>70323.140000000014</v>
      </c>
      <c r="C9" s="4">
        <f>'May 2020'!C117</f>
        <v>62383.120000000017</v>
      </c>
      <c r="D9" s="4">
        <f>'May 2020'!D117</f>
        <v>164.94</v>
      </c>
      <c r="E9" s="4">
        <f>'May 2020'!E117</f>
        <v>705.26</v>
      </c>
      <c r="F9" s="4">
        <f>'May 2020'!F117</f>
        <v>939</v>
      </c>
      <c r="G9" s="4">
        <f>'May 2020'!G117</f>
        <v>567.26</v>
      </c>
      <c r="H9" s="4">
        <f>'May 2020'!H117</f>
        <v>113.76</v>
      </c>
      <c r="I9" s="4">
        <f>'May 2020'!I117</f>
        <v>56.76</v>
      </c>
      <c r="J9" s="4">
        <f>'May 2020'!J117</f>
        <v>127.66</v>
      </c>
      <c r="K9" s="4">
        <f>'May 2020'!K117</f>
        <v>400</v>
      </c>
      <c r="L9" s="4">
        <f>'May 2020'!L117</f>
        <v>11375.03</v>
      </c>
      <c r="M9" s="4">
        <f>'May 2020'!M117</f>
        <v>65753.239999999991</v>
      </c>
      <c r="N9" s="4">
        <f>'May 2020'!N117</f>
        <v>66216.689999999988</v>
      </c>
      <c r="O9" s="4">
        <f>'May 2020'!O117</f>
        <v>142.45000000000002</v>
      </c>
      <c r="P9" s="4">
        <f>'May 2020'!P117</f>
        <v>49.25</v>
      </c>
      <c r="Q9" s="4">
        <f>'May 2020'!Q117</f>
        <v>160</v>
      </c>
      <c r="R9" s="4">
        <f>'May 2020'!R117</f>
        <v>0</v>
      </c>
      <c r="S9" s="4">
        <f>'May 2020'!S117</f>
        <v>3000</v>
      </c>
      <c r="T9" s="4">
        <f>'May 2020'!T117</f>
        <v>300</v>
      </c>
      <c r="U9" s="4">
        <f>'May 2020'!U117</f>
        <v>30</v>
      </c>
      <c r="V9" s="4">
        <f>'May 2020'!V117</f>
        <v>0</v>
      </c>
      <c r="W9" s="4">
        <f>'May 2020'!W117</f>
        <v>493.3</v>
      </c>
      <c r="X9" s="4">
        <f>'May 2020'!X117</f>
        <v>5798.9299999999994</v>
      </c>
      <c r="Y9" s="4">
        <f>'May 2020'!Y117</f>
        <v>165.79</v>
      </c>
      <c r="Z9" s="4">
        <f>'May 2020'!Z117</f>
        <v>378.08</v>
      </c>
      <c r="AA9" s="4">
        <f>'May 2020'!AA117</f>
        <v>10475</v>
      </c>
      <c r="AB9" s="4">
        <f>'May 2020'!AB117</f>
        <v>809.42</v>
      </c>
      <c r="AC9" s="4">
        <f>'May 2020'!AC117</f>
        <v>20381.7</v>
      </c>
      <c r="AD9" s="4">
        <f>'May 2020'!AD117</f>
        <v>63518.77</v>
      </c>
      <c r="AE9" s="4">
        <f>'May 2020'!AE117</f>
        <v>1974.07</v>
      </c>
      <c r="AF9" s="4">
        <f>'May 2020'!AF117</f>
        <v>1974.07</v>
      </c>
      <c r="AG9" s="4">
        <f>'May 2020'!AG117</f>
        <v>326.27</v>
      </c>
      <c r="AH9" s="4">
        <f>'May 2020'!AH117</f>
        <v>260.39999999999998</v>
      </c>
      <c r="AI9" s="4">
        <f>'May 2020'!AI117</f>
        <v>0</v>
      </c>
      <c r="AJ9" s="4">
        <f>'May 2020'!AJ117</f>
        <v>975.82999999999993</v>
      </c>
      <c r="AK9" s="4">
        <f>'May 2020'!AK117</f>
        <v>5017.2299999999996</v>
      </c>
      <c r="AL9" s="4">
        <f>'May 2020'!AL117</f>
        <v>1630</v>
      </c>
      <c r="AM9" s="4">
        <f>'May 2020'!AM117</f>
        <v>613.14</v>
      </c>
      <c r="AN9" s="4">
        <f>'May 2020'!AN117</f>
        <v>1101.74</v>
      </c>
      <c r="AO9" s="4">
        <f>'May 2020'!AO117</f>
        <v>3296</v>
      </c>
      <c r="AP9" s="4">
        <f>'May 2020'!AP117</f>
        <v>596.98</v>
      </c>
      <c r="AQ9" s="4">
        <f>'May 2020'!AQ117</f>
        <v>0</v>
      </c>
      <c r="AR9" s="4">
        <f>'May 2020'!AR117</f>
        <v>0</v>
      </c>
      <c r="AS9" s="4">
        <f>'May 2020'!AS117</f>
        <v>0</v>
      </c>
      <c r="AT9" s="4">
        <f>'May 2020'!AT117</f>
        <v>474</v>
      </c>
      <c r="AU9" s="4">
        <f>'May 2020'!AU117</f>
        <v>0</v>
      </c>
      <c r="AV9" s="4" t="e">
        <f>#REF!</f>
        <v>#REF!</v>
      </c>
    </row>
    <row r="10" spans="1:48" x14ac:dyDescent="0.35">
      <c r="A10" s="13">
        <v>43983</v>
      </c>
      <c r="B10" s="4">
        <f>'June 2020'!B121</f>
        <v>73472.83</v>
      </c>
      <c r="C10" s="4">
        <f>'June 2020'!C121</f>
        <v>70048.350000000006</v>
      </c>
      <c r="D10" s="4">
        <f>'June 2020'!D121</f>
        <v>169.53</v>
      </c>
      <c r="E10" s="4">
        <f>'June 2020'!E121</f>
        <v>724.87</v>
      </c>
      <c r="F10" s="4">
        <f>'June 2020'!F121</f>
        <v>949</v>
      </c>
      <c r="G10" s="4">
        <f>'June 2020'!G121</f>
        <v>571.22</v>
      </c>
      <c r="H10" s="4">
        <f>'June 2020'!H121</f>
        <v>116.92</v>
      </c>
      <c r="I10" s="4">
        <f>'June 2020'!I121</f>
        <v>56.76</v>
      </c>
      <c r="J10" s="4">
        <f>'June 2020'!J121</f>
        <v>127.66</v>
      </c>
      <c r="K10" s="4">
        <f>'June 2020'!K121</f>
        <v>400</v>
      </c>
      <c r="L10" s="4">
        <f>'June 2020'!L121</f>
        <v>11691.28</v>
      </c>
      <c r="M10" s="4">
        <f>'June 2020'!M121</f>
        <v>74834.27</v>
      </c>
      <c r="N10" s="4">
        <f>'June 2020'!N121</f>
        <v>69021.5</v>
      </c>
      <c r="O10" s="4">
        <f>'June 2020'!O121</f>
        <v>141.39999999999998</v>
      </c>
      <c r="P10" s="4">
        <f>'June 2020'!P121</f>
        <v>0</v>
      </c>
      <c r="Q10" s="4">
        <f>'June 2020'!Q121</f>
        <v>260</v>
      </c>
      <c r="R10" s="4">
        <f>'June 2020'!R121</f>
        <v>0</v>
      </c>
      <c r="S10" s="4">
        <f>'June 2020'!S121</f>
        <v>3000</v>
      </c>
      <c r="T10" s="4">
        <f>'June 2020'!T121</f>
        <v>300</v>
      </c>
      <c r="U10" s="4">
        <f>'June 2020'!U121</f>
        <v>120</v>
      </c>
      <c r="V10" s="4">
        <f>'June 2020'!V121</f>
        <v>0</v>
      </c>
      <c r="W10" s="4">
        <f>'June 2020'!W121</f>
        <v>161.94999999999999</v>
      </c>
      <c r="X10" s="4">
        <f>'June 2020'!X121</f>
        <v>9799.5300000000007</v>
      </c>
      <c r="Y10" s="4">
        <f>'June 2020'!Y121</f>
        <v>445.12</v>
      </c>
      <c r="Z10" s="4">
        <f>'June 2020'!Z121</f>
        <v>370</v>
      </c>
      <c r="AA10" s="4">
        <f>'June 2020'!AA121</f>
        <v>15775</v>
      </c>
      <c r="AB10" s="4">
        <f>'June 2020'!AB121</f>
        <v>884.42</v>
      </c>
      <c r="AC10" s="4">
        <f>'June 2020'!AC121</f>
        <v>22013.42</v>
      </c>
      <c r="AD10" s="4">
        <f>'June 2020'!AD121</f>
        <v>72566.070000000007</v>
      </c>
      <c r="AE10" s="4">
        <f>'June 2020'!AE121</f>
        <v>2002.53</v>
      </c>
      <c r="AF10" s="4">
        <f>'June 2020'!AF121</f>
        <v>2002.53</v>
      </c>
      <c r="AG10" s="4">
        <f>'June 2020'!AG121</f>
        <v>328.98</v>
      </c>
      <c r="AH10" s="4">
        <f>'June 2020'!AH121</f>
        <v>265.67</v>
      </c>
      <c r="AI10" s="4">
        <f>'June 2020'!AI121</f>
        <v>0</v>
      </c>
      <c r="AJ10" s="4">
        <f>'June 2020'!AJ121</f>
        <v>1926.0500000000002</v>
      </c>
      <c r="AK10" s="4">
        <f>'June 2020'!AK121</f>
        <v>1067.7900000000002</v>
      </c>
      <c r="AL10" s="4">
        <f>'June 2020'!AL121</f>
        <v>2260</v>
      </c>
      <c r="AM10" s="4">
        <f>'June 2020'!AM121</f>
        <v>534</v>
      </c>
      <c r="AN10" s="4">
        <f>'June 2020'!AN121</f>
        <v>0</v>
      </c>
      <c r="AO10" s="4">
        <f>'June 2020'!AO121</f>
        <v>3232</v>
      </c>
      <c r="AP10" s="4">
        <f>'June 2020'!AP121</f>
        <v>596.98</v>
      </c>
      <c r="AQ10" s="4">
        <f>'June 2020'!AQ121</f>
        <v>0</v>
      </c>
      <c r="AR10" s="4">
        <f>'June 2020'!AR121</f>
        <v>0</v>
      </c>
      <c r="AS10" s="4">
        <f>'June 2020'!AS121</f>
        <v>150</v>
      </c>
      <c r="AT10" s="4">
        <f>'June 2020'!AT121</f>
        <v>704.67000000000007</v>
      </c>
      <c r="AU10" s="4">
        <f>'June 2020'!AU121</f>
        <v>0</v>
      </c>
    </row>
    <row r="11" spans="1:48" x14ac:dyDescent="0.35">
      <c r="A11" s="13">
        <v>44013</v>
      </c>
      <c r="B11" s="4">
        <f>'July 2020'!B126</f>
        <v>87378.1</v>
      </c>
      <c r="C11" s="4">
        <f>'July 2020'!C126</f>
        <v>78561.209999999992</v>
      </c>
      <c r="D11" s="4">
        <f>'July 2020'!D126</f>
        <v>178.70000000000002</v>
      </c>
      <c r="E11" s="4">
        <f>'July 2020'!E126</f>
        <v>764.08</v>
      </c>
      <c r="F11" s="4">
        <f>'July 2020'!F126</f>
        <v>949</v>
      </c>
      <c r="G11" s="4">
        <f>'July 2020'!G126</f>
        <v>603.22</v>
      </c>
      <c r="H11" s="4">
        <f>'July 2020'!H126</f>
        <v>123.24999999999999</v>
      </c>
      <c r="I11" s="4">
        <f>'July 2020'!I126</f>
        <v>56.76</v>
      </c>
      <c r="J11" s="4">
        <f>'July 2020'!J126</f>
        <v>127.66</v>
      </c>
      <c r="K11" s="4">
        <f>'July 2020'!K126</f>
        <v>400</v>
      </c>
      <c r="L11" s="4">
        <f>'July 2020'!L126</f>
        <v>12323.78</v>
      </c>
      <c r="M11" s="4">
        <f>'July 2020'!M126</f>
        <v>72806.670000000013</v>
      </c>
      <c r="N11" s="4">
        <f>'July 2020'!N126</f>
        <v>81282.589999999967</v>
      </c>
      <c r="O11" s="4">
        <f>'July 2020'!O126</f>
        <v>163.09999999999997</v>
      </c>
      <c r="P11" s="4">
        <f>'July 2020'!P126</f>
        <v>0</v>
      </c>
      <c r="Q11" s="4">
        <f>'July 2020'!Q126</f>
        <v>320</v>
      </c>
      <c r="R11" s="4">
        <f>'July 2020'!R126</f>
        <v>0</v>
      </c>
      <c r="S11" s="4">
        <f>'July 2020'!S126</f>
        <v>4500</v>
      </c>
      <c r="T11" s="4">
        <f>'July 2020'!T126</f>
        <v>300</v>
      </c>
      <c r="U11" s="4">
        <f>'July 2020'!U126</f>
        <v>60</v>
      </c>
      <c r="V11" s="4">
        <f>'July 2020'!V126</f>
        <v>0</v>
      </c>
      <c r="W11" s="4">
        <f>'July 2020'!W126</f>
        <v>401.15999999999997</v>
      </c>
      <c r="X11" s="4">
        <f>'July 2020'!X126</f>
        <v>9634.1100000000024</v>
      </c>
      <c r="Y11" s="4">
        <f>'July 2020'!Y126</f>
        <v>447.87</v>
      </c>
      <c r="Z11" s="4">
        <f>'July 2020'!Z126</f>
        <v>363.06</v>
      </c>
      <c r="AA11" s="4">
        <f>'July 2020'!AA126</f>
        <v>19505</v>
      </c>
      <c r="AB11" s="4">
        <f>'July 2020'!AB126</f>
        <v>884.42</v>
      </c>
      <c r="AC11" s="4">
        <f>'July 2020'!AC126</f>
        <v>22967.919999999998</v>
      </c>
      <c r="AD11" s="4">
        <f>'July 2020'!AD126</f>
        <v>70201.850000000006</v>
      </c>
      <c r="AE11" s="4">
        <f>'July 2020'!AE126</f>
        <v>2275.46</v>
      </c>
      <c r="AF11" s="4">
        <f>'July 2020'!AF126</f>
        <v>2275.46</v>
      </c>
      <c r="AG11" s="4">
        <f>'July 2020'!AG126</f>
        <v>387.55</v>
      </c>
      <c r="AH11" s="4">
        <f>'July 2020'!AH126</f>
        <v>329.36</v>
      </c>
      <c r="AI11" s="4">
        <f>'July 2020'!AI126</f>
        <v>0</v>
      </c>
      <c r="AJ11" s="4">
        <f>'July 2020'!AJ126</f>
        <v>1682.81</v>
      </c>
      <c r="AK11" s="4">
        <f>'July 2020'!AK126</f>
        <v>3316.7099999999996</v>
      </c>
      <c r="AL11" s="4">
        <f>'July 2020'!AL126</f>
        <v>3030</v>
      </c>
      <c r="AM11" s="4">
        <f>'July 2020'!AM126</f>
        <v>739.85</v>
      </c>
      <c r="AN11" s="4">
        <f>'July 2020'!AN126</f>
        <v>0</v>
      </c>
      <c r="AO11" s="4">
        <f>'July 2020'!AO126</f>
        <v>3181.5</v>
      </c>
      <c r="AP11" s="4">
        <f>'July 2020'!AP126</f>
        <v>596.98</v>
      </c>
      <c r="AQ11" s="4">
        <f>'July 2020'!AQ126</f>
        <v>0</v>
      </c>
      <c r="AR11" s="4">
        <f>'July 2020'!AR126</f>
        <v>0</v>
      </c>
      <c r="AS11" s="4">
        <f>'July 2020'!AS126</f>
        <v>75</v>
      </c>
      <c r="AT11" s="4">
        <f>'July 2020'!AT126</f>
        <v>801.71</v>
      </c>
      <c r="AU11" s="4">
        <f>'July 2020'!AU126</f>
        <v>0</v>
      </c>
    </row>
    <row r="12" spans="1:48" x14ac:dyDescent="0.35">
      <c r="A12" s="13">
        <v>44044</v>
      </c>
      <c r="B12" s="4">
        <f>'August 2020'!B121</f>
        <v>75134.569999999992</v>
      </c>
      <c r="C12" s="4">
        <f>'August 2020'!C121</f>
        <v>67608.23</v>
      </c>
      <c r="D12" s="4">
        <f>'August 2020'!D121</f>
        <v>149.18000000000004</v>
      </c>
      <c r="E12" s="4">
        <f>'August 2020'!E121</f>
        <v>637.86</v>
      </c>
      <c r="F12" s="4">
        <f>'August 2020'!F121</f>
        <v>737</v>
      </c>
      <c r="G12" s="4">
        <f>'August 2020'!G121</f>
        <v>513.02</v>
      </c>
      <c r="H12" s="4">
        <f>'August 2020'!H121</f>
        <v>102.88000000000001</v>
      </c>
      <c r="I12" s="4">
        <f>'August 2020'!I121</f>
        <v>0</v>
      </c>
      <c r="J12" s="4">
        <f>'August 2020'!J121</f>
        <v>127.66</v>
      </c>
      <c r="K12" s="4">
        <f>'August 2020'!K121</f>
        <v>0</v>
      </c>
      <c r="L12" s="4">
        <f>'August 2020'!L121</f>
        <v>10288.030000000001</v>
      </c>
      <c r="M12" s="4">
        <f>'August 2020'!M121</f>
        <v>82145.48000000001</v>
      </c>
      <c r="N12" s="4">
        <f>'August 2020'!N121</f>
        <v>72003.319999999963</v>
      </c>
      <c r="O12" s="4">
        <f>'August 2020'!O121</f>
        <v>129.14999999999998</v>
      </c>
      <c r="P12" s="4">
        <f>'August 2020'!P121</f>
        <v>125</v>
      </c>
      <c r="Q12" s="4">
        <f>'August 2020'!Q121</f>
        <v>360</v>
      </c>
      <c r="R12" s="4">
        <f>'August 2020'!R121</f>
        <v>0</v>
      </c>
      <c r="S12" s="4">
        <f>'August 2020'!S121</f>
        <v>1500</v>
      </c>
      <c r="T12" s="4">
        <f>'August 2020'!T121</f>
        <v>225</v>
      </c>
      <c r="U12" s="4">
        <f>'August 2020'!U121</f>
        <v>30</v>
      </c>
      <c r="V12" s="4">
        <f>'August 2020'!V121</f>
        <v>0</v>
      </c>
      <c r="W12" s="4">
        <f>'August 2020'!W121</f>
        <v>1375.66</v>
      </c>
      <c r="X12" s="4">
        <f>'August 2020'!X121</f>
        <v>5700.02</v>
      </c>
      <c r="Y12" s="4">
        <f>'August 2020'!Y121</f>
        <v>444.99</v>
      </c>
      <c r="Z12" s="4">
        <f>'August 2020'!Z121</f>
        <v>465.2</v>
      </c>
      <c r="AA12" s="4">
        <f>'August 2020'!AA121</f>
        <v>15775</v>
      </c>
      <c r="AB12" s="4">
        <f>'August 2020'!AB121</f>
        <v>248.19</v>
      </c>
      <c r="AC12" s="4">
        <f>'August 2020'!AC121</f>
        <v>20740.580000000002</v>
      </c>
      <c r="AD12" s="4">
        <f>'August 2020'!AD121</f>
        <v>79550.11</v>
      </c>
      <c r="AE12" s="4">
        <f>'August 2020'!AE121</f>
        <v>2203.02</v>
      </c>
      <c r="AF12" s="4">
        <f>'August 2020'!AF121</f>
        <v>2203.02</v>
      </c>
      <c r="AG12" s="4">
        <f>'August 2020'!AG121</f>
        <v>446.69</v>
      </c>
      <c r="AH12" s="4">
        <f>'August 2020'!AH121</f>
        <v>392.35</v>
      </c>
      <c r="AI12" s="4">
        <f>'August 2020'!AI121</f>
        <v>0</v>
      </c>
      <c r="AJ12" s="4">
        <f>'August 2020'!AJ121</f>
        <v>632.36</v>
      </c>
      <c r="AK12" s="4">
        <f>'August 2020'!AK121</f>
        <v>6577.44</v>
      </c>
      <c r="AL12" s="4">
        <f>'August 2020'!AL121</f>
        <v>0</v>
      </c>
      <c r="AM12" s="4">
        <f>'August 2020'!AM121</f>
        <v>434.05</v>
      </c>
      <c r="AN12" s="4">
        <f>'August 2020'!AN121</f>
        <v>657.33</v>
      </c>
      <c r="AO12" s="4">
        <f>'August 2020'!AO121</f>
        <v>3131</v>
      </c>
      <c r="AP12" s="4">
        <f>'August 2020'!AP121</f>
        <v>495.13</v>
      </c>
      <c r="AQ12" s="4">
        <f>'August 2020'!AQ121</f>
        <v>0</v>
      </c>
      <c r="AR12" s="4">
        <f>'August 2020'!AR121</f>
        <v>0</v>
      </c>
      <c r="AS12" s="4">
        <f>'August 2020'!AS121</f>
        <v>300</v>
      </c>
      <c r="AT12" s="4">
        <f>'August 2020'!AT121</f>
        <v>1050.96</v>
      </c>
      <c r="AU12" s="4">
        <f>'August 2020'!AU121</f>
        <v>0</v>
      </c>
      <c r="AV12" s="4" t="e">
        <f>#REF!</f>
        <v>#REF!</v>
      </c>
    </row>
    <row r="13" spans="1:48" x14ac:dyDescent="0.35">
      <c r="A13" s="13">
        <v>44075</v>
      </c>
      <c r="B13" s="4">
        <f>'September 2020'!B112</f>
        <v>80970.400000000009</v>
      </c>
      <c r="C13" s="4">
        <f>'September 2020'!C112</f>
        <v>79202.810000000012</v>
      </c>
      <c r="D13" s="4">
        <f>'September 2020'!D112</f>
        <v>141.92000000000002</v>
      </c>
      <c r="E13" s="4">
        <f>'September 2020'!E112</f>
        <v>606.83999999999992</v>
      </c>
      <c r="F13" s="4">
        <f>'September 2020'!F112</f>
        <v>719</v>
      </c>
      <c r="G13" s="4">
        <f>'September 2020'!G112</f>
        <v>487.02</v>
      </c>
      <c r="H13" s="4">
        <f>'September 2020'!H112</f>
        <v>97.88000000000001</v>
      </c>
      <c r="I13" s="4">
        <f>'September 2020'!I112</f>
        <v>0</v>
      </c>
      <c r="J13" s="4">
        <f>'September 2020'!J112</f>
        <v>127.66</v>
      </c>
      <c r="K13" s="4">
        <f>'September 2020'!K112</f>
        <v>0</v>
      </c>
      <c r="L13" s="4">
        <f>'September 2020'!L112</f>
        <v>9787.7800000000007</v>
      </c>
      <c r="M13" s="4">
        <f>'September 2020'!M112</f>
        <v>73351.180000000008</v>
      </c>
      <c r="N13" s="4">
        <f>'September 2020'!N112</f>
        <v>76677.800000000032</v>
      </c>
      <c r="O13" s="4">
        <f>'September 2020'!O112</f>
        <v>139.65</v>
      </c>
      <c r="P13" s="4">
        <f>'September 2020'!P112</f>
        <v>30</v>
      </c>
      <c r="Q13" s="4">
        <f>'September 2020'!Q112</f>
        <v>240</v>
      </c>
      <c r="R13" s="4">
        <f>'September 2020'!R112</f>
        <v>0</v>
      </c>
      <c r="S13" s="4">
        <f>'September 2020'!S112</f>
        <v>2250</v>
      </c>
      <c r="T13" s="4">
        <f>'September 2020'!T112</f>
        <v>0</v>
      </c>
      <c r="U13" s="4">
        <f>'September 2020'!U112</f>
        <v>30</v>
      </c>
      <c r="V13" s="4">
        <f>'September 2020'!V112</f>
        <v>0</v>
      </c>
      <c r="W13" s="4">
        <f>'September 2020'!W112</f>
        <v>159.25</v>
      </c>
      <c r="X13" s="4">
        <f>'September 2020'!X112</f>
        <v>9623.66</v>
      </c>
      <c r="Y13" s="4">
        <f>'September 2020'!Y112</f>
        <v>403.16</v>
      </c>
      <c r="Z13" s="4">
        <f>'September 2020'!Z112</f>
        <v>447.91</v>
      </c>
      <c r="AA13" s="4">
        <f>'September 2020'!AA112</f>
        <v>18050</v>
      </c>
      <c r="AB13" s="4">
        <f>'September 2020'!AB112</f>
        <v>202.66</v>
      </c>
      <c r="AC13" s="4">
        <f>'September 2020'!AC112</f>
        <v>27290.94</v>
      </c>
      <c r="AD13" s="4">
        <f>'September 2020'!AD112</f>
        <v>70448.800000000003</v>
      </c>
      <c r="AE13" s="4">
        <f>'September 2020'!AE112</f>
        <v>2483.46</v>
      </c>
      <c r="AF13" s="4">
        <f>'September 2020'!AF112</f>
        <v>2483.46</v>
      </c>
      <c r="AG13" s="4">
        <f>'September 2020'!AG112</f>
        <v>489.86</v>
      </c>
      <c r="AH13" s="4">
        <f>'September 2020'!AH112</f>
        <v>418.92</v>
      </c>
      <c r="AI13" s="4">
        <f>'September 2020'!AI112</f>
        <v>0</v>
      </c>
      <c r="AJ13" s="4">
        <f>'September 2020'!AJ112</f>
        <v>522.95000000000005</v>
      </c>
      <c r="AK13" s="4">
        <f>'September 2020'!AK112</f>
        <v>1657.19</v>
      </c>
      <c r="AL13" s="4">
        <f>'September 2020'!AL112</f>
        <v>6070</v>
      </c>
      <c r="AM13" s="4">
        <f>'September 2020'!AM112</f>
        <v>428.73</v>
      </c>
      <c r="AN13" s="4">
        <f>'September 2020'!AN112</f>
        <v>0</v>
      </c>
      <c r="AO13" s="4">
        <f>'September 2020'!AO112</f>
        <v>3181.5</v>
      </c>
      <c r="AP13" s="4">
        <f>'September 2020'!AP112</f>
        <v>495.13</v>
      </c>
      <c r="AQ13" s="4">
        <f>'September 2020'!AQ112</f>
        <v>0</v>
      </c>
      <c r="AR13" s="4">
        <f>'September 2020'!AR112</f>
        <v>0</v>
      </c>
      <c r="AS13" s="4">
        <f>'September 2020'!AS112</f>
        <v>150</v>
      </c>
      <c r="AT13" s="4">
        <f>'September 2020'!AT112</f>
        <v>1724</v>
      </c>
      <c r="AU13" s="4">
        <f>'September 2020'!AU112</f>
        <v>0</v>
      </c>
      <c r="AV13" s="4" t="e">
        <f>#REF!</f>
        <v>#REF!</v>
      </c>
    </row>
    <row r="14" spans="1:48" x14ac:dyDescent="0.35">
      <c r="A14" s="13">
        <v>44105</v>
      </c>
      <c r="B14" s="4">
        <f>'October 2020'!B114</f>
        <v>80261.219999999987</v>
      </c>
      <c r="C14" s="4">
        <f>'October 2020'!C114</f>
        <v>75277.170000000027</v>
      </c>
      <c r="D14" s="4">
        <f>'October 2020'!D114</f>
        <v>140.92000000000002</v>
      </c>
      <c r="E14" s="4">
        <f>'October 2020'!E114</f>
        <v>602.55999999999995</v>
      </c>
      <c r="F14" s="4">
        <f>'October 2020'!F114</f>
        <v>719</v>
      </c>
      <c r="G14" s="4">
        <f>'October 2020'!G114</f>
        <v>483.02</v>
      </c>
      <c r="H14" s="4">
        <f>'October 2020'!H114</f>
        <v>97.190000000000012</v>
      </c>
      <c r="I14" s="4">
        <f>'October 2020'!I114</f>
        <v>0</v>
      </c>
      <c r="J14" s="4">
        <f>'October 2020'!J114</f>
        <v>127.66</v>
      </c>
      <c r="K14" s="4">
        <f>'October 2020'!K114</f>
        <v>0</v>
      </c>
      <c r="L14" s="4">
        <f>'October 2020'!L114</f>
        <v>9758.7800000000007</v>
      </c>
      <c r="M14" s="4">
        <f>'October 2020'!M114</f>
        <v>66416.319999999992</v>
      </c>
      <c r="N14" s="4">
        <f>'October 2020'!N114</f>
        <v>79268.709999999977</v>
      </c>
      <c r="O14" s="4">
        <f>'October 2020'!O114</f>
        <v>162.04999999999995</v>
      </c>
      <c r="P14" s="4">
        <f>'October 2020'!P114</f>
        <v>0</v>
      </c>
      <c r="Q14" s="4">
        <f>'October 2020'!Q114</f>
        <v>200</v>
      </c>
      <c r="R14" s="4">
        <f>'October 2020'!R114</f>
        <v>0</v>
      </c>
      <c r="S14" s="4">
        <f>'October 2020'!S114</f>
        <v>0</v>
      </c>
      <c r="T14" s="4">
        <f>'October 2020'!T114</f>
        <v>225</v>
      </c>
      <c r="U14" s="4">
        <f>'October 2020'!U114</f>
        <v>0</v>
      </c>
      <c r="V14" s="4">
        <f>'October 2020'!V114</f>
        <v>0</v>
      </c>
      <c r="W14" s="4">
        <f>'October 2020'!W114</f>
        <v>190.06</v>
      </c>
      <c r="X14" s="4">
        <f>'October 2020'!X114</f>
        <v>12006.79</v>
      </c>
      <c r="Y14" s="4">
        <f>'October 2020'!Y114</f>
        <v>356.47</v>
      </c>
      <c r="Z14" s="4">
        <f>'October 2020'!Z114</f>
        <v>353.47</v>
      </c>
      <c r="AA14" s="4">
        <f>'October 2020'!AA114</f>
        <v>16255</v>
      </c>
      <c r="AB14" s="4">
        <f>'October 2020'!AB114</f>
        <v>277.65999999999997</v>
      </c>
      <c r="AC14" s="4">
        <f>'October 2020'!AC114</f>
        <v>22520.44</v>
      </c>
      <c r="AD14" s="4">
        <f>'October 2020'!AD114</f>
        <v>63879.11</v>
      </c>
      <c r="AE14" s="4">
        <f>'October 2020'!AE114</f>
        <v>2210.42</v>
      </c>
      <c r="AF14" s="4">
        <f>'October 2020'!AF114</f>
        <v>2210.42</v>
      </c>
      <c r="AG14" s="4">
        <f>'October 2020'!AG114</f>
        <v>399.69</v>
      </c>
      <c r="AH14" s="4">
        <f>'October 2020'!AH114</f>
        <v>326.79000000000002</v>
      </c>
      <c r="AI14" s="4">
        <f>'October 2020'!AI114</f>
        <v>0</v>
      </c>
      <c r="AJ14" s="4">
        <f>'October 2020'!AJ114</f>
        <v>753.88</v>
      </c>
      <c r="AK14" s="4">
        <f>'October 2020'!AK114</f>
        <v>6996.03</v>
      </c>
      <c r="AL14" s="4">
        <f>'October 2020'!AL114</f>
        <v>1155</v>
      </c>
      <c r="AM14" s="4">
        <f>'October 2020'!AM114</f>
        <v>404.74</v>
      </c>
      <c r="AN14" s="4">
        <f>'October 2020'!AN114</f>
        <v>0</v>
      </c>
      <c r="AO14" s="4">
        <f>'October 2020'!AO114</f>
        <v>3282.5</v>
      </c>
      <c r="AP14" s="4">
        <f>'October 2020'!AP114</f>
        <v>495.13</v>
      </c>
      <c r="AQ14" s="4">
        <f>'October 2020'!AQ114</f>
        <v>0</v>
      </c>
      <c r="AR14" s="4">
        <f>'October 2020'!AR114</f>
        <v>0</v>
      </c>
      <c r="AS14" s="4">
        <f>'October 2020'!AS114</f>
        <v>75</v>
      </c>
      <c r="AT14" s="4">
        <f>'October 2020'!AT114</f>
        <v>449</v>
      </c>
      <c r="AU14" s="4">
        <f>'October 2020'!AU114</f>
        <v>0</v>
      </c>
      <c r="AV14" s="4" t="e">
        <f>#REF!</f>
        <v>#REF!</v>
      </c>
    </row>
    <row r="15" spans="1:48" x14ac:dyDescent="0.35">
      <c r="A15" s="13">
        <v>44136</v>
      </c>
      <c r="B15" s="4">
        <f>'November 2020'!B121</f>
        <v>72500.559999999983</v>
      </c>
      <c r="C15" s="4">
        <f>'November 2020'!C121</f>
        <v>78722.720000000001</v>
      </c>
      <c r="D15" s="4">
        <f>'November 2020'!D121</f>
        <v>149.18000000000004</v>
      </c>
      <c r="E15" s="4">
        <f>'November 2020'!E121</f>
        <v>637.86</v>
      </c>
      <c r="F15" s="4">
        <f>'November 2020'!F121</f>
        <v>737</v>
      </c>
      <c r="G15" s="4">
        <f>'November 2020'!G121</f>
        <v>518.04000000000008</v>
      </c>
      <c r="H15" s="4">
        <f>'November 2020'!H121</f>
        <v>102.88000000000001</v>
      </c>
      <c r="I15" s="4">
        <f>'November 2020'!I121</f>
        <v>0</v>
      </c>
      <c r="J15" s="4">
        <f>'November 2020'!J121</f>
        <v>127.66</v>
      </c>
      <c r="K15" s="4">
        <f>'November 2020'!K121</f>
        <v>0</v>
      </c>
      <c r="L15" s="4">
        <f>'November 2020'!L121</f>
        <v>10288.030000000001</v>
      </c>
      <c r="M15" s="4">
        <f>'November 2020'!M121</f>
        <v>66581.94</v>
      </c>
      <c r="N15" s="4">
        <f>'November 2020'!N121</f>
        <v>70075.000000000029</v>
      </c>
      <c r="O15" s="4">
        <f>'November 2020'!O121</f>
        <v>147.00000000000003</v>
      </c>
      <c r="P15" s="4">
        <f>'November 2020'!P121</f>
        <v>47.32</v>
      </c>
      <c r="Q15" s="4">
        <f>'November 2020'!Q121</f>
        <v>160</v>
      </c>
      <c r="R15" s="4">
        <f>'November 2020'!R121</f>
        <v>0</v>
      </c>
      <c r="S15" s="4">
        <f>'November 2020'!S121</f>
        <v>750</v>
      </c>
      <c r="T15" s="4">
        <f>'November 2020'!T121</f>
        <v>0</v>
      </c>
      <c r="U15" s="4">
        <f>'November 2020'!U121</f>
        <v>120</v>
      </c>
      <c r="V15" s="4">
        <f>'November 2020'!V121</f>
        <v>300</v>
      </c>
      <c r="W15" s="4">
        <f>'November 2020'!W121</f>
        <v>156.18</v>
      </c>
      <c r="X15" s="4">
        <f>'November 2020'!X121</f>
        <v>14485.579999999998</v>
      </c>
      <c r="Y15" s="4">
        <f>'November 2020'!Y121</f>
        <v>383.76</v>
      </c>
      <c r="Z15" s="4">
        <f>'November 2020'!Z121</f>
        <v>308.81</v>
      </c>
      <c r="AA15" s="4">
        <f>'November 2020'!AA121</f>
        <v>15775</v>
      </c>
      <c r="AB15" s="4">
        <f>'November 2020'!AB121</f>
        <v>727.66</v>
      </c>
      <c r="AC15" s="4">
        <f>'November 2020'!AC121</f>
        <v>21302.65</v>
      </c>
      <c r="AD15" s="4">
        <f>'November 2020'!AD121</f>
        <v>64282.73</v>
      </c>
      <c r="AE15" s="4">
        <f>'November 2020'!AE121</f>
        <v>2013.34</v>
      </c>
      <c r="AF15" s="4">
        <f>'November 2020'!AF121</f>
        <v>2013.34</v>
      </c>
      <c r="AG15" s="4">
        <f>'November 2020'!AG121</f>
        <v>346.62</v>
      </c>
      <c r="AH15" s="4">
        <f>'November 2020'!AH121</f>
        <v>285.87</v>
      </c>
      <c r="AI15" s="4">
        <f>'November 2020'!AI121</f>
        <v>0</v>
      </c>
      <c r="AJ15" s="4">
        <f>'November 2020'!AJ121</f>
        <v>505.11</v>
      </c>
      <c r="AK15" s="4">
        <f>'November 2020'!AK121</f>
        <v>2489.35</v>
      </c>
      <c r="AL15" s="4">
        <f>'November 2020'!AL121</f>
        <v>3700</v>
      </c>
      <c r="AM15" s="4">
        <f>'November 2020'!AM121</f>
        <v>785</v>
      </c>
      <c r="AN15" s="4">
        <f>'November 2020'!AN121</f>
        <v>3701.74</v>
      </c>
      <c r="AO15" s="4">
        <f>'November 2020'!AO121</f>
        <v>3319.5</v>
      </c>
      <c r="AP15" s="4">
        <f>'November 2020'!AP121</f>
        <v>495.13</v>
      </c>
      <c r="AQ15" s="4">
        <f>'November 2020'!AQ121</f>
        <v>0</v>
      </c>
      <c r="AR15" s="4">
        <f>'November 2020'!AR121</f>
        <v>0</v>
      </c>
      <c r="AS15" s="4">
        <f>'November 2020'!AS121</f>
        <v>375</v>
      </c>
      <c r="AT15" s="4">
        <f>'November 2020'!AT121</f>
        <v>1159</v>
      </c>
      <c r="AU15" s="4">
        <f>'November 2020'!AU121</f>
        <v>0</v>
      </c>
      <c r="AV15" s="4" t="e">
        <f>#REF!</f>
        <v>#REF!</v>
      </c>
    </row>
    <row r="16" spans="1:48" x14ac:dyDescent="0.35">
      <c r="A16" s="13">
        <v>44166</v>
      </c>
      <c r="B16" s="4">
        <f>'December 2020'!B114</f>
        <v>74178.459999999992</v>
      </c>
      <c r="C16" s="4">
        <f>'December 2020'!C114</f>
        <v>68085.87</v>
      </c>
      <c r="D16" s="4">
        <f>'December 2020'!D114</f>
        <v>142.71</v>
      </c>
      <c r="E16" s="4">
        <f>'December 2020'!E114</f>
        <v>610.23</v>
      </c>
      <c r="F16" s="4">
        <f>'December 2020'!F114</f>
        <v>719</v>
      </c>
      <c r="G16" s="4">
        <f>'December 2020'!G114</f>
        <v>491.02</v>
      </c>
      <c r="H16" s="4">
        <f>'December 2020'!H114</f>
        <v>98.42</v>
      </c>
      <c r="I16" s="4">
        <f>'December 2020'!I114</f>
        <v>0</v>
      </c>
      <c r="J16" s="4">
        <f>'December 2020'!J114</f>
        <v>127.66</v>
      </c>
      <c r="K16" s="4">
        <f>'December 2020'!K114</f>
        <v>0</v>
      </c>
      <c r="L16" s="4">
        <f>'December 2020'!L114</f>
        <v>9802.41</v>
      </c>
      <c r="M16" s="4">
        <f>'December 2020'!M114</f>
        <v>65546.28</v>
      </c>
      <c r="N16" s="4">
        <f>'December 2020'!N114</f>
        <v>73069.180000000008</v>
      </c>
      <c r="O16" s="4">
        <f>'December 2020'!O114</f>
        <v>171.15</v>
      </c>
      <c r="P16" s="4">
        <f>'December 2020'!P114</f>
        <v>126.92</v>
      </c>
      <c r="Q16" s="4">
        <f>'December 2020'!Q114</f>
        <v>60</v>
      </c>
      <c r="R16" s="4">
        <f>'December 2020'!R114</f>
        <v>0</v>
      </c>
      <c r="S16" s="4">
        <f>'December 2020'!S114</f>
        <v>0</v>
      </c>
      <c r="T16" s="4">
        <f>'December 2020'!T114</f>
        <v>225</v>
      </c>
      <c r="U16" s="4">
        <f>'December 2020'!U114</f>
        <v>30</v>
      </c>
      <c r="V16" s="4">
        <f>'December 2020'!V114</f>
        <v>250</v>
      </c>
      <c r="W16" s="4">
        <f>'December 2020'!W114</f>
        <v>127.46000000000001</v>
      </c>
      <c r="X16" s="4">
        <f>'December 2020'!X114</f>
        <v>13485</v>
      </c>
      <c r="Y16" s="4">
        <f>'December 2020'!Y114</f>
        <v>368.76</v>
      </c>
      <c r="Z16" s="4">
        <f>'December 2020'!Z114</f>
        <v>385.14</v>
      </c>
      <c r="AA16" s="4">
        <f>'December 2020'!AA114</f>
        <v>15775</v>
      </c>
      <c r="AB16" s="4">
        <f>'December 2020'!AB114</f>
        <v>210.89</v>
      </c>
      <c r="AC16" s="4">
        <f>'December 2020'!AC114</f>
        <v>18275.96</v>
      </c>
      <c r="AD16" s="4">
        <f>'December 2020'!AD114</f>
        <v>63222.71</v>
      </c>
      <c r="AE16" s="4">
        <f>'December 2020'!AE114</f>
        <v>2026.96</v>
      </c>
      <c r="AF16" s="4">
        <f>'December 2020'!AF114</f>
        <v>2026.96</v>
      </c>
      <c r="AG16" s="4">
        <f>'December 2020'!AG114</f>
        <v>374.91</v>
      </c>
      <c r="AH16" s="4">
        <f>'December 2020'!AH114</f>
        <v>296.61</v>
      </c>
      <c r="AI16" s="4">
        <f>'December 2020'!AI114</f>
        <v>0</v>
      </c>
      <c r="AJ16" s="4">
        <f>'December 2020'!AJ114</f>
        <v>245</v>
      </c>
      <c r="AK16" s="4">
        <f>'December 2020'!AK114</f>
        <v>3083.39</v>
      </c>
      <c r="AL16" s="4">
        <f>'December 2020'!AL114</f>
        <v>0</v>
      </c>
      <c r="AM16" s="4">
        <f>'December 2020'!AM114</f>
        <v>425.04999999999995</v>
      </c>
      <c r="AN16" s="4">
        <f>'December 2020'!AN114</f>
        <v>1764.3</v>
      </c>
      <c r="AO16" s="4">
        <f>'December 2020'!AO114</f>
        <v>3232</v>
      </c>
      <c r="AP16" s="4">
        <f>'December 2020'!AP114</f>
        <v>495.13</v>
      </c>
      <c r="AQ16" s="4">
        <f>'December 2020'!AQ114</f>
        <v>0</v>
      </c>
      <c r="AR16" s="4">
        <f>'December 2020'!AR114</f>
        <v>0</v>
      </c>
      <c r="AS16" s="4">
        <f>'December 2020'!AS114</f>
        <v>150</v>
      </c>
      <c r="AT16" s="4">
        <f>'December 2020'!AT114</f>
        <v>452.5</v>
      </c>
      <c r="AU16" s="4">
        <f>'December 2020'!AU114</f>
        <v>0</v>
      </c>
    </row>
    <row r="17" spans="1:49" x14ac:dyDescent="0.35">
      <c r="A17" s="13"/>
    </row>
    <row r="18" spans="1:49" x14ac:dyDescent="0.35">
      <c r="A18" s="13"/>
      <c r="AW18" s="3" t="s">
        <v>19</v>
      </c>
    </row>
    <row r="19" spans="1:49" x14ac:dyDescent="0.35">
      <c r="A19" t="s">
        <v>18</v>
      </c>
      <c r="B19" s="87">
        <f t="shared" ref="B19:W19" si="0">SUM(B5:B16)</f>
        <v>899806.9</v>
      </c>
      <c r="C19" s="87">
        <f t="shared" si="0"/>
        <v>870444.37999999989</v>
      </c>
      <c r="D19" s="52">
        <f t="shared" si="0"/>
        <v>1961.3700000000003</v>
      </c>
      <c r="E19" s="40">
        <f t="shared" si="0"/>
        <v>8386.5299999999988</v>
      </c>
      <c r="F19" s="52">
        <f t="shared" si="0"/>
        <v>10320</v>
      </c>
      <c r="G19" s="40">
        <f t="shared" si="0"/>
        <v>6682.7000000000007</v>
      </c>
      <c r="H19" s="52">
        <f t="shared" si="0"/>
        <v>1352.7200000000003</v>
      </c>
      <c r="I19" s="40">
        <f t="shared" si="0"/>
        <v>397.32</v>
      </c>
      <c r="J19" s="40">
        <f t="shared" si="0"/>
        <v>1531.92</v>
      </c>
      <c r="K19" s="40">
        <f t="shared" si="0"/>
        <v>2800</v>
      </c>
      <c r="L19" s="52">
        <f t="shared" si="0"/>
        <v>135265.74</v>
      </c>
      <c r="M19" s="40">
        <f t="shared" si="0"/>
        <v>818901.49</v>
      </c>
      <c r="N19" s="40">
        <f t="shared" si="0"/>
        <v>847155.91999999993</v>
      </c>
      <c r="O19" s="40">
        <f t="shared" si="0"/>
        <v>1745.8</v>
      </c>
      <c r="P19" s="40">
        <f t="shared" si="0"/>
        <v>659.91</v>
      </c>
      <c r="Q19" s="40">
        <f t="shared" si="0"/>
        <v>2200</v>
      </c>
      <c r="R19" s="40">
        <f t="shared" si="0"/>
        <v>0</v>
      </c>
      <c r="S19" s="87">
        <f t="shared" si="0"/>
        <v>18750</v>
      </c>
      <c r="T19" s="40">
        <f t="shared" si="0"/>
        <v>2020</v>
      </c>
      <c r="U19" s="40">
        <f t="shared" si="0"/>
        <v>630</v>
      </c>
      <c r="V19" s="40">
        <f t="shared" si="0"/>
        <v>1300</v>
      </c>
      <c r="W19" s="40">
        <f t="shared" si="0"/>
        <v>4383.1600000000008</v>
      </c>
      <c r="X19" s="40">
        <f t="shared" ref="X19:AU19" si="1">SUM(X5:X16)</f>
        <v>125201.63000000002</v>
      </c>
      <c r="Y19" s="40">
        <f t="shared" si="1"/>
        <v>4941.67</v>
      </c>
      <c r="Z19" s="40">
        <f t="shared" si="1"/>
        <v>5064.4800000000005</v>
      </c>
      <c r="AA19" s="40">
        <f t="shared" si="1"/>
        <v>188445</v>
      </c>
      <c r="AB19" s="40">
        <f t="shared" si="1"/>
        <v>7289.9599999999991</v>
      </c>
      <c r="AC19" s="40">
        <f t="shared" si="1"/>
        <v>243000.97999999998</v>
      </c>
      <c r="AD19" s="40">
        <f t="shared" si="1"/>
        <v>787581.67</v>
      </c>
      <c r="AE19" s="40">
        <f t="shared" si="1"/>
        <v>24660.710000000003</v>
      </c>
      <c r="AF19" s="40">
        <f t="shared" si="1"/>
        <v>24660.710000000003</v>
      </c>
      <c r="AG19" s="40">
        <f t="shared" si="1"/>
        <v>4197.01</v>
      </c>
      <c r="AH19" s="40">
        <f t="shared" si="1"/>
        <v>3324.73</v>
      </c>
      <c r="AI19" s="40">
        <f t="shared" si="1"/>
        <v>3334.38</v>
      </c>
      <c r="AJ19" s="52">
        <f t="shared" si="1"/>
        <v>8163.119999999999</v>
      </c>
      <c r="AK19" s="52">
        <f t="shared" si="1"/>
        <v>41212.229999999996</v>
      </c>
      <c r="AL19" s="52">
        <f t="shared" si="1"/>
        <v>26730</v>
      </c>
      <c r="AM19" s="40">
        <f t="shared" si="1"/>
        <v>6719.88</v>
      </c>
      <c r="AN19" s="52">
        <f t="shared" si="1"/>
        <v>31637.110000000004</v>
      </c>
      <c r="AO19" s="40">
        <f t="shared" si="1"/>
        <v>38531.5</v>
      </c>
      <c r="AP19" s="40">
        <f t="shared" si="1"/>
        <v>6654.5100000000011</v>
      </c>
      <c r="AQ19" s="40">
        <f t="shared" si="1"/>
        <v>0</v>
      </c>
      <c r="AR19" s="40">
        <f t="shared" si="1"/>
        <v>0</v>
      </c>
      <c r="AS19" s="40">
        <f t="shared" si="1"/>
        <v>2750</v>
      </c>
      <c r="AT19" s="87">
        <f t="shared" si="1"/>
        <v>27913.059999999998</v>
      </c>
      <c r="AU19" s="40">
        <f t="shared" si="1"/>
        <v>276.22000000000003</v>
      </c>
    </row>
    <row r="20" spans="1:49" ht="43.5" customHeight="1" x14ac:dyDescent="0.35">
      <c r="AW20" s="4">
        <f>B20-C20-D20-E20-F20-G20-H20-I20-J20-K20+L20+M20-N20-O20+P20-Q20-R20-S20-T20-U20-V20+W20+X20+Y20+Z20+AA20+AB20+AC20-AD20+AE20-AF20+AG20-AH20-AI20+AJ20+AM20+AK20+AL20+AP20+AQ20+AR20+AS20-AT20+AU20</f>
        <v>0</v>
      </c>
    </row>
    <row r="22" spans="1:49" ht="15.4" thickBot="1" x14ac:dyDescent="0.45">
      <c r="A22" s="10" t="s">
        <v>22</v>
      </c>
      <c r="C22" s="15">
        <f>C2+B19-C19</f>
        <v>157335.50000000012</v>
      </c>
      <c r="D22" s="14"/>
    </row>
  </sheetData>
  <mergeCells count="2">
    <mergeCell ref="AE4:AF4"/>
    <mergeCell ref="AQ3:AR3"/>
  </mergeCells>
  <phoneticPr fontId="1" type="noConversion"/>
  <pageMargins left="0.2" right="0.39" top="1" bottom="1" header="0.5" footer="0.5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indexed="52"/>
  </sheetPr>
  <dimension ref="A1:E39"/>
  <sheetViews>
    <sheetView topLeftCell="A13" workbookViewId="0">
      <selection activeCell="A22" sqref="A22"/>
    </sheetView>
  </sheetViews>
  <sheetFormatPr defaultRowHeight="12.75" x14ac:dyDescent="0.35"/>
  <cols>
    <col min="1" max="1" width="16" customWidth="1"/>
    <col min="2" max="2" width="3.1328125" hidden="1" customWidth="1"/>
    <col min="3" max="3" width="13.46484375" customWidth="1"/>
    <col min="4" max="4" width="13.1328125" customWidth="1"/>
    <col min="5" max="5" width="12.53125" customWidth="1"/>
  </cols>
  <sheetData>
    <row r="1" spans="1:5" ht="13.5" thickBot="1" x14ac:dyDescent="0.45">
      <c r="A1" s="19" t="s">
        <v>40</v>
      </c>
      <c r="B1" s="20"/>
      <c r="C1" s="302" t="s">
        <v>44</v>
      </c>
      <c r="D1" s="303"/>
      <c r="E1" s="303"/>
    </row>
    <row r="2" spans="1:5" ht="77.25" customHeight="1" thickBot="1" x14ac:dyDescent="0.4">
      <c r="A2" s="304" t="s">
        <v>207</v>
      </c>
      <c r="B2" s="300"/>
      <c r="C2" s="305" t="s">
        <v>214</v>
      </c>
      <c r="D2" s="306"/>
      <c r="E2" s="301"/>
    </row>
    <row r="3" spans="1:5" ht="15.4" thickBot="1" x14ac:dyDescent="0.45">
      <c r="A3" s="21" t="s">
        <v>41</v>
      </c>
      <c r="C3" s="25" t="s">
        <v>42</v>
      </c>
      <c r="D3" s="25" t="s">
        <v>43</v>
      </c>
      <c r="E3" s="25" t="s">
        <v>19</v>
      </c>
    </row>
    <row r="4" spans="1:5" ht="24.75" customHeight="1" thickBot="1" x14ac:dyDescent="0.4">
      <c r="A4" s="23"/>
      <c r="B4" s="22"/>
      <c r="C4" s="24"/>
      <c r="D4" s="24"/>
      <c r="E4" s="24"/>
    </row>
    <row r="5" spans="1:5" ht="24.75" customHeight="1" thickBot="1" x14ac:dyDescent="0.4">
      <c r="A5" s="23"/>
      <c r="B5" s="22"/>
      <c r="C5" s="24"/>
      <c r="D5" s="24"/>
      <c r="E5" s="24">
        <v>10826.55</v>
      </c>
    </row>
    <row r="6" spans="1:5" ht="24.75" customHeight="1" thickBot="1" x14ac:dyDescent="0.4">
      <c r="A6" s="23">
        <v>43832</v>
      </c>
      <c r="B6" s="22"/>
      <c r="C6" s="24">
        <v>2000</v>
      </c>
      <c r="D6" s="24"/>
      <c r="E6" s="24">
        <f t="shared" ref="E6:E25" si="0">E5+C6-D6</f>
        <v>12826.55</v>
      </c>
    </row>
    <row r="7" spans="1:5" ht="24.75" customHeight="1" thickBot="1" x14ac:dyDescent="0.4">
      <c r="A7" s="23">
        <v>43864</v>
      </c>
      <c r="B7" s="22"/>
      <c r="C7" s="24">
        <v>2000</v>
      </c>
      <c r="D7" s="24"/>
      <c r="E7" s="24">
        <f t="shared" si="0"/>
        <v>14826.55</v>
      </c>
    </row>
    <row r="8" spans="1:5" ht="24.75" customHeight="1" thickBot="1" x14ac:dyDescent="0.4">
      <c r="A8" s="23">
        <v>43892</v>
      </c>
      <c r="B8" s="22"/>
      <c r="C8" s="24">
        <v>2000</v>
      </c>
      <c r="D8" s="24"/>
      <c r="E8" s="24">
        <f t="shared" si="0"/>
        <v>16826.55</v>
      </c>
    </row>
    <row r="9" spans="1:5" ht="24.75" customHeight="1" thickBot="1" x14ac:dyDescent="0.4">
      <c r="A9" s="23">
        <v>43921</v>
      </c>
      <c r="B9" s="22"/>
      <c r="C9" s="24">
        <v>3.67</v>
      </c>
      <c r="D9" s="24"/>
      <c r="E9" s="24">
        <f t="shared" si="0"/>
        <v>16830.219999999998</v>
      </c>
    </row>
    <row r="10" spans="1:5" ht="24.75" customHeight="1" thickBot="1" x14ac:dyDescent="0.4">
      <c r="A10" s="23">
        <v>43922</v>
      </c>
      <c r="B10" s="22"/>
      <c r="C10" s="24">
        <v>2000</v>
      </c>
      <c r="D10" s="24"/>
      <c r="E10" s="24">
        <f t="shared" si="0"/>
        <v>18830.219999999998</v>
      </c>
    </row>
    <row r="11" spans="1:5" ht="24.75" customHeight="1" thickBot="1" x14ac:dyDescent="0.4">
      <c r="A11" s="23">
        <v>43952</v>
      </c>
      <c r="B11" s="22"/>
      <c r="C11" s="24">
        <v>2000</v>
      </c>
      <c r="D11" s="24"/>
      <c r="E11" s="24">
        <f t="shared" si="0"/>
        <v>20830.219999999998</v>
      </c>
    </row>
    <row r="12" spans="1:5" ht="24.75" customHeight="1" thickBot="1" x14ac:dyDescent="0.4">
      <c r="A12" s="23">
        <v>43983</v>
      </c>
      <c r="B12" s="22"/>
      <c r="C12" s="24">
        <v>2000</v>
      </c>
      <c r="D12" s="24"/>
      <c r="E12" s="24">
        <f t="shared" si="0"/>
        <v>22830.219999999998</v>
      </c>
    </row>
    <row r="13" spans="1:5" ht="24.75" customHeight="1" thickBot="1" x14ac:dyDescent="0.4">
      <c r="A13" s="23">
        <v>44012</v>
      </c>
      <c r="B13" s="22"/>
      <c r="C13" s="24">
        <v>5.19</v>
      </c>
      <c r="D13" s="24"/>
      <c r="E13" s="24">
        <f t="shared" si="0"/>
        <v>22835.409999999996</v>
      </c>
    </row>
    <row r="14" spans="1:5" ht="24.75" customHeight="1" thickBot="1" x14ac:dyDescent="0.4">
      <c r="A14" s="23">
        <v>44013</v>
      </c>
      <c r="B14" s="22"/>
      <c r="C14" s="24">
        <v>2000</v>
      </c>
      <c r="D14" s="24"/>
      <c r="E14" s="24">
        <f t="shared" si="0"/>
        <v>24835.409999999996</v>
      </c>
    </row>
    <row r="15" spans="1:5" ht="24.75" customHeight="1" thickBot="1" x14ac:dyDescent="0.4">
      <c r="A15" s="23">
        <v>44040</v>
      </c>
      <c r="B15" s="22"/>
      <c r="C15" s="24"/>
      <c r="D15" s="24">
        <v>22368</v>
      </c>
      <c r="E15" s="24">
        <f t="shared" si="0"/>
        <v>2467.4099999999962</v>
      </c>
    </row>
    <row r="16" spans="1:5" ht="24.75" customHeight="1" thickBot="1" x14ac:dyDescent="0.4">
      <c r="A16" s="23">
        <v>44046</v>
      </c>
      <c r="B16" s="22"/>
      <c r="C16" s="24">
        <v>2000</v>
      </c>
      <c r="D16" s="24"/>
      <c r="E16" s="24">
        <f t="shared" si="0"/>
        <v>4467.4099999999962</v>
      </c>
    </row>
    <row r="17" spans="1:5" ht="24.75" customHeight="1" thickBot="1" x14ac:dyDescent="0.4">
      <c r="A17" s="23">
        <v>44075</v>
      </c>
      <c r="B17" s="22"/>
      <c r="C17" s="24">
        <v>2000</v>
      </c>
      <c r="D17" s="24"/>
      <c r="E17" s="24">
        <f t="shared" si="0"/>
        <v>6467.4099999999962</v>
      </c>
    </row>
    <row r="18" spans="1:5" ht="24.75" customHeight="1" thickBot="1" x14ac:dyDescent="0.4">
      <c r="A18" s="23">
        <v>44104</v>
      </c>
      <c r="B18" s="22"/>
      <c r="C18" s="24">
        <v>2.76</v>
      </c>
      <c r="D18" s="24"/>
      <c r="E18" s="24">
        <f t="shared" si="0"/>
        <v>6470.1699999999964</v>
      </c>
    </row>
    <row r="19" spans="1:5" ht="24.75" customHeight="1" thickBot="1" x14ac:dyDescent="0.4">
      <c r="A19" s="23">
        <v>44105</v>
      </c>
      <c r="B19" s="22"/>
      <c r="C19" s="24">
        <v>2000</v>
      </c>
      <c r="D19" s="24"/>
      <c r="E19" s="24">
        <f t="shared" si="0"/>
        <v>8470.1699999999964</v>
      </c>
    </row>
    <row r="20" spans="1:5" ht="24.75" customHeight="1" thickBot="1" x14ac:dyDescent="0.4">
      <c r="A20" s="23">
        <v>44137</v>
      </c>
      <c r="B20" s="22"/>
      <c r="C20" s="24">
        <v>2000</v>
      </c>
      <c r="D20" s="24"/>
      <c r="E20" s="24">
        <f t="shared" si="0"/>
        <v>10470.169999999996</v>
      </c>
    </row>
    <row r="21" spans="1:5" ht="24.75" customHeight="1" thickBot="1" x14ac:dyDescent="0.4">
      <c r="A21" s="23">
        <v>44166</v>
      </c>
      <c r="B21" s="22"/>
      <c r="C21" s="24">
        <v>2000</v>
      </c>
      <c r="D21" s="24"/>
      <c r="E21" s="24">
        <f t="shared" si="0"/>
        <v>12470.169999999996</v>
      </c>
    </row>
    <row r="22" spans="1:5" ht="24.75" customHeight="1" thickBot="1" x14ac:dyDescent="0.4">
      <c r="A22" s="23"/>
      <c r="B22" s="22"/>
      <c r="C22" s="24"/>
      <c r="D22" s="24"/>
      <c r="E22" s="24">
        <f t="shared" si="0"/>
        <v>12470.169999999996</v>
      </c>
    </row>
    <row r="23" spans="1:5" ht="24.75" customHeight="1" thickBot="1" x14ac:dyDescent="0.4">
      <c r="A23" s="23"/>
      <c r="B23" s="22"/>
      <c r="C23" s="24"/>
      <c r="D23" s="24"/>
      <c r="E23" s="24">
        <f t="shared" si="0"/>
        <v>12470.169999999996</v>
      </c>
    </row>
    <row r="24" spans="1:5" ht="24.75" customHeight="1" thickBot="1" x14ac:dyDescent="0.4">
      <c r="A24" s="23"/>
      <c r="B24" s="22"/>
      <c r="C24" s="24"/>
      <c r="D24" s="24"/>
      <c r="E24" s="24">
        <f t="shared" si="0"/>
        <v>12470.169999999996</v>
      </c>
    </row>
    <row r="25" spans="1:5" ht="24.75" customHeight="1" thickBot="1" x14ac:dyDescent="0.4">
      <c r="A25" s="22"/>
      <c r="B25" s="22"/>
      <c r="C25" s="24"/>
      <c r="D25" s="24"/>
      <c r="E25" s="24">
        <f t="shared" si="0"/>
        <v>12470.169999999996</v>
      </c>
    </row>
    <row r="26" spans="1:5" ht="24.75" customHeight="1" thickBot="1" x14ac:dyDescent="0.4">
      <c r="A26" s="22"/>
      <c r="B26" s="22"/>
      <c r="C26" s="24"/>
      <c r="D26" s="24"/>
      <c r="E26" s="24"/>
    </row>
    <row r="27" spans="1:5" ht="24.75" customHeight="1" thickBot="1" x14ac:dyDescent="0.4">
      <c r="A27" s="22"/>
      <c r="B27" s="22"/>
      <c r="C27" s="24"/>
      <c r="D27" s="24"/>
      <c r="E27" s="24"/>
    </row>
    <row r="28" spans="1:5" ht="24.75" customHeight="1" thickBot="1" x14ac:dyDescent="0.4">
      <c r="A28" s="22"/>
      <c r="B28" s="22"/>
      <c r="C28" s="24"/>
      <c r="D28" s="24"/>
      <c r="E28" s="24"/>
    </row>
    <row r="29" spans="1:5" x14ac:dyDescent="0.35">
      <c r="C29" s="4"/>
      <c r="D29" s="4"/>
      <c r="E29" s="4"/>
    </row>
    <row r="30" spans="1:5" x14ac:dyDescent="0.35">
      <c r="C30" s="4"/>
      <c r="D30" s="4"/>
      <c r="E30" s="4"/>
    </row>
    <row r="31" spans="1:5" x14ac:dyDescent="0.35">
      <c r="C31" s="4"/>
      <c r="D31" s="4"/>
      <c r="E31" s="4"/>
    </row>
    <row r="32" spans="1:5" x14ac:dyDescent="0.35">
      <c r="C32" s="4"/>
      <c r="D32" s="4"/>
      <c r="E32" s="4"/>
    </row>
    <row r="33" spans="3:5" x14ac:dyDescent="0.35">
      <c r="C33" s="4"/>
      <c r="D33" s="4"/>
      <c r="E33" s="4"/>
    </row>
    <row r="34" spans="3:5" x14ac:dyDescent="0.35">
      <c r="C34" s="4"/>
      <c r="D34" s="4"/>
      <c r="E34" s="4"/>
    </row>
    <row r="35" spans="3:5" x14ac:dyDescent="0.35">
      <c r="C35" s="4"/>
      <c r="D35" s="4"/>
      <c r="E35" s="4"/>
    </row>
    <row r="36" spans="3:5" x14ac:dyDescent="0.35">
      <c r="C36" s="4"/>
      <c r="D36" s="4"/>
      <c r="E36" s="4"/>
    </row>
    <row r="37" spans="3:5" x14ac:dyDescent="0.35">
      <c r="C37" s="4"/>
      <c r="D37" s="4"/>
      <c r="E37" s="4"/>
    </row>
    <row r="38" spans="3:5" x14ac:dyDescent="0.35">
      <c r="C38" s="4"/>
      <c r="D38" s="4"/>
      <c r="E38" s="4"/>
    </row>
    <row r="39" spans="3:5" x14ac:dyDescent="0.35">
      <c r="C39" s="4"/>
      <c r="D39" s="4"/>
      <c r="E39" s="4"/>
    </row>
  </sheetData>
  <mergeCells count="3">
    <mergeCell ref="C1:E1"/>
    <mergeCell ref="A2:B2"/>
    <mergeCell ref="C2:E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indexed="39"/>
  </sheetPr>
  <dimension ref="A1:D38"/>
  <sheetViews>
    <sheetView topLeftCell="A10" workbookViewId="0">
      <selection activeCell="A22" sqref="A22"/>
    </sheetView>
  </sheetViews>
  <sheetFormatPr defaultRowHeight="12.75" x14ac:dyDescent="0.35"/>
  <cols>
    <col min="1" max="1" width="14.53125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44.25" customHeight="1" thickBot="1" x14ac:dyDescent="0.4">
      <c r="A2" s="188" t="s">
        <v>209</v>
      </c>
      <c r="B2" s="305" t="s">
        <v>208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15.75" customHeight="1" thickBot="1" x14ac:dyDescent="0.4">
      <c r="A4" s="23"/>
      <c r="B4" s="24"/>
      <c r="C4" s="24"/>
      <c r="D4" s="24"/>
    </row>
    <row r="5" spans="1:4" ht="15.75" customHeight="1" thickBot="1" x14ac:dyDescent="0.4">
      <c r="A5" s="23"/>
      <c r="B5" s="24"/>
      <c r="C5" s="24"/>
      <c r="D5" s="24">
        <v>40374.89</v>
      </c>
    </row>
    <row r="6" spans="1:4" ht="15.75" customHeight="1" thickBot="1" x14ac:dyDescent="0.4">
      <c r="A6" s="23">
        <v>43833</v>
      </c>
      <c r="B6" s="24">
        <v>3700</v>
      </c>
      <c r="C6" s="24"/>
      <c r="D6" s="24">
        <f t="shared" ref="D6:D24" si="0">D5+B6-C6</f>
        <v>44074.89</v>
      </c>
    </row>
    <row r="7" spans="1:4" ht="15.75" customHeight="1" thickBot="1" x14ac:dyDescent="0.4">
      <c r="A7" s="23">
        <v>43865</v>
      </c>
      <c r="B7" s="24">
        <v>3700</v>
      </c>
      <c r="C7" s="24"/>
      <c r="D7" s="24">
        <f t="shared" si="0"/>
        <v>47774.89</v>
      </c>
    </row>
    <row r="8" spans="1:4" ht="15.75" customHeight="1" thickBot="1" x14ac:dyDescent="0.4">
      <c r="A8" s="101">
        <v>43881</v>
      </c>
      <c r="B8" s="24"/>
      <c r="C8" s="24">
        <v>44685</v>
      </c>
      <c r="D8" s="24">
        <f t="shared" si="0"/>
        <v>3089.8899999999994</v>
      </c>
    </row>
    <row r="9" spans="1:4" ht="15.75" customHeight="1" thickBot="1" x14ac:dyDescent="0.4">
      <c r="A9" s="23">
        <v>43893</v>
      </c>
      <c r="B9" s="24">
        <v>3700</v>
      </c>
      <c r="C9" s="24"/>
      <c r="D9" s="24">
        <f t="shared" si="0"/>
        <v>6789.8899999999994</v>
      </c>
    </row>
    <row r="10" spans="1:4" ht="15.75" customHeight="1" thickBot="1" x14ac:dyDescent="0.4">
      <c r="A10" s="23">
        <v>43921</v>
      </c>
      <c r="B10" s="24">
        <v>23.11</v>
      </c>
      <c r="C10" s="24"/>
      <c r="D10" s="24">
        <f t="shared" si="0"/>
        <v>6812.9999999999991</v>
      </c>
    </row>
    <row r="11" spans="1:4" ht="15.75" customHeight="1" thickBot="1" x14ac:dyDescent="0.4">
      <c r="A11" s="23">
        <v>43923</v>
      </c>
      <c r="B11" s="24">
        <v>3700</v>
      </c>
      <c r="C11" s="24"/>
      <c r="D11" s="24">
        <f t="shared" si="0"/>
        <v>10513</v>
      </c>
    </row>
    <row r="12" spans="1:4" ht="15.75" customHeight="1" thickBot="1" x14ac:dyDescent="0.4">
      <c r="A12" s="23">
        <v>43955</v>
      </c>
      <c r="B12" s="24">
        <v>3700</v>
      </c>
      <c r="C12" s="24"/>
      <c r="D12" s="24">
        <f t="shared" si="0"/>
        <v>14213</v>
      </c>
    </row>
    <row r="13" spans="1:4" ht="15.75" customHeight="1" thickBot="1" x14ac:dyDescent="0.4">
      <c r="A13" s="23">
        <v>43984</v>
      </c>
      <c r="B13" s="24">
        <v>3700</v>
      </c>
      <c r="C13" s="24"/>
      <c r="D13" s="24">
        <f t="shared" si="0"/>
        <v>17913</v>
      </c>
    </row>
    <row r="14" spans="1:4" ht="15.75" customHeight="1" thickBot="1" x14ac:dyDescent="0.4">
      <c r="A14" s="23">
        <v>44012</v>
      </c>
      <c r="B14" s="24">
        <v>10.32</v>
      </c>
      <c r="C14" s="24"/>
      <c r="D14" s="24">
        <f>D13+B14-C14</f>
        <v>17923.32</v>
      </c>
    </row>
    <row r="15" spans="1:4" ht="15.75" customHeight="1" thickBot="1" x14ac:dyDescent="0.4">
      <c r="A15" s="23">
        <v>44015</v>
      </c>
      <c r="B15" s="24">
        <v>3700</v>
      </c>
      <c r="C15" s="24"/>
      <c r="D15" s="24">
        <f t="shared" si="0"/>
        <v>21623.32</v>
      </c>
    </row>
    <row r="16" spans="1:4" ht="15.75" customHeight="1" thickBot="1" x14ac:dyDescent="0.4">
      <c r="A16" s="23">
        <v>44047</v>
      </c>
      <c r="B16" s="24">
        <v>3700</v>
      </c>
      <c r="C16" s="24"/>
      <c r="D16" s="24">
        <f t="shared" si="0"/>
        <v>25323.32</v>
      </c>
    </row>
    <row r="17" spans="1:4" ht="15.75" customHeight="1" thickBot="1" x14ac:dyDescent="0.4">
      <c r="A17" s="23">
        <v>44076</v>
      </c>
      <c r="B17" s="24">
        <v>3700</v>
      </c>
      <c r="C17" s="24"/>
      <c r="D17" s="24">
        <f t="shared" si="0"/>
        <v>29023.32</v>
      </c>
    </row>
    <row r="18" spans="1:4" ht="15.75" customHeight="1" thickBot="1" x14ac:dyDescent="0.4">
      <c r="A18" s="101">
        <v>44104</v>
      </c>
      <c r="B18" s="24">
        <v>13.26</v>
      </c>
      <c r="C18" s="24"/>
      <c r="D18" s="24">
        <f t="shared" si="0"/>
        <v>29036.579999999998</v>
      </c>
    </row>
    <row r="19" spans="1:4" ht="15.75" customHeight="1" thickBot="1" x14ac:dyDescent="0.4">
      <c r="A19" s="23">
        <v>44106</v>
      </c>
      <c r="B19" s="24">
        <v>3700</v>
      </c>
      <c r="C19" s="24"/>
      <c r="D19" s="24">
        <f t="shared" si="0"/>
        <v>32736.579999999998</v>
      </c>
    </row>
    <row r="20" spans="1:4" ht="15.75" customHeight="1" thickBot="1" x14ac:dyDescent="0.4">
      <c r="A20" s="23">
        <v>44138</v>
      </c>
      <c r="B20" s="24">
        <v>3700</v>
      </c>
      <c r="C20" s="24"/>
      <c r="D20" s="24">
        <f t="shared" si="0"/>
        <v>36436.58</v>
      </c>
    </row>
    <row r="21" spans="1:4" ht="15.75" customHeight="1" thickBot="1" x14ac:dyDescent="0.4">
      <c r="A21" s="23">
        <v>44167</v>
      </c>
      <c r="B21" s="24">
        <v>3700</v>
      </c>
      <c r="C21" s="24"/>
      <c r="D21" s="24">
        <f t="shared" si="0"/>
        <v>40136.58</v>
      </c>
    </row>
    <row r="22" spans="1:4" ht="15.75" customHeight="1" thickBot="1" x14ac:dyDescent="0.4">
      <c r="A22" s="23"/>
      <c r="B22" s="24"/>
      <c r="C22" s="24"/>
      <c r="D22" s="24">
        <f t="shared" si="0"/>
        <v>40136.58</v>
      </c>
    </row>
    <row r="23" spans="1:4" ht="15.75" customHeight="1" thickBot="1" x14ac:dyDescent="0.4">
      <c r="A23" s="23"/>
      <c r="B23" s="24"/>
      <c r="C23" s="24"/>
      <c r="D23" s="24">
        <f t="shared" si="0"/>
        <v>40136.58</v>
      </c>
    </row>
    <row r="24" spans="1:4" ht="15.75" customHeight="1" thickBot="1" x14ac:dyDescent="0.4">
      <c r="A24" s="23"/>
      <c r="B24" s="24"/>
      <c r="C24" s="24"/>
      <c r="D24" s="24">
        <f t="shared" si="0"/>
        <v>40136.58</v>
      </c>
    </row>
    <row r="25" spans="1:4" ht="9" customHeight="1" x14ac:dyDescent="0.35">
      <c r="A25" s="31"/>
      <c r="B25" s="32"/>
      <c r="C25" s="32"/>
      <c r="D25" s="32"/>
    </row>
    <row r="26" spans="1:4" ht="45" customHeight="1" x14ac:dyDescent="0.35">
      <c r="B26" s="4"/>
      <c r="C26" s="4"/>
      <c r="D26" s="4"/>
    </row>
    <row r="27" spans="1:4" ht="45" customHeight="1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  <row r="36" spans="2:4" x14ac:dyDescent="0.35">
      <c r="B36" s="4"/>
      <c r="C36" s="4"/>
      <c r="D36" s="4"/>
    </row>
    <row r="37" spans="2:4" x14ac:dyDescent="0.35">
      <c r="B37" s="4"/>
      <c r="C37" s="4"/>
      <c r="D37" s="4"/>
    </row>
    <row r="38" spans="2:4" x14ac:dyDescent="0.35">
      <c r="B38" s="4"/>
      <c r="C38" s="4"/>
      <c r="D38" s="4"/>
    </row>
  </sheetData>
  <mergeCells count="2">
    <mergeCell ref="B1:D1"/>
    <mergeCell ref="B2:D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indexed="43"/>
  </sheetPr>
  <dimension ref="A1:D37"/>
  <sheetViews>
    <sheetView topLeftCell="A4" workbookViewId="0">
      <selection activeCell="B22" sqref="B22"/>
    </sheetView>
  </sheetViews>
  <sheetFormatPr defaultRowHeight="12.75" x14ac:dyDescent="0.35"/>
  <cols>
    <col min="1" max="1" width="14.53125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44.25" customHeight="1" thickBot="1" x14ac:dyDescent="0.4">
      <c r="A2" s="188" t="s">
        <v>210</v>
      </c>
      <c r="B2" s="305" t="s">
        <v>180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15.75" customHeight="1" thickBot="1" x14ac:dyDescent="0.4">
      <c r="A4" s="23"/>
      <c r="B4" s="24"/>
      <c r="C4" s="24"/>
      <c r="D4" s="24"/>
    </row>
    <row r="5" spans="1:4" ht="15.75" customHeight="1" thickBot="1" x14ac:dyDescent="0.4">
      <c r="A5" s="23"/>
      <c r="B5" s="24"/>
      <c r="C5" s="24"/>
      <c r="D5" s="24">
        <v>4785.7299999999996</v>
      </c>
    </row>
    <row r="6" spans="1:4" ht="15.75" customHeight="1" thickBot="1" x14ac:dyDescent="0.4">
      <c r="A6" s="194">
        <v>43837</v>
      </c>
      <c r="B6" s="24">
        <v>1650</v>
      </c>
      <c r="C6" s="24"/>
      <c r="D6" s="24">
        <f t="shared" ref="D6:D23" si="0">D5+B6-C6</f>
        <v>6435.73</v>
      </c>
    </row>
    <row r="7" spans="1:4" ht="15.75" customHeight="1" thickBot="1" x14ac:dyDescent="0.4">
      <c r="A7" s="23">
        <v>43868</v>
      </c>
      <c r="B7" s="24">
        <v>1650</v>
      </c>
      <c r="C7" s="24"/>
      <c r="D7" s="24">
        <f t="shared" si="0"/>
        <v>8085.73</v>
      </c>
    </row>
    <row r="8" spans="1:4" ht="15.75" customHeight="1" thickBot="1" x14ac:dyDescent="0.4">
      <c r="A8" s="23">
        <v>43896</v>
      </c>
      <c r="B8" s="24">
        <v>1650</v>
      </c>
      <c r="C8" s="24"/>
      <c r="D8" s="24">
        <f t="shared" si="0"/>
        <v>9735.73</v>
      </c>
    </row>
    <row r="9" spans="1:4" ht="15.75" customHeight="1" thickBot="1" x14ac:dyDescent="0.4">
      <c r="A9" s="23">
        <v>43921</v>
      </c>
      <c r="B9" s="24">
        <v>1.94</v>
      </c>
      <c r="C9" s="24"/>
      <c r="D9" s="24">
        <f t="shared" si="0"/>
        <v>9737.67</v>
      </c>
    </row>
    <row r="10" spans="1:4" ht="15.75" customHeight="1" thickBot="1" x14ac:dyDescent="0.4">
      <c r="A10" s="201">
        <v>43928</v>
      </c>
      <c r="B10" s="224">
        <v>1650</v>
      </c>
      <c r="C10" s="24"/>
      <c r="D10" s="24">
        <f t="shared" si="0"/>
        <v>11387.67</v>
      </c>
    </row>
    <row r="11" spans="1:4" ht="15.75" customHeight="1" thickBot="1" x14ac:dyDescent="0.4">
      <c r="A11" s="23">
        <v>43957</v>
      </c>
      <c r="B11" s="24">
        <v>1650</v>
      </c>
      <c r="C11" s="24"/>
      <c r="D11" s="24">
        <f t="shared" si="0"/>
        <v>13037.67</v>
      </c>
    </row>
    <row r="12" spans="1:4" ht="15.75" customHeight="1" thickBot="1" x14ac:dyDescent="0.4">
      <c r="A12" s="23">
        <v>43985</v>
      </c>
      <c r="B12" s="24">
        <v>1650</v>
      </c>
      <c r="C12" s="24"/>
      <c r="D12" s="24">
        <f t="shared" si="0"/>
        <v>14687.67</v>
      </c>
    </row>
    <row r="13" spans="1:4" ht="15.75" customHeight="1" thickBot="1" x14ac:dyDescent="0.4">
      <c r="A13" s="23">
        <v>44012</v>
      </c>
      <c r="B13" s="24">
        <v>3.19</v>
      </c>
      <c r="C13" s="24"/>
      <c r="D13" s="24">
        <f t="shared" si="0"/>
        <v>14690.86</v>
      </c>
    </row>
    <row r="14" spans="1:4" ht="15.75" customHeight="1" thickBot="1" x14ac:dyDescent="0.4">
      <c r="A14" s="23">
        <v>44021</v>
      </c>
      <c r="B14" s="24">
        <v>1650</v>
      </c>
      <c r="C14" s="24"/>
      <c r="D14" s="24">
        <f t="shared" si="0"/>
        <v>16340.86</v>
      </c>
    </row>
    <row r="15" spans="1:4" ht="15.75" customHeight="1" thickBot="1" x14ac:dyDescent="0.4">
      <c r="A15" s="23">
        <v>44047</v>
      </c>
      <c r="B15" s="24">
        <v>1650</v>
      </c>
      <c r="C15" s="24"/>
      <c r="D15" s="24">
        <f t="shared" si="0"/>
        <v>17990.86</v>
      </c>
    </row>
    <row r="16" spans="1:4" ht="15.75" customHeight="1" thickBot="1" x14ac:dyDescent="0.4">
      <c r="A16" s="101">
        <v>44083</v>
      </c>
      <c r="B16" s="24">
        <v>675</v>
      </c>
      <c r="C16" s="24"/>
      <c r="D16" s="24">
        <f t="shared" si="0"/>
        <v>18665.86</v>
      </c>
    </row>
    <row r="17" spans="1:4" ht="15.75" customHeight="1" thickBot="1" x14ac:dyDescent="0.4">
      <c r="A17" s="101">
        <v>44104</v>
      </c>
      <c r="B17" s="24">
        <v>4.38</v>
      </c>
      <c r="C17" s="24"/>
      <c r="D17" s="24">
        <f t="shared" si="0"/>
        <v>18670.240000000002</v>
      </c>
    </row>
    <row r="18" spans="1:4" ht="15.75" customHeight="1" thickBot="1" x14ac:dyDescent="0.4">
      <c r="A18" s="23">
        <v>44111</v>
      </c>
      <c r="B18" s="24">
        <v>1650</v>
      </c>
      <c r="C18" s="24"/>
      <c r="D18" s="24">
        <f t="shared" si="0"/>
        <v>20320.240000000002</v>
      </c>
    </row>
    <row r="19" spans="1:4" ht="15.75" customHeight="1" thickBot="1" x14ac:dyDescent="0.4">
      <c r="A19" s="23">
        <v>44132</v>
      </c>
      <c r="B19" s="24"/>
      <c r="C19" s="24">
        <v>18979</v>
      </c>
      <c r="D19" s="24">
        <f t="shared" si="0"/>
        <v>1341.2400000000016</v>
      </c>
    </row>
    <row r="20" spans="1:4" ht="15.75" customHeight="1" thickBot="1" x14ac:dyDescent="0.4">
      <c r="A20" s="23">
        <v>44141</v>
      </c>
      <c r="B20" s="24">
        <v>1650</v>
      </c>
      <c r="C20" s="24"/>
      <c r="D20" s="24">
        <f t="shared" si="0"/>
        <v>2991.2400000000016</v>
      </c>
    </row>
    <row r="21" spans="1:4" ht="15.75" customHeight="1" thickBot="1" x14ac:dyDescent="0.4">
      <c r="A21" s="23">
        <v>44172</v>
      </c>
      <c r="B21" s="24">
        <v>1650</v>
      </c>
      <c r="C21" s="24"/>
      <c r="D21" s="24">
        <f t="shared" si="0"/>
        <v>4641.2400000000016</v>
      </c>
    </row>
    <row r="22" spans="1:4" ht="15.75" customHeight="1" thickBot="1" x14ac:dyDescent="0.4">
      <c r="A22" s="23"/>
      <c r="B22" s="24"/>
      <c r="C22" s="24"/>
      <c r="D22" s="24">
        <f t="shared" si="0"/>
        <v>4641.2400000000016</v>
      </c>
    </row>
    <row r="23" spans="1:4" ht="15.75" customHeight="1" thickBot="1" x14ac:dyDescent="0.4">
      <c r="A23" s="23"/>
      <c r="B23" s="24"/>
      <c r="C23" s="24"/>
      <c r="D23" s="24">
        <f t="shared" si="0"/>
        <v>4641.2400000000016</v>
      </c>
    </row>
    <row r="24" spans="1:4" ht="9" customHeight="1" x14ac:dyDescent="0.35">
      <c r="A24" s="31"/>
      <c r="B24" s="32"/>
      <c r="C24" s="32"/>
      <c r="D24" s="32"/>
    </row>
    <row r="25" spans="1:4" ht="45" customHeight="1" x14ac:dyDescent="0.35">
      <c r="B25" s="4"/>
      <c r="C25" s="4"/>
      <c r="D25" s="4"/>
    </row>
    <row r="26" spans="1:4" ht="45" customHeight="1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  <row r="36" spans="2:4" x14ac:dyDescent="0.35">
      <c r="B36" s="4"/>
      <c r="C36" s="4"/>
      <c r="D36" s="4"/>
    </row>
    <row r="37" spans="2:4" x14ac:dyDescent="0.35">
      <c r="B37" s="4"/>
      <c r="C37" s="4"/>
      <c r="D37" s="4"/>
    </row>
  </sheetData>
  <mergeCells count="2">
    <mergeCell ref="B1:D1"/>
    <mergeCell ref="B2:D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91"/>
  <sheetViews>
    <sheetView workbookViewId="0">
      <selection activeCell="A178" sqref="A178"/>
    </sheetView>
  </sheetViews>
  <sheetFormatPr defaultRowHeight="12.75" x14ac:dyDescent="0.35"/>
  <cols>
    <col min="1" max="1" width="27.46484375" bestFit="1" customWidth="1"/>
    <col min="2" max="2" width="20.1328125" bestFit="1" customWidth="1"/>
    <col min="3" max="3" width="10.53125" bestFit="1" customWidth="1"/>
    <col min="4" max="4" width="11.1328125" bestFit="1" customWidth="1"/>
    <col min="5" max="5" width="10.53125" bestFit="1" customWidth="1"/>
  </cols>
  <sheetData>
    <row r="1" spans="1:5" ht="13.15" x14ac:dyDescent="0.4">
      <c r="A1" s="296" t="s">
        <v>107</v>
      </c>
      <c r="B1" s="296"/>
      <c r="C1" s="296"/>
      <c r="D1" s="296"/>
      <c r="E1" s="296"/>
    </row>
    <row r="2" spans="1:5" x14ac:dyDescent="0.35">
      <c r="A2" s="102">
        <v>43830</v>
      </c>
      <c r="B2" s="42">
        <v>20480.97</v>
      </c>
    </row>
    <row r="4" spans="1:5" ht="13.15" x14ac:dyDescent="0.4">
      <c r="A4" s="165" t="s">
        <v>108</v>
      </c>
      <c r="B4" s="165" t="s">
        <v>109</v>
      </c>
      <c r="C4" s="165" t="s">
        <v>2</v>
      </c>
      <c r="D4" s="165" t="s">
        <v>110</v>
      </c>
      <c r="E4" s="165" t="s">
        <v>111</v>
      </c>
    </row>
    <row r="5" spans="1:5" x14ac:dyDescent="0.35">
      <c r="A5" s="197" t="s">
        <v>222</v>
      </c>
      <c r="B5" s="197" t="s">
        <v>219</v>
      </c>
      <c r="C5" s="199">
        <v>75</v>
      </c>
      <c r="D5" s="197"/>
      <c r="E5" s="198">
        <v>43833</v>
      </c>
    </row>
    <row r="6" spans="1:5" x14ac:dyDescent="0.35">
      <c r="A6" s="90" t="s">
        <v>223</v>
      </c>
      <c r="B6" s="90" t="s">
        <v>220</v>
      </c>
      <c r="C6" s="41">
        <v>75</v>
      </c>
      <c r="D6" s="1"/>
      <c r="E6" s="43">
        <v>43832</v>
      </c>
    </row>
    <row r="7" spans="1:5" x14ac:dyDescent="0.35">
      <c r="A7" s="90" t="s">
        <v>225</v>
      </c>
      <c r="B7" s="90" t="s">
        <v>224</v>
      </c>
      <c r="C7" s="41">
        <v>75</v>
      </c>
      <c r="D7" s="1"/>
      <c r="E7" s="43">
        <v>43845</v>
      </c>
    </row>
    <row r="8" spans="1:5" x14ac:dyDescent="0.35">
      <c r="A8" s="90" t="s">
        <v>226</v>
      </c>
      <c r="B8" s="90" t="s">
        <v>227</v>
      </c>
      <c r="C8" s="41">
        <v>75</v>
      </c>
      <c r="D8" s="1"/>
      <c r="E8" s="43">
        <v>43846</v>
      </c>
    </row>
    <row r="9" spans="1:5" x14ac:dyDescent="0.35">
      <c r="A9" s="90" t="s">
        <v>229</v>
      </c>
      <c r="B9" s="90" t="s">
        <v>230</v>
      </c>
      <c r="C9" s="41">
        <v>75</v>
      </c>
      <c r="D9" s="2"/>
      <c r="E9" s="43">
        <v>43851</v>
      </c>
    </row>
    <row r="10" spans="1:5" x14ac:dyDescent="0.35">
      <c r="A10" s="100"/>
      <c r="B10" s="100"/>
      <c r="C10" s="103"/>
      <c r="D10" s="34"/>
      <c r="E10" s="44"/>
    </row>
    <row r="11" spans="1:5" x14ac:dyDescent="0.35">
      <c r="A11" s="100"/>
      <c r="B11" s="100"/>
      <c r="C11" s="103"/>
      <c r="D11" s="34"/>
      <c r="E11" s="44"/>
    </row>
    <row r="12" spans="1:5" ht="13.15" thickBot="1" x14ac:dyDescent="0.4">
      <c r="A12" s="100"/>
      <c r="B12" s="100"/>
      <c r="C12" s="103"/>
      <c r="D12" s="33"/>
      <c r="E12" s="44"/>
    </row>
    <row r="13" spans="1:5" x14ac:dyDescent="0.35">
      <c r="A13" s="106" t="s">
        <v>116</v>
      </c>
      <c r="B13" s="107"/>
      <c r="C13" s="108">
        <f>SUM(C5:C11)</f>
        <v>375</v>
      </c>
      <c r="D13" s="109"/>
      <c r="E13" s="110"/>
    </row>
    <row r="14" spans="1:5" x14ac:dyDescent="0.35">
      <c r="A14" s="88" t="s">
        <v>119</v>
      </c>
      <c r="B14" s="73"/>
      <c r="C14" s="84"/>
      <c r="D14" s="111">
        <v>375</v>
      </c>
      <c r="E14" s="112"/>
    </row>
    <row r="15" spans="1:5" ht="13.5" thickBot="1" x14ac:dyDescent="0.45">
      <c r="A15" s="113" t="s">
        <v>115</v>
      </c>
      <c r="B15" s="114"/>
      <c r="C15" s="115"/>
      <c r="D15" s="116"/>
      <c r="E15" s="117">
        <f>B2+C13-D14</f>
        <v>20480.97</v>
      </c>
    </row>
    <row r="16" spans="1:5" x14ac:dyDescent="0.35">
      <c r="A16" s="129" t="s">
        <v>352</v>
      </c>
      <c r="B16" s="129" t="s">
        <v>353</v>
      </c>
      <c r="C16" s="5">
        <v>75</v>
      </c>
      <c r="D16" s="104"/>
      <c r="E16" s="105">
        <v>43865</v>
      </c>
    </row>
    <row r="17" spans="1:5" x14ac:dyDescent="0.35">
      <c r="A17" s="90" t="s">
        <v>355</v>
      </c>
      <c r="B17" s="90" t="s">
        <v>356</v>
      </c>
      <c r="C17" s="2">
        <v>75</v>
      </c>
      <c r="D17" s="1"/>
      <c r="E17" s="43">
        <v>43866</v>
      </c>
    </row>
    <row r="18" spans="1:5" x14ac:dyDescent="0.35">
      <c r="A18" s="100" t="s">
        <v>408</v>
      </c>
      <c r="B18" s="90" t="s">
        <v>409</v>
      </c>
      <c r="C18" s="2">
        <v>75</v>
      </c>
      <c r="D18" s="1"/>
      <c r="E18" s="43">
        <v>43888</v>
      </c>
    </row>
    <row r="19" spans="1:5" x14ac:dyDescent="0.35">
      <c r="A19" s="90" t="s">
        <v>410</v>
      </c>
      <c r="B19" s="90" t="s">
        <v>411</v>
      </c>
      <c r="C19" s="2">
        <v>75</v>
      </c>
      <c r="D19" s="1"/>
      <c r="E19" s="43">
        <v>43888</v>
      </c>
    </row>
    <row r="20" spans="1:5" x14ac:dyDescent="0.35">
      <c r="A20" s="90" t="s">
        <v>426</v>
      </c>
      <c r="B20" s="90" t="s">
        <v>425</v>
      </c>
      <c r="C20" s="2">
        <v>75</v>
      </c>
      <c r="D20" s="1"/>
      <c r="E20" s="43">
        <v>43889</v>
      </c>
    </row>
    <row r="21" spans="1:5" x14ac:dyDescent="0.35">
      <c r="A21" s="90"/>
      <c r="B21" s="90"/>
      <c r="C21" s="2"/>
      <c r="D21" s="1"/>
      <c r="E21" s="43"/>
    </row>
    <row r="22" spans="1:5" x14ac:dyDescent="0.35">
      <c r="A22" s="195"/>
      <c r="B22" s="129"/>
      <c r="C22" s="5"/>
      <c r="D22" s="104"/>
      <c r="E22" s="196"/>
    </row>
    <row r="23" spans="1:5" x14ac:dyDescent="0.35">
      <c r="A23" s="195"/>
      <c r="B23" s="129"/>
      <c r="C23" s="5"/>
      <c r="D23" s="104"/>
      <c r="E23" s="196"/>
    </row>
    <row r="24" spans="1:5" x14ac:dyDescent="0.35">
      <c r="A24" s="195"/>
      <c r="B24" s="129"/>
      <c r="C24" s="5"/>
      <c r="D24" s="104"/>
      <c r="E24" s="196"/>
    </row>
    <row r="25" spans="1:5" x14ac:dyDescent="0.35">
      <c r="A25" s="195"/>
      <c r="B25" s="129"/>
      <c r="C25" s="5"/>
      <c r="D25" s="104"/>
      <c r="E25" s="196"/>
    </row>
    <row r="26" spans="1:5" x14ac:dyDescent="0.35">
      <c r="A26" s="195"/>
      <c r="B26" s="129"/>
      <c r="C26" s="5"/>
      <c r="D26" s="104"/>
      <c r="E26" s="196"/>
    </row>
    <row r="27" spans="1:5" x14ac:dyDescent="0.35">
      <c r="A27" s="195"/>
      <c r="B27" s="129"/>
      <c r="C27" s="5"/>
      <c r="D27" s="104"/>
      <c r="E27" s="196"/>
    </row>
    <row r="28" spans="1:5" ht="13.15" thickBot="1" x14ac:dyDescent="0.4">
      <c r="A28" s="200"/>
      <c r="B28" s="99"/>
      <c r="C28" s="131"/>
      <c r="E28" s="201"/>
    </row>
    <row r="29" spans="1:5" x14ac:dyDescent="0.35">
      <c r="A29" s="119" t="s">
        <v>116</v>
      </c>
      <c r="B29" s="120"/>
      <c r="C29" s="121">
        <f>SUM(C16:C28)</f>
        <v>375</v>
      </c>
      <c r="D29" s="122"/>
      <c r="E29" s="123"/>
    </row>
    <row r="30" spans="1:5" x14ac:dyDescent="0.35">
      <c r="A30" s="124" t="s">
        <v>119</v>
      </c>
      <c r="B30" s="55"/>
      <c r="C30" s="57"/>
      <c r="D30" s="57">
        <v>500</v>
      </c>
      <c r="E30" s="125"/>
    </row>
    <row r="31" spans="1:5" ht="13.5" thickBot="1" x14ac:dyDescent="0.45">
      <c r="A31" s="126" t="s">
        <v>115</v>
      </c>
      <c r="B31" s="127"/>
      <c r="C31" s="128"/>
      <c r="D31" s="127"/>
      <c r="E31" s="130">
        <f>E15+C29-D30</f>
        <v>20355.97</v>
      </c>
    </row>
    <row r="32" spans="1:5" x14ac:dyDescent="0.35">
      <c r="A32" s="171" t="s">
        <v>419</v>
      </c>
      <c r="B32" s="190" t="s">
        <v>420</v>
      </c>
      <c r="C32" s="173">
        <v>75</v>
      </c>
      <c r="D32" s="172"/>
      <c r="E32" s="177">
        <v>43892</v>
      </c>
    </row>
    <row r="33" spans="1:5" x14ac:dyDescent="0.35">
      <c r="A33" s="174" t="s">
        <v>438</v>
      </c>
      <c r="B33" s="178" t="s">
        <v>439</v>
      </c>
      <c r="C33" s="176">
        <v>75</v>
      </c>
      <c r="D33" s="175"/>
      <c r="E33" s="179">
        <v>43895</v>
      </c>
    </row>
    <row r="34" spans="1:5" x14ac:dyDescent="0.35">
      <c r="A34" s="170" t="s">
        <v>444</v>
      </c>
      <c r="B34" s="129" t="s">
        <v>445</v>
      </c>
      <c r="C34" s="5">
        <v>75</v>
      </c>
      <c r="D34" s="104"/>
      <c r="E34" s="105">
        <v>43894</v>
      </c>
    </row>
    <row r="35" spans="1:5" x14ac:dyDescent="0.35">
      <c r="A35" s="90" t="s">
        <v>480</v>
      </c>
      <c r="B35" s="90" t="s">
        <v>224</v>
      </c>
      <c r="C35" s="2">
        <v>75</v>
      </c>
      <c r="D35" s="1"/>
      <c r="E35" s="43">
        <v>43906</v>
      </c>
    </row>
    <row r="36" spans="1:5" x14ac:dyDescent="0.35">
      <c r="A36" s="100" t="s">
        <v>481</v>
      </c>
      <c r="B36" s="90" t="s">
        <v>482</v>
      </c>
      <c r="C36" s="2">
        <v>75</v>
      </c>
      <c r="D36" s="1"/>
      <c r="E36" s="43">
        <v>43907</v>
      </c>
    </row>
    <row r="37" spans="1:5" x14ac:dyDescent="0.35">
      <c r="A37" s="100" t="s">
        <v>499</v>
      </c>
      <c r="B37" s="90" t="s">
        <v>500</v>
      </c>
      <c r="C37" s="2">
        <v>75</v>
      </c>
      <c r="D37" s="1"/>
      <c r="E37" s="43">
        <v>43913</v>
      </c>
    </row>
    <row r="38" spans="1:5" x14ac:dyDescent="0.35">
      <c r="A38" s="90" t="s">
        <v>520</v>
      </c>
      <c r="B38" s="90" t="s">
        <v>521</v>
      </c>
      <c r="C38" s="2">
        <v>75</v>
      </c>
      <c r="D38" s="1"/>
      <c r="E38" s="43">
        <v>43921</v>
      </c>
    </row>
    <row r="39" spans="1:5" x14ac:dyDescent="0.35">
      <c r="A39" s="90" t="s">
        <v>522</v>
      </c>
      <c r="B39" s="90" t="s">
        <v>523</v>
      </c>
      <c r="C39" s="2">
        <v>75</v>
      </c>
      <c r="D39" s="1"/>
      <c r="E39" s="43">
        <v>43921</v>
      </c>
    </row>
    <row r="40" spans="1:5" x14ac:dyDescent="0.35">
      <c r="A40" s="100"/>
      <c r="B40" s="100"/>
      <c r="C40" s="34"/>
      <c r="D40" s="33"/>
      <c r="E40" s="44"/>
    </row>
    <row r="41" spans="1:5" x14ac:dyDescent="0.35">
      <c r="A41" s="1"/>
      <c r="B41" s="1"/>
      <c r="C41" s="2"/>
      <c r="D41" s="1"/>
      <c r="E41" s="43"/>
    </row>
    <row r="42" spans="1:5" x14ac:dyDescent="0.35">
      <c r="A42" s="90"/>
      <c r="B42" s="90"/>
      <c r="C42" s="2"/>
      <c r="D42" s="1"/>
      <c r="E42" s="43"/>
    </row>
    <row r="43" spans="1:5" x14ac:dyDescent="0.35">
      <c r="A43" s="90"/>
      <c r="B43" s="90"/>
      <c r="C43" s="2"/>
      <c r="D43" s="1"/>
      <c r="E43" s="43"/>
    </row>
    <row r="44" spans="1:5" ht="13.15" thickBot="1" x14ac:dyDescent="0.4">
      <c r="A44" s="90"/>
      <c r="B44" s="90"/>
      <c r="C44" s="2"/>
      <c r="D44" s="1"/>
      <c r="E44" s="43"/>
    </row>
    <row r="45" spans="1:5" x14ac:dyDescent="0.35">
      <c r="A45" s="145" t="s">
        <v>116</v>
      </c>
      <c r="B45" s="120"/>
      <c r="C45" s="121">
        <f>SUM(C32:C44)</f>
        <v>600</v>
      </c>
      <c r="D45" s="122"/>
      <c r="E45" s="123"/>
    </row>
    <row r="46" spans="1:5" x14ac:dyDescent="0.35">
      <c r="A46" s="124" t="s">
        <v>119</v>
      </c>
      <c r="B46" s="55"/>
      <c r="C46" s="57"/>
      <c r="D46" s="57">
        <v>900</v>
      </c>
      <c r="E46" s="125"/>
    </row>
    <row r="47" spans="1:5" ht="13.5" thickBot="1" x14ac:dyDescent="0.45">
      <c r="A47" s="126" t="s">
        <v>115</v>
      </c>
      <c r="B47" s="127"/>
      <c r="C47" s="128"/>
      <c r="D47" s="127"/>
      <c r="E47" s="130">
        <f>E31+C45-D46-D47</f>
        <v>20055.97</v>
      </c>
    </row>
    <row r="48" spans="1:5" ht="13.5" thickBot="1" x14ac:dyDescent="0.45">
      <c r="A48" s="135" t="s">
        <v>120</v>
      </c>
      <c r="B48" s="136" t="s">
        <v>121</v>
      </c>
      <c r="C48" s="133">
        <v>5.13</v>
      </c>
      <c r="D48" s="132"/>
      <c r="E48" s="134"/>
    </row>
    <row r="49" spans="1:5" ht="13.5" thickBot="1" x14ac:dyDescent="0.45">
      <c r="A49" s="157"/>
      <c r="B49" s="158"/>
      <c r="C49" s="159">
        <f>C45+C29+C13+C48</f>
        <v>1355.13</v>
      </c>
      <c r="D49" s="159">
        <f>D46+D30+D14</f>
        <v>1775</v>
      </c>
      <c r="E49" s="160">
        <f>B2+C49-D49</f>
        <v>20061.100000000002</v>
      </c>
    </row>
    <row r="50" spans="1:5" x14ac:dyDescent="0.35">
      <c r="A50" s="129" t="s">
        <v>555</v>
      </c>
      <c r="B50" s="129" t="s">
        <v>536</v>
      </c>
      <c r="C50" s="131">
        <v>75</v>
      </c>
      <c r="D50" s="5"/>
      <c r="E50" s="105">
        <v>43924</v>
      </c>
    </row>
    <row r="51" spans="1:5" x14ac:dyDescent="0.35">
      <c r="A51" s="153" t="s">
        <v>552</v>
      </c>
      <c r="B51" s="90" t="s">
        <v>553</v>
      </c>
      <c r="C51" s="2">
        <v>75</v>
      </c>
      <c r="D51" s="5"/>
      <c r="E51" s="43">
        <v>43930</v>
      </c>
    </row>
    <row r="52" spans="1:5" x14ac:dyDescent="0.35">
      <c r="A52" s="100" t="s">
        <v>570</v>
      </c>
      <c r="B52" s="100" t="s">
        <v>571</v>
      </c>
      <c r="C52" s="34">
        <v>75</v>
      </c>
      <c r="D52" s="5"/>
      <c r="E52" s="44">
        <v>43936</v>
      </c>
    </row>
    <row r="53" spans="1:5" x14ac:dyDescent="0.35">
      <c r="A53" s="100" t="s">
        <v>585</v>
      </c>
      <c r="B53" s="100" t="s">
        <v>586</v>
      </c>
      <c r="C53" s="34">
        <v>75</v>
      </c>
      <c r="D53" s="5"/>
      <c r="E53" s="44">
        <v>43943</v>
      </c>
    </row>
    <row r="54" spans="1:5" x14ac:dyDescent="0.35">
      <c r="A54" s="100" t="s">
        <v>587</v>
      </c>
      <c r="B54" s="100" t="s">
        <v>588</v>
      </c>
      <c r="C54" s="34">
        <v>75</v>
      </c>
      <c r="D54" s="5"/>
      <c r="E54" s="44">
        <v>43943</v>
      </c>
    </row>
    <row r="55" spans="1:5" x14ac:dyDescent="0.35">
      <c r="A55" s="100" t="s">
        <v>589</v>
      </c>
      <c r="B55" s="100" t="s">
        <v>590</v>
      </c>
      <c r="C55" s="34">
        <v>75</v>
      </c>
      <c r="D55" s="5"/>
      <c r="E55" s="44">
        <v>43943</v>
      </c>
    </row>
    <row r="56" spans="1:5" x14ac:dyDescent="0.35">
      <c r="A56" s="90" t="s">
        <v>595</v>
      </c>
      <c r="B56" s="90" t="s">
        <v>594</v>
      </c>
      <c r="C56" s="2">
        <v>75</v>
      </c>
      <c r="D56" s="1"/>
      <c r="E56" s="43">
        <v>43945</v>
      </c>
    </row>
    <row r="57" spans="1:5" x14ac:dyDescent="0.35">
      <c r="A57" s="100" t="s">
        <v>598</v>
      </c>
      <c r="B57" s="100" t="s">
        <v>599</v>
      </c>
      <c r="C57" s="34">
        <v>75</v>
      </c>
      <c r="D57" s="33"/>
      <c r="E57" s="44">
        <v>43945</v>
      </c>
    </row>
    <row r="58" spans="1:5" x14ac:dyDescent="0.35">
      <c r="A58" s="100"/>
      <c r="B58" s="100"/>
      <c r="C58" s="34"/>
      <c r="D58" s="5"/>
      <c r="E58" s="44"/>
    </row>
    <row r="59" spans="1:5" x14ac:dyDescent="0.35">
      <c r="A59" s="90"/>
      <c r="B59" s="90"/>
      <c r="C59" s="2"/>
      <c r="D59" s="2"/>
      <c r="E59" s="43"/>
    </row>
    <row r="60" spans="1:5" ht="13.15" thickBot="1" x14ac:dyDescent="0.4">
      <c r="A60" s="118"/>
      <c r="B60" s="100"/>
      <c r="C60" s="34"/>
      <c r="D60" s="5"/>
      <c r="E60" s="44"/>
    </row>
    <row r="61" spans="1:5" x14ac:dyDescent="0.35">
      <c r="A61" s="162" t="s">
        <v>116</v>
      </c>
      <c r="B61" s="120"/>
      <c r="C61" s="121">
        <f>SUM(C50:C60)</f>
        <v>600</v>
      </c>
      <c r="D61" s="122"/>
      <c r="E61" s="123"/>
    </row>
    <row r="62" spans="1:5" x14ac:dyDescent="0.35">
      <c r="A62" s="163" t="s">
        <v>119</v>
      </c>
      <c r="B62" s="144"/>
      <c r="C62" s="57"/>
      <c r="D62" s="57">
        <v>450</v>
      </c>
      <c r="E62" s="125"/>
    </row>
    <row r="63" spans="1:5" ht="13.5" thickBot="1" x14ac:dyDescent="0.45">
      <c r="A63" s="164" t="s">
        <v>115</v>
      </c>
      <c r="B63" s="150"/>
      <c r="C63" s="128"/>
      <c r="D63" s="127"/>
      <c r="E63" s="130">
        <f>E49+C61-D62-D63</f>
        <v>20211.100000000002</v>
      </c>
    </row>
    <row r="64" spans="1:5" x14ac:dyDescent="0.35">
      <c r="A64" s="184" t="s">
        <v>625</v>
      </c>
      <c r="B64" s="184" t="s">
        <v>624</v>
      </c>
      <c r="C64" s="185">
        <v>75</v>
      </c>
      <c r="D64" s="186"/>
      <c r="E64" s="187">
        <v>43955</v>
      </c>
    </row>
    <row r="65" spans="1:5" x14ac:dyDescent="0.35">
      <c r="A65" s="90" t="s">
        <v>628</v>
      </c>
      <c r="B65" s="90" t="s">
        <v>629</v>
      </c>
      <c r="C65" s="2">
        <v>75</v>
      </c>
      <c r="D65" s="1"/>
      <c r="E65" s="43">
        <v>43956</v>
      </c>
    </row>
    <row r="66" spans="1:5" x14ac:dyDescent="0.35">
      <c r="A66" s="99" t="s">
        <v>641</v>
      </c>
      <c r="B66" s="99" t="s">
        <v>642</v>
      </c>
      <c r="C66" s="131">
        <v>75</v>
      </c>
      <c r="D66" s="138"/>
      <c r="E66" s="139">
        <v>43958</v>
      </c>
    </row>
    <row r="67" spans="1:5" x14ac:dyDescent="0.35">
      <c r="A67" s="90" t="s">
        <v>643</v>
      </c>
      <c r="B67" s="90" t="s">
        <v>644</v>
      </c>
      <c r="C67" s="2">
        <v>75</v>
      </c>
      <c r="D67" s="1"/>
      <c r="E67" s="43">
        <v>43959</v>
      </c>
    </row>
    <row r="68" spans="1:5" x14ac:dyDescent="0.35">
      <c r="A68" s="178" t="s">
        <v>652</v>
      </c>
      <c r="B68" s="178" t="s">
        <v>653</v>
      </c>
      <c r="C68" s="176">
        <v>75</v>
      </c>
      <c r="D68" s="175"/>
      <c r="E68" s="191">
        <v>43962</v>
      </c>
    </row>
    <row r="69" spans="1:5" x14ac:dyDescent="0.35">
      <c r="A69" s="202" t="s">
        <v>682</v>
      </c>
      <c r="B69" s="202" t="s">
        <v>683</v>
      </c>
      <c r="C69" s="203">
        <v>75</v>
      </c>
      <c r="D69" s="204"/>
      <c r="E69" s="205">
        <v>43978</v>
      </c>
    </row>
    <row r="70" spans="1:5" x14ac:dyDescent="0.35">
      <c r="A70" s="202" t="s">
        <v>691</v>
      </c>
      <c r="B70" s="202" t="s">
        <v>571</v>
      </c>
      <c r="C70" s="203">
        <v>75</v>
      </c>
      <c r="D70" s="204"/>
      <c r="E70" s="205">
        <v>43980</v>
      </c>
    </row>
    <row r="71" spans="1:5" ht="13.15" thickBot="1" x14ac:dyDescent="0.4">
      <c r="A71" s="100"/>
      <c r="B71" s="100"/>
      <c r="C71" s="34"/>
      <c r="D71" s="33"/>
      <c r="E71" s="44"/>
    </row>
    <row r="72" spans="1:5" x14ac:dyDescent="0.35">
      <c r="A72" s="119" t="s">
        <v>116</v>
      </c>
      <c r="B72" s="120"/>
      <c r="C72" s="121">
        <f>SUM(C64:C71)</f>
        <v>525</v>
      </c>
      <c r="D72" s="122"/>
      <c r="E72" s="123"/>
    </row>
    <row r="73" spans="1:5" x14ac:dyDescent="0.35">
      <c r="A73" s="124" t="s">
        <v>119</v>
      </c>
      <c r="B73" s="55"/>
      <c r="C73" s="57"/>
      <c r="D73" s="57">
        <v>150</v>
      </c>
      <c r="E73" s="125"/>
    </row>
    <row r="74" spans="1:5" ht="13.5" thickBot="1" x14ac:dyDescent="0.45">
      <c r="A74" s="126" t="s">
        <v>115</v>
      </c>
      <c r="B74" s="150"/>
      <c r="C74" s="128"/>
      <c r="D74" s="127"/>
      <c r="E74" s="142">
        <f>E63+C72-D73</f>
        <v>20586.100000000002</v>
      </c>
    </row>
    <row r="75" spans="1:5" x14ac:dyDescent="0.35">
      <c r="A75" s="129" t="s">
        <v>696</v>
      </c>
      <c r="B75" s="129" t="s">
        <v>697</v>
      </c>
      <c r="C75" s="5">
        <v>75</v>
      </c>
      <c r="D75" s="104"/>
      <c r="E75" s="170">
        <v>43983</v>
      </c>
    </row>
    <row r="76" spans="1:5" x14ac:dyDescent="0.35">
      <c r="A76" s="90" t="s">
        <v>704</v>
      </c>
      <c r="B76" s="90" t="s">
        <v>703</v>
      </c>
      <c r="C76" s="2">
        <v>75</v>
      </c>
      <c r="D76" s="1"/>
      <c r="E76" s="43">
        <v>43983</v>
      </c>
    </row>
    <row r="77" spans="1:5" x14ac:dyDescent="0.35">
      <c r="A77" s="90" t="s">
        <v>717</v>
      </c>
      <c r="B77" s="90" t="s">
        <v>718</v>
      </c>
      <c r="C77" s="2">
        <v>75</v>
      </c>
      <c r="D77" s="1"/>
      <c r="E77" s="43">
        <v>43984</v>
      </c>
    </row>
    <row r="78" spans="1:5" x14ac:dyDescent="0.35">
      <c r="A78" s="90" t="s">
        <v>715</v>
      </c>
      <c r="B78" s="90" t="s">
        <v>716</v>
      </c>
      <c r="C78" s="2">
        <v>75</v>
      </c>
      <c r="D78" s="1"/>
      <c r="E78" s="43">
        <v>43987</v>
      </c>
    </row>
    <row r="79" spans="1:5" x14ac:dyDescent="0.35">
      <c r="A79" s="90" t="s">
        <v>723</v>
      </c>
      <c r="B79" s="90" t="s">
        <v>722</v>
      </c>
      <c r="C79" s="2">
        <v>75</v>
      </c>
      <c r="D79" s="1"/>
      <c r="E79" s="43">
        <v>43987</v>
      </c>
    </row>
    <row r="80" spans="1:5" x14ac:dyDescent="0.35">
      <c r="A80" s="100" t="s">
        <v>738</v>
      </c>
      <c r="B80" s="100" t="s">
        <v>739</v>
      </c>
      <c r="C80" s="34">
        <v>75</v>
      </c>
      <c r="D80" s="33"/>
      <c r="E80" s="44">
        <v>43991</v>
      </c>
    </row>
    <row r="81" spans="1:6" x14ac:dyDescent="0.35">
      <c r="A81" s="100" t="s">
        <v>838</v>
      </c>
      <c r="B81" s="100" t="s">
        <v>839</v>
      </c>
      <c r="C81" s="34">
        <v>75</v>
      </c>
      <c r="D81" s="33"/>
      <c r="E81" s="44">
        <v>44008</v>
      </c>
    </row>
    <row r="82" spans="1:6" x14ac:dyDescent="0.35">
      <c r="A82" s="100" t="s">
        <v>840</v>
      </c>
      <c r="B82" s="100" t="s">
        <v>841</v>
      </c>
      <c r="C82" s="34">
        <v>75</v>
      </c>
      <c r="D82" s="33"/>
      <c r="E82" s="44">
        <v>44008</v>
      </c>
    </row>
    <row r="83" spans="1:6" ht="13.15" x14ac:dyDescent="0.4">
      <c r="A83" s="100" t="s">
        <v>775</v>
      </c>
      <c r="B83" s="100" t="s">
        <v>776</v>
      </c>
      <c r="C83" s="34">
        <v>75</v>
      </c>
      <c r="D83" s="33"/>
      <c r="E83" s="44">
        <v>44011</v>
      </c>
      <c r="F83" s="6"/>
    </row>
    <row r="84" spans="1:6" ht="13.15" x14ac:dyDescent="0.4">
      <c r="A84" s="100" t="s">
        <v>777</v>
      </c>
      <c r="B84" s="100" t="s">
        <v>778</v>
      </c>
      <c r="C84" s="34">
        <v>75</v>
      </c>
      <c r="D84" s="33"/>
      <c r="E84" s="44">
        <v>44011</v>
      </c>
      <c r="F84" s="6"/>
    </row>
    <row r="85" spans="1:6" ht="13.15" x14ac:dyDescent="0.4">
      <c r="A85" s="90"/>
      <c r="B85" s="90"/>
      <c r="C85" s="2"/>
      <c r="D85" s="90"/>
      <c r="E85" s="43"/>
      <c r="F85" s="6"/>
    </row>
    <row r="86" spans="1:6" x14ac:dyDescent="0.35">
      <c r="A86" s="145" t="s">
        <v>116</v>
      </c>
      <c r="B86" s="146"/>
      <c r="C86" s="147">
        <f>SUM(C75:C85)</f>
        <v>750</v>
      </c>
      <c r="D86" s="148"/>
      <c r="E86" s="149"/>
    </row>
    <row r="87" spans="1:6" x14ac:dyDescent="0.35">
      <c r="A87" s="124" t="s">
        <v>119</v>
      </c>
      <c r="B87" s="144"/>
      <c r="C87" s="57"/>
      <c r="D87" s="57">
        <v>225</v>
      </c>
      <c r="E87" s="125"/>
    </row>
    <row r="88" spans="1:6" ht="13.5" thickBot="1" x14ac:dyDescent="0.45">
      <c r="A88" s="265" t="s">
        <v>115</v>
      </c>
      <c r="B88" s="265"/>
      <c r="C88" s="266"/>
      <c r="D88" s="265"/>
      <c r="E88" s="267">
        <f>E74+C86-D87</f>
        <v>21111.100000000002</v>
      </c>
    </row>
    <row r="89" spans="1:6" ht="13.5" thickBot="1" x14ac:dyDescent="0.45">
      <c r="A89" s="157" t="s">
        <v>71</v>
      </c>
      <c r="B89" s="158" t="s">
        <v>121</v>
      </c>
      <c r="C89" s="159">
        <v>5.13</v>
      </c>
      <c r="D89" s="268"/>
      <c r="E89" s="160">
        <f>E88+C89</f>
        <v>21116.230000000003</v>
      </c>
    </row>
    <row r="90" spans="1:6" x14ac:dyDescent="0.35">
      <c r="A90" s="129" t="s">
        <v>786</v>
      </c>
      <c r="B90" s="129" t="s">
        <v>787</v>
      </c>
      <c r="C90" s="5">
        <v>75</v>
      </c>
      <c r="D90" s="104"/>
      <c r="E90" s="105">
        <v>44013</v>
      </c>
    </row>
    <row r="91" spans="1:6" x14ac:dyDescent="0.35">
      <c r="A91" s="90" t="s">
        <v>790</v>
      </c>
      <c r="B91" s="90" t="s">
        <v>227</v>
      </c>
      <c r="C91" s="2">
        <v>75</v>
      </c>
      <c r="D91" s="1"/>
      <c r="E91" s="43">
        <v>44014</v>
      </c>
    </row>
    <row r="92" spans="1:6" x14ac:dyDescent="0.35">
      <c r="A92" s="90" t="s">
        <v>815</v>
      </c>
      <c r="B92" s="90" t="s">
        <v>816</v>
      </c>
      <c r="C92" s="2">
        <v>75</v>
      </c>
      <c r="D92" s="1"/>
      <c r="E92" s="43">
        <v>44021</v>
      </c>
    </row>
    <row r="93" spans="1:6" x14ac:dyDescent="0.35">
      <c r="A93" s="90" t="s">
        <v>830</v>
      </c>
      <c r="B93" s="90" t="s">
        <v>831</v>
      </c>
      <c r="C93" s="2">
        <v>75</v>
      </c>
      <c r="D93" s="1"/>
      <c r="E93" s="43">
        <v>44026</v>
      </c>
    </row>
    <row r="94" spans="1:6" x14ac:dyDescent="0.35">
      <c r="A94" s="90" t="s">
        <v>832</v>
      </c>
      <c r="B94" s="90" t="s">
        <v>833</v>
      </c>
      <c r="C94" s="2">
        <v>75</v>
      </c>
      <c r="D94" s="1"/>
      <c r="E94" s="43">
        <v>44026</v>
      </c>
    </row>
    <row r="95" spans="1:6" x14ac:dyDescent="0.35">
      <c r="A95" s="90" t="s">
        <v>845</v>
      </c>
      <c r="B95" s="90" t="s">
        <v>846</v>
      </c>
      <c r="C95" s="2">
        <v>75</v>
      </c>
      <c r="D95" s="1"/>
      <c r="E95" s="43">
        <v>44029</v>
      </c>
    </row>
    <row r="96" spans="1:6" x14ac:dyDescent="0.35">
      <c r="A96" s="90" t="s">
        <v>847</v>
      </c>
      <c r="B96" s="90" t="s">
        <v>848</v>
      </c>
      <c r="C96" s="2">
        <v>75</v>
      </c>
      <c r="D96" s="1"/>
      <c r="E96" s="43">
        <v>44029</v>
      </c>
    </row>
    <row r="97" spans="1:5" x14ac:dyDescent="0.35">
      <c r="A97" s="90" t="s">
        <v>1048</v>
      </c>
      <c r="B97" s="90" t="s">
        <v>1049</v>
      </c>
      <c r="C97" s="2">
        <v>75</v>
      </c>
      <c r="D97" s="1"/>
      <c r="E97" s="43">
        <v>44034</v>
      </c>
    </row>
    <row r="98" spans="1:5" x14ac:dyDescent="0.35">
      <c r="A98" s="90" t="s">
        <v>861</v>
      </c>
      <c r="B98" s="90" t="s">
        <v>862</v>
      </c>
      <c r="C98" s="2">
        <v>75</v>
      </c>
      <c r="D98" s="1"/>
      <c r="E98" s="43">
        <v>44035</v>
      </c>
    </row>
    <row r="99" spans="1:5" x14ac:dyDescent="0.35">
      <c r="A99" s="100" t="s">
        <v>1050</v>
      </c>
      <c r="B99" s="100" t="s">
        <v>1051</v>
      </c>
      <c r="C99" s="34">
        <v>75</v>
      </c>
      <c r="D99" s="33"/>
      <c r="E99" s="44">
        <v>44039</v>
      </c>
    </row>
    <row r="100" spans="1:5" x14ac:dyDescent="0.35">
      <c r="A100" s="100" t="s">
        <v>868</v>
      </c>
      <c r="B100" s="100" t="s">
        <v>869</v>
      </c>
      <c r="C100" s="34">
        <v>75</v>
      </c>
      <c r="D100" s="33"/>
      <c r="E100" s="44">
        <v>44042</v>
      </c>
    </row>
    <row r="101" spans="1:5" x14ac:dyDescent="0.35">
      <c r="A101" s="100" t="s">
        <v>875</v>
      </c>
      <c r="B101" s="100" t="s">
        <v>876</v>
      </c>
      <c r="C101" s="34">
        <v>75</v>
      </c>
      <c r="D101" s="33"/>
      <c r="E101" s="44">
        <v>44043</v>
      </c>
    </row>
    <row r="102" spans="1:5" x14ac:dyDescent="0.35">
      <c r="A102" s="100"/>
      <c r="B102" s="100"/>
      <c r="C102" s="34"/>
      <c r="D102" s="33"/>
      <c r="E102" s="44"/>
    </row>
    <row r="103" spans="1:5" x14ac:dyDescent="0.35">
      <c r="A103" s="100"/>
      <c r="B103" s="100"/>
      <c r="C103" s="34"/>
      <c r="D103" s="33"/>
      <c r="E103" s="44"/>
    </row>
    <row r="104" spans="1:5" x14ac:dyDescent="0.35">
      <c r="A104" s="100"/>
      <c r="B104" s="100"/>
      <c r="C104" s="34"/>
      <c r="D104" s="33"/>
      <c r="E104" s="44"/>
    </row>
    <row r="105" spans="1:5" x14ac:dyDescent="0.35">
      <c r="A105" s="100"/>
      <c r="B105" s="100"/>
      <c r="C105" s="34"/>
      <c r="D105" s="33"/>
      <c r="E105" s="44"/>
    </row>
    <row r="106" spans="1:5" ht="13.15" thickBot="1" x14ac:dyDescent="0.4">
      <c r="A106" s="33"/>
      <c r="B106" s="33"/>
      <c r="C106" s="34"/>
      <c r="D106" s="33"/>
      <c r="E106" s="44"/>
    </row>
    <row r="107" spans="1:5" x14ac:dyDescent="0.35">
      <c r="A107" s="119" t="s">
        <v>116</v>
      </c>
      <c r="B107" s="120"/>
      <c r="C107" s="121">
        <f>SUM(C90:C106)</f>
        <v>900</v>
      </c>
      <c r="D107" s="122"/>
      <c r="E107" s="123"/>
    </row>
    <row r="108" spans="1:5" x14ac:dyDescent="0.35">
      <c r="A108" s="124" t="s">
        <v>119</v>
      </c>
      <c r="B108" s="55"/>
      <c r="C108" s="57"/>
      <c r="D108" s="57">
        <v>300</v>
      </c>
      <c r="E108" s="125"/>
    </row>
    <row r="109" spans="1:5" ht="13.15" thickBot="1" x14ac:dyDescent="0.4">
      <c r="A109" s="126" t="s">
        <v>115</v>
      </c>
      <c r="B109" s="150"/>
      <c r="C109" s="128"/>
      <c r="D109" s="127"/>
      <c r="E109" s="151">
        <f>E89+C107-D108</f>
        <v>21716.230000000003</v>
      </c>
    </row>
    <row r="110" spans="1:5" ht="13.15" thickBot="1" x14ac:dyDescent="0.4">
      <c r="A110" s="215"/>
      <c r="B110" s="216"/>
      <c r="C110" s="217"/>
      <c r="D110" s="218"/>
      <c r="E110" s="219"/>
    </row>
    <row r="111" spans="1:5" x14ac:dyDescent="0.35">
      <c r="A111" s="171" t="s">
        <v>899</v>
      </c>
      <c r="B111" s="190" t="s">
        <v>900</v>
      </c>
      <c r="C111" s="173">
        <v>75</v>
      </c>
      <c r="D111" s="172"/>
      <c r="E111" s="206">
        <v>44053</v>
      </c>
    </row>
    <row r="112" spans="1:5" x14ac:dyDescent="0.35">
      <c r="A112" s="129" t="s">
        <v>915</v>
      </c>
      <c r="B112" s="129" t="s">
        <v>916</v>
      </c>
      <c r="C112" s="5">
        <v>75</v>
      </c>
      <c r="D112" s="104"/>
      <c r="E112" s="105">
        <v>44060</v>
      </c>
    </row>
    <row r="113" spans="1:6" x14ac:dyDescent="0.35">
      <c r="A113" s="129" t="s">
        <v>931</v>
      </c>
      <c r="B113" s="129" t="s">
        <v>932</v>
      </c>
      <c r="C113" s="5">
        <v>75</v>
      </c>
      <c r="D113" s="104"/>
      <c r="E113" s="105">
        <v>44064</v>
      </c>
    </row>
    <row r="114" spans="1:6" x14ac:dyDescent="0.35">
      <c r="A114" s="129" t="s">
        <v>941</v>
      </c>
      <c r="B114" s="129" t="s">
        <v>942</v>
      </c>
      <c r="C114" s="5">
        <v>75</v>
      </c>
      <c r="D114" s="104"/>
      <c r="E114" s="105">
        <v>44068</v>
      </c>
    </row>
    <row r="115" spans="1:6" x14ac:dyDescent="0.35">
      <c r="A115" s="90"/>
      <c r="B115" s="90"/>
      <c r="C115" s="2"/>
      <c r="D115" s="1"/>
      <c r="E115" s="43"/>
    </row>
    <row r="116" spans="1:6" x14ac:dyDescent="0.35">
      <c r="A116" s="90"/>
      <c r="B116" s="90"/>
      <c r="C116" s="2"/>
      <c r="D116" s="1"/>
      <c r="E116" s="43"/>
    </row>
    <row r="117" spans="1:6" x14ac:dyDescent="0.35">
      <c r="A117" s="100"/>
      <c r="B117" s="100"/>
      <c r="C117" s="34"/>
      <c r="D117" s="33"/>
      <c r="E117" s="44"/>
    </row>
    <row r="118" spans="1:6" x14ac:dyDescent="0.35">
      <c r="A118" s="100"/>
      <c r="B118" s="100"/>
      <c r="C118" s="34"/>
      <c r="D118" s="33"/>
      <c r="E118" s="44"/>
    </row>
    <row r="119" spans="1:6" x14ac:dyDescent="0.35">
      <c r="A119" s="100"/>
      <c r="B119" s="100"/>
      <c r="C119" s="34"/>
      <c r="D119" s="33"/>
      <c r="E119" s="44"/>
    </row>
    <row r="120" spans="1:6" x14ac:dyDescent="0.35">
      <c r="A120" s="100"/>
      <c r="B120" s="100"/>
      <c r="C120" s="34"/>
      <c r="D120" s="33"/>
      <c r="E120" s="44"/>
    </row>
    <row r="121" spans="1:6" ht="13.15" thickBot="1" x14ac:dyDescent="0.4">
      <c r="A121" s="100"/>
      <c r="B121" s="100"/>
      <c r="C121" s="34"/>
      <c r="D121" s="33"/>
      <c r="E121" s="44"/>
    </row>
    <row r="122" spans="1:6" x14ac:dyDescent="0.35">
      <c r="A122" s="152" t="s">
        <v>116</v>
      </c>
      <c r="B122" s="122"/>
      <c r="C122" s="121">
        <f>SUM(C111:C121)</f>
        <v>300</v>
      </c>
      <c r="D122" s="122"/>
      <c r="E122" s="123"/>
    </row>
    <row r="123" spans="1:6" x14ac:dyDescent="0.35">
      <c r="A123" s="124" t="s">
        <v>119</v>
      </c>
      <c r="B123" s="144"/>
      <c r="C123" s="57"/>
      <c r="D123" s="57">
        <v>450</v>
      </c>
      <c r="E123" s="125"/>
    </row>
    <row r="124" spans="1:6" ht="13.15" thickBot="1" x14ac:dyDescent="0.4">
      <c r="A124" s="126" t="s">
        <v>115</v>
      </c>
      <c r="B124" s="150"/>
      <c r="C124" s="128"/>
      <c r="D124" s="127"/>
      <c r="E124" s="151">
        <f>E109+C122-D123</f>
        <v>21566.230000000003</v>
      </c>
    </row>
    <row r="125" spans="1:6" ht="12" customHeight="1" thickBot="1" x14ac:dyDescent="0.45">
      <c r="A125" s="135"/>
      <c r="B125" s="155"/>
      <c r="C125" s="156"/>
      <c r="D125" s="156"/>
      <c r="E125" s="134"/>
    </row>
    <row r="126" spans="1:6" ht="12.75" customHeight="1" x14ac:dyDescent="0.35">
      <c r="A126" s="129" t="s">
        <v>959</v>
      </c>
      <c r="B126" s="129" t="s">
        <v>653</v>
      </c>
      <c r="C126" s="5">
        <v>75</v>
      </c>
      <c r="D126" s="104"/>
      <c r="E126" s="105">
        <v>44076</v>
      </c>
    </row>
    <row r="127" spans="1:6" x14ac:dyDescent="0.35">
      <c r="A127" s="129" t="s">
        <v>1019</v>
      </c>
      <c r="B127" s="129" t="s">
        <v>1020</v>
      </c>
      <c r="C127" s="5">
        <v>75</v>
      </c>
      <c r="D127" s="104"/>
      <c r="E127" s="105">
        <v>44096</v>
      </c>
    </row>
    <row r="128" spans="1:6" ht="13.15" x14ac:dyDescent="0.4">
      <c r="A128" s="90"/>
      <c r="B128" s="90"/>
      <c r="C128" s="2"/>
      <c r="D128" s="1"/>
      <c r="E128" s="43"/>
      <c r="F128" s="6"/>
    </row>
    <row r="129" spans="1:5" x14ac:dyDescent="0.35">
      <c r="A129" s="90"/>
      <c r="B129" s="90"/>
      <c r="C129" s="2"/>
      <c r="D129" s="1"/>
      <c r="E129" s="43"/>
    </row>
    <row r="130" spans="1:5" x14ac:dyDescent="0.35">
      <c r="A130" s="90"/>
      <c r="B130" s="90"/>
      <c r="C130" s="2"/>
      <c r="D130" s="1"/>
      <c r="E130" s="43"/>
    </row>
    <row r="131" spans="1:5" x14ac:dyDescent="0.35">
      <c r="A131" s="90"/>
      <c r="B131" s="90"/>
      <c r="C131" s="2"/>
      <c r="D131" s="1"/>
      <c r="E131" s="153"/>
    </row>
    <row r="132" spans="1:5" x14ac:dyDescent="0.35">
      <c r="A132" s="90"/>
      <c r="B132" s="90"/>
      <c r="C132" s="2"/>
      <c r="D132" s="1"/>
      <c r="E132" s="43"/>
    </row>
    <row r="133" spans="1:5" x14ac:dyDescent="0.35">
      <c r="A133" s="90"/>
      <c r="B133" s="90"/>
      <c r="C133" s="2"/>
      <c r="D133" s="1"/>
      <c r="E133" s="43"/>
    </row>
    <row r="134" spans="1:5" x14ac:dyDescent="0.35">
      <c r="A134" s="90"/>
      <c r="B134" s="90"/>
      <c r="C134" s="2"/>
      <c r="D134" s="1"/>
      <c r="E134" s="43"/>
    </row>
    <row r="135" spans="1:5" x14ac:dyDescent="0.35">
      <c r="A135" s="90"/>
      <c r="B135" s="90"/>
      <c r="C135" s="2"/>
      <c r="D135" s="1"/>
      <c r="E135" s="43"/>
    </row>
    <row r="136" spans="1:5" x14ac:dyDescent="0.35">
      <c r="A136" s="90"/>
      <c r="B136" s="90"/>
      <c r="C136" s="2"/>
      <c r="D136" s="1"/>
      <c r="E136" s="43"/>
    </row>
    <row r="137" spans="1:5" x14ac:dyDescent="0.35">
      <c r="A137" s="90"/>
      <c r="B137" s="90"/>
      <c r="C137" s="2"/>
      <c r="D137" s="1"/>
      <c r="E137" s="43"/>
    </row>
    <row r="138" spans="1:5" x14ac:dyDescent="0.35">
      <c r="A138" s="90"/>
      <c r="B138" s="90"/>
      <c r="C138" s="2"/>
      <c r="D138" s="1"/>
      <c r="E138" s="43"/>
    </row>
    <row r="139" spans="1:5" ht="13.15" thickBot="1" x14ac:dyDescent="0.4">
      <c r="A139" s="90"/>
      <c r="B139" s="90"/>
      <c r="C139" s="2"/>
      <c r="D139" s="1"/>
      <c r="E139" s="43"/>
    </row>
    <row r="140" spans="1:5" x14ac:dyDescent="0.35">
      <c r="A140" s="152" t="s">
        <v>116</v>
      </c>
      <c r="B140" s="122"/>
      <c r="C140" s="121">
        <f>SUM(C126:C139)</f>
        <v>150</v>
      </c>
      <c r="D140" s="121"/>
      <c r="E140" s="154"/>
    </row>
    <row r="141" spans="1:5" x14ac:dyDescent="0.35">
      <c r="A141" s="140" t="s">
        <v>119</v>
      </c>
      <c r="B141" s="55"/>
      <c r="C141" s="57"/>
      <c r="D141" s="57">
        <v>150</v>
      </c>
      <c r="E141" s="125"/>
    </row>
    <row r="142" spans="1:5" ht="13.15" thickBot="1" x14ac:dyDescent="0.4">
      <c r="A142" s="141" t="s">
        <v>115</v>
      </c>
      <c r="B142" s="127"/>
      <c r="C142" s="128"/>
      <c r="D142" s="128"/>
      <c r="E142" s="151">
        <f>E124+C140-D141</f>
        <v>21566.230000000003</v>
      </c>
    </row>
    <row r="143" spans="1:5" ht="13.5" thickBot="1" x14ac:dyDescent="0.45">
      <c r="A143" s="269" t="s">
        <v>1047</v>
      </c>
      <c r="B143" s="158" t="s">
        <v>121</v>
      </c>
      <c r="C143" s="159">
        <v>5.45</v>
      </c>
      <c r="D143" s="159"/>
      <c r="E143" s="160">
        <f>E142+C143</f>
        <v>21571.680000000004</v>
      </c>
    </row>
    <row r="144" spans="1:5" x14ac:dyDescent="0.35">
      <c r="A144" s="129" t="s">
        <v>1026</v>
      </c>
      <c r="B144" s="129" t="s">
        <v>1025</v>
      </c>
      <c r="C144" s="5">
        <v>75</v>
      </c>
      <c r="D144" s="5"/>
      <c r="E144" s="105">
        <v>44106</v>
      </c>
    </row>
    <row r="145" spans="1:5" x14ac:dyDescent="0.35">
      <c r="A145" s="129" t="s">
        <v>1044</v>
      </c>
      <c r="B145" s="129" t="s">
        <v>1045</v>
      </c>
      <c r="C145" s="5">
        <v>75</v>
      </c>
      <c r="D145" s="5"/>
      <c r="E145" s="105">
        <v>44112</v>
      </c>
    </row>
    <row r="146" spans="1:5" x14ac:dyDescent="0.35">
      <c r="A146" s="129" t="s">
        <v>1055</v>
      </c>
      <c r="B146" s="129" t="s">
        <v>1056</v>
      </c>
      <c r="C146" s="5">
        <v>75</v>
      </c>
      <c r="D146" s="5"/>
      <c r="E146" s="105">
        <v>44113</v>
      </c>
    </row>
    <row r="147" spans="1:5" x14ac:dyDescent="0.35">
      <c r="A147" s="129" t="s">
        <v>1063</v>
      </c>
      <c r="B147" s="129" t="s">
        <v>1062</v>
      </c>
      <c r="C147" s="5">
        <v>75</v>
      </c>
      <c r="D147" s="5"/>
      <c r="E147" s="105">
        <v>44113</v>
      </c>
    </row>
    <row r="148" spans="1:5" x14ac:dyDescent="0.35">
      <c r="A148" s="129" t="s">
        <v>1150</v>
      </c>
      <c r="B148" s="129" t="s">
        <v>1113</v>
      </c>
      <c r="C148" s="5">
        <v>75</v>
      </c>
      <c r="D148" s="5"/>
      <c r="E148" s="105">
        <v>44118</v>
      </c>
    </row>
    <row r="149" spans="1:5" x14ac:dyDescent="0.35">
      <c r="A149" s="129" t="s">
        <v>1096</v>
      </c>
      <c r="B149" s="129" t="s">
        <v>1097</v>
      </c>
      <c r="C149" s="5">
        <v>75</v>
      </c>
      <c r="D149" s="5"/>
      <c r="E149" s="105">
        <v>44127</v>
      </c>
    </row>
    <row r="150" spans="1:5" x14ac:dyDescent="0.35">
      <c r="A150" s="90"/>
      <c r="B150" s="90"/>
      <c r="C150" s="2"/>
      <c r="D150" s="2"/>
      <c r="E150" s="43"/>
    </row>
    <row r="151" spans="1:5" x14ac:dyDescent="0.35">
      <c r="A151" s="90"/>
      <c r="B151" s="90"/>
      <c r="C151" s="2"/>
      <c r="D151" s="2"/>
      <c r="E151" s="43"/>
    </row>
    <row r="152" spans="1:5" x14ac:dyDescent="0.35">
      <c r="A152" s="90"/>
      <c r="B152" s="90"/>
      <c r="C152" s="2"/>
      <c r="D152" s="2"/>
      <c r="E152" s="43"/>
    </row>
    <row r="153" spans="1:5" x14ac:dyDescent="0.35">
      <c r="A153" s="90"/>
      <c r="B153" s="90"/>
      <c r="C153" s="2"/>
      <c r="D153" s="2"/>
      <c r="E153" s="43"/>
    </row>
    <row r="154" spans="1:5" x14ac:dyDescent="0.35">
      <c r="A154" s="90"/>
      <c r="B154" s="90"/>
      <c r="C154" s="2"/>
      <c r="D154" s="2"/>
      <c r="E154" s="43"/>
    </row>
    <row r="155" spans="1:5" ht="13.15" thickBot="1" x14ac:dyDescent="0.4">
      <c r="A155" s="90"/>
      <c r="B155" s="90"/>
      <c r="C155" s="2"/>
      <c r="D155" s="2"/>
      <c r="E155" s="43"/>
    </row>
    <row r="156" spans="1:5" x14ac:dyDescent="0.35">
      <c r="A156" s="152" t="s">
        <v>228</v>
      </c>
      <c r="B156" s="122"/>
      <c r="C156" s="121">
        <f>SUM(C144:C155)</f>
        <v>450</v>
      </c>
      <c r="D156" s="121"/>
      <c r="E156" s="154"/>
    </row>
    <row r="157" spans="1:5" x14ac:dyDescent="0.35">
      <c r="A157" s="140" t="s">
        <v>119</v>
      </c>
      <c r="B157" s="55"/>
      <c r="C157" s="57"/>
      <c r="D157" s="57">
        <v>300</v>
      </c>
      <c r="E157" s="125"/>
    </row>
    <row r="158" spans="1:5" ht="13.15" thickBot="1" x14ac:dyDescent="0.4">
      <c r="A158" s="141" t="s">
        <v>115</v>
      </c>
      <c r="B158" s="127"/>
      <c r="C158" s="128"/>
      <c r="D158" s="128"/>
      <c r="E158" s="189">
        <f>E142+C156-D157</f>
        <v>21716.230000000003</v>
      </c>
    </row>
    <row r="159" spans="1:5" x14ac:dyDescent="0.35">
      <c r="A159" s="171" t="s">
        <v>1129</v>
      </c>
      <c r="B159" s="190" t="s">
        <v>1130</v>
      </c>
      <c r="C159" s="173">
        <v>75</v>
      </c>
      <c r="D159" s="173"/>
      <c r="E159" s="191">
        <v>44142</v>
      </c>
    </row>
    <row r="160" spans="1:5" x14ac:dyDescent="0.35">
      <c r="A160" s="129" t="s">
        <v>1144</v>
      </c>
      <c r="B160" s="129" t="s">
        <v>1145</v>
      </c>
      <c r="C160" s="5">
        <v>75</v>
      </c>
      <c r="D160" s="5"/>
      <c r="E160" s="105">
        <v>44144</v>
      </c>
    </row>
    <row r="161" spans="1:5" x14ac:dyDescent="0.35">
      <c r="A161" s="129" t="s">
        <v>1162</v>
      </c>
      <c r="B161" s="129" t="s">
        <v>1159</v>
      </c>
      <c r="C161" s="5">
        <v>75</v>
      </c>
      <c r="D161" s="5"/>
      <c r="E161" s="105">
        <v>44148</v>
      </c>
    </row>
    <row r="162" spans="1:5" x14ac:dyDescent="0.35">
      <c r="A162" s="129" t="s">
        <v>1163</v>
      </c>
      <c r="B162" s="129" t="s">
        <v>1160</v>
      </c>
      <c r="C162" s="5">
        <v>75</v>
      </c>
      <c r="D162" s="5"/>
      <c r="E162" s="105">
        <v>44148</v>
      </c>
    </row>
    <row r="163" spans="1:5" x14ac:dyDescent="0.35">
      <c r="A163" s="129" t="s">
        <v>1164</v>
      </c>
      <c r="B163" s="129" t="s">
        <v>1161</v>
      </c>
      <c r="C163" s="5">
        <v>75</v>
      </c>
      <c r="D163" s="5"/>
      <c r="E163" s="105">
        <v>44148</v>
      </c>
    </row>
    <row r="164" spans="1:5" x14ac:dyDescent="0.35">
      <c r="A164" s="129" t="s">
        <v>1170</v>
      </c>
      <c r="B164" s="129" t="s">
        <v>1171</v>
      </c>
      <c r="C164" s="5">
        <v>75</v>
      </c>
      <c r="D164" s="5"/>
      <c r="E164" s="105">
        <v>44151</v>
      </c>
    </row>
    <row r="165" spans="1:5" x14ac:dyDescent="0.35">
      <c r="A165" s="129" t="s">
        <v>1172</v>
      </c>
      <c r="B165" s="129" t="s">
        <v>594</v>
      </c>
      <c r="C165" s="5">
        <v>75</v>
      </c>
      <c r="D165" s="5"/>
      <c r="E165" s="105">
        <v>44151</v>
      </c>
    </row>
    <row r="166" spans="1:5" x14ac:dyDescent="0.35">
      <c r="A166" s="129" t="s">
        <v>1176</v>
      </c>
      <c r="B166" s="129" t="s">
        <v>1175</v>
      </c>
      <c r="C166" s="5">
        <v>75</v>
      </c>
      <c r="D166" s="5"/>
      <c r="E166" s="105">
        <v>44151</v>
      </c>
    </row>
    <row r="167" spans="1:5" x14ac:dyDescent="0.35">
      <c r="A167" s="129" t="s">
        <v>1198</v>
      </c>
      <c r="B167" s="129" t="s">
        <v>1186</v>
      </c>
      <c r="C167" s="5">
        <v>75</v>
      </c>
      <c r="D167" s="5"/>
      <c r="E167" s="105">
        <v>44154</v>
      </c>
    </row>
    <row r="168" spans="1:5" x14ac:dyDescent="0.35">
      <c r="A168" s="129" t="s">
        <v>1197</v>
      </c>
      <c r="B168" s="129" t="s">
        <v>1187</v>
      </c>
      <c r="C168" s="5">
        <v>75</v>
      </c>
      <c r="D168" s="5"/>
      <c r="E168" s="105">
        <v>44154</v>
      </c>
    </row>
    <row r="169" spans="1:5" ht="13.15" thickBot="1" x14ac:dyDescent="0.4">
      <c r="A169" s="90" t="s">
        <v>1204</v>
      </c>
      <c r="B169" s="90" t="s">
        <v>1205</v>
      </c>
      <c r="C169" s="2">
        <v>75</v>
      </c>
      <c r="D169" s="2"/>
      <c r="E169" s="43">
        <v>44165</v>
      </c>
    </row>
    <row r="170" spans="1:5" x14ac:dyDescent="0.35">
      <c r="A170" s="152" t="s">
        <v>116</v>
      </c>
      <c r="B170" s="122"/>
      <c r="C170" s="121">
        <f>SUM(C159:C169)</f>
        <v>825</v>
      </c>
      <c r="D170" s="122"/>
      <c r="E170" s="123"/>
    </row>
    <row r="171" spans="1:5" x14ac:dyDescent="0.35">
      <c r="A171" s="124" t="s">
        <v>119</v>
      </c>
      <c r="B171" s="144"/>
      <c r="C171" s="57"/>
      <c r="D171" s="57">
        <v>525</v>
      </c>
      <c r="E171" s="125"/>
    </row>
    <row r="172" spans="1:5" ht="13.15" thickBot="1" x14ac:dyDescent="0.4">
      <c r="A172" s="126" t="s">
        <v>115</v>
      </c>
      <c r="B172" s="150"/>
      <c r="C172" s="128"/>
      <c r="D172" s="127"/>
      <c r="E172" s="151">
        <f>E158+C170-D171</f>
        <v>22016.230000000003</v>
      </c>
    </row>
    <row r="173" spans="1:5" x14ac:dyDescent="0.35">
      <c r="A173" s="90" t="s">
        <v>1210</v>
      </c>
      <c r="B173" s="90" t="s">
        <v>1211</v>
      </c>
      <c r="C173" s="2">
        <v>75</v>
      </c>
      <c r="D173" s="2"/>
      <c r="E173" s="43">
        <v>44166</v>
      </c>
    </row>
    <row r="174" spans="1:5" x14ac:dyDescent="0.35">
      <c r="A174" s="90" t="s">
        <v>1215</v>
      </c>
      <c r="B174" s="90" t="s">
        <v>1216</v>
      </c>
      <c r="C174" s="2">
        <v>75</v>
      </c>
      <c r="D174" s="2"/>
      <c r="E174" s="43">
        <v>44167</v>
      </c>
    </row>
    <row r="175" spans="1:5" x14ac:dyDescent="0.35">
      <c r="A175" s="90" t="s">
        <v>1240</v>
      </c>
      <c r="B175" s="90" t="s">
        <v>1241</v>
      </c>
      <c r="C175" s="2">
        <v>75</v>
      </c>
      <c r="D175" s="2"/>
      <c r="E175" s="43">
        <v>44173</v>
      </c>
    </row>
    <row r="176" spans="1:5" x14ac:dyDescent="0.35">
      <c r="A176" s="90" t="s">
        <v>1252</v>
      </c>
      <c r="B176" s="90" t="s">
        <v>1253</v>
      </c>
      <c r="C176" s="2">
        <v>75</v>
      </c>
      <c r="D176" s="2"/>
      <c r="E176" s="43">
        <v>44175</v>
      </c>
    </row>
    <row r="177" spans="1:5" x14ac:dyDescent="0.35">
      <c r="A177" s="90" t="s">
        <v>1286</v>
      </c>
      <c r="B177" s="90" t="s">
        <v>1287</v>
      </c>
      <c r="C177" s="2">
        <v>75</v>
      </c>
      <c r="D177" s="2"/>
      <c r="E177" s="43">
        <v>44196</v>
      </c>
    </row>
    <row r="178" spans="1:5" x14ac:dyDescent="0.35">
      <c r="A178" s="1"/>
      <c r="B178" s="1"/>
      <c r="C178" s="2"/>
      <c r="D178" s="2"/>
      <c r="E178" s="1"/>
    </row>
    <row r="179" spans="1:5" x14ac:dyDescent="0.35">
      <c r="A179" s="1"/>
      <c r="B179" s="1"/>
      <c r="C179" s="2"/>
      <c r="D179" s="2"/>
      <c r="E179" s="1"/>
    </row>
    <row r="180" spans="1:5" x14ac:dyDescent="0.35">
      <c r="A180" s="1"/>
      <c r="B180" s="1"/>
      <c r="C180" s="2"/>
      <c r="D180" s="2"/>
      <c r="E180" s="1"/>
    </row>
    <row r="181" spans="1:5" x14ac:dyDescent="0.35">
      <c r="A181" s="1"/>
      <c r="B181" s="1"/>
      <c r="C181" s="2"/>
      <c r="D181" s="2"/>
      <c r="E181" s="1"/>
    </row>
    <row r="182" spans="1:5" x14ac:dyDescent="0.35">
      <c r="A182" s="1"/>
      <c r="B182" s="1"/>
      <c r="C182" s="2"/>
      <c r="D182" s="2"/>
      <c r="E182" s="1"/>
    </row>
    <row r="183" spans="1:5" x14ac:dyDescent="0.35">
      <c r="A183" s="1"/>
      <c r="B183" s="1"/>
      <c r="C183" s="2"/>
      <c r="D183" s="2"/>
      <c r="E183" s="1"/>
    </row>
    <row r="184" spans="1:5" x14ac:dyDescent="0.35">
      <c r="A184" s="1"/>
      <c r="B184" s="1"/>
      <c r="C184" s="2"/>
      <c r="D184" s="2"/>
      <c r="E184" s="1"/>
    </row>
    <row r="185" spans="1:5" x14ac:dyDescent="0.35">
      <c r="A185" s="1"/>
      <c r="B185" s="1"/>
      <c r="C185" s="2"/>
      <c r="D185" s="2"/>
      <c r="E185" s="1"/>
    </row>
    <row r="186" spans="1:5" ht="13.15" thickBot="1" x14ac:dyDescent="0.4">
      <c r="A186" s="1"/>
      <c r="B186" s="1"/>
      <c r="C186" s="2"/>
      <c r="D186" s="2"/>
      <c r="E186" s="1"/>
    </row>
    <row r="187" spans="1:5" x14ac:dyDescent="0.35">
      <c r="A187" s="152" t="s">
        <v>116</v>
      </c>
      <c r="B187" s="122"/>
      <c r="C187" s="121">
        <f>SUM(C173:C186)</f>
        <v>375</v>
      </c>
      <c r="D187" s="122"/>
      <c r="E187" s="123"/>
    </row>
    <row r="188" spans="1:5" x14ac:dyDescent="0.35">
      <c r="A188" s="124" t="s">
        <v>119</v>
      </c>
      <c r="B188" s="144"/>
      <c r="C188" s="57"/>
      <c r="D188" s="57">
        <v>375</v>
      </c>
      <c r="E188" s="125"/>
    </row>
    <row r="189" spans="1:5" ht="13.15" thickBot="1" x14ac:dyDescent="0.4">
      <c r="A189" s="126" t="s">
        <v>115</v>
      </c>
      <c r="B189" s="150"/>
      <c r="C189" s="128"/>
      <c r="D189" s="127"/>
      <c r="E189" s="151">
        <f>E172+C187-D188</f>
        <v>22016.230000000003</v>
      </c>
    </row>
    <row r="190" spans="1:5" ht="13.5" thickBot="1" x14ac:dyDescent="0.45">
      <c r="A190" s="157" t="s">
        <v>134</v>
      </c>
      <c r="B190" s="158" t="s">
        <v>121</v>
      </c>
      <c r="C190" s="159"/>
      <c r="D190" s="158"/>
      <c r="E190" s="160"/>
    </row>
    <row r="191" spans="1:5" ht="13.5" thickBot="1" x14ac:dyDescent="0.45">
      <c r="A191" s="135"/>
      <c r="B191" s="155"/>
      <c r="C191" s="156"/>
      <c r="D191" s="156"/>
      <c r="E191" s="134">
        <f>E189+C191-D191</f>
        <v>22016.230000000003</v>
      </c>
    </row>
  </sheetData>
  <mergeCells count="1">
    <mergeCell ref="A1:E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indexed="43"/>
  </sheetPr>
  <dimension ref="A1:D35"/>
  <sheetViews>
    <sheetView topLeftCell="A4" workbookViewId="0">
      <selection activeCell="A18" sqref="A18"/>
    </sheetView>
  </sheetViews>
  <sheetFormatPr defaultRowHeight="12.75" x14ac:dyDescent="0.35"/>
  <cols>
    <col min="1" max="1" width="14.53125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44.25" customHeight="1" thickBot="1" x14ac:dyDescent="0.45">
      <c r="A2" s="231" t="s">
        <v>211</v>
      </c>
      <c r="B2" s="305" t="s">
        <v>212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15.75" customHeight="1" thickBot="1" x14ac:dyDescent="0.4">
      <c r="A4" s="23"/>
      <c r="B4" s="24"/>
      <c r="C4" s="24"/>
      <c r="D4" s="24">
        <v>23760.89</v>
      </c>
    </row>
    <row r="5" spans="1:4" ht="15.75" customHeight="1" thickBot="1" x14ac:dyDescent="0.4">
      <c r="A5" s="23">
        <v>43836</v>
      </c>
      <c r="B5" s="24">
        <v>2450</v>
      </c>
      <c r="C5" s="24"/>
      <c r="D5" s="24">
        <f t="shared" ref="D5:D21" si="0">D4+B5-C5</f>
        <v>26210.89</v>
      </c>
    </row>
    <row r="6" spans="1:4" ht="15.75" customHeight="1" thickBot="1" x14ac:dyDescent="0.4">
      <c r="A6" s="23">
        <v>43864</v>
      </c>
      <c r="B6" s="24">
        <v>2450</v>
      </c>
      <c r="C6" s="24"/>
      <c r="D6" s="24">
        <f t="shared" si="0"/>
        <v>28660.89</v>
      </c>
    </row>
    <row r="7" spans="1:4" ht="15.75" customHeight="1" thickBot="1" x14ac:dyDescent="0.4">
      <c r="A7" s="23">
        <v>43894</v>
      </c>
      <c r="B7" s="24">
        <v>2450</v>
      </c>
      <c r="C7" s="24"/>
      <c r="D7" s="24">
        <f t="shared" si="0"/>
        <v>31110.89</v>
      </c>
    </row>
    <row r="8" spans="1:4" ht="15.75" customHeight="1" thickBot="1" x14ac:dyDescent="0.4">
      <c r="A8" s="23">
        <v>43903</v>
      </c>
      <c r="B8" s="24"/>
      <c r="C8" s="24">
        <v>29151</v>
      </c>
      <c r="D8" s="24">
        <f t="shared" si="0"/>
        <v>1959.8899999999994</v>
      </c>
    </row>
    <row r="9" spans="1:4" ht="15.75" customHeight="1" thickBot="1" x14ac:dyDescent="0.4">
      <c r="A9" s="23">
        <v>43924</v>
      </c>
      <c r="B9" s="24">
        <v>2450</v>
      </c>
      <c r="C9" s="24"/>
      <c r="D9" s="24">
        <f t="shared" si="0"/>
        <v>4409.8899999999994</v>
      </c>
    </row>
    <row r="10" spans="1:4" ht="15.75" customHeight="1" thickBot="1" x14ac:dyDescent="0.4">
      <c r="A10" s="23">
        <v>43957</v>
      </c>
      <c r="B10" s="24">
        <v>2450</v>
      </c>
      <c r="C10" s="24"/>
      <c r="D10" s="24">
        <f t="shared" si="0"/>
        <v>6859.8899999999994</v>
      </c>
    </row>
    <row r="11" spans="1:4" ht="15.75" customHeight="1" thickBot="1" x14ac:dyDescent="0.4">
      <c r="A11" s="23">
        <v>43986</v>
      </c>
      <c r="B11" s="24">
        <v>2450</v>
      </c>
      <c r="C11" s="24"/>
      <c r="D11" s="24">
        <f t="shared" si="0"/>
        <v>9309.89</v>
      </c>
    </row>
    <row r="12" spans="1:4" ht="15.75" customHeight="1" thickBot="1" x14ac:dyDescent="0.4">
      <c r="A12" s="23">
        <v>44018</v>
      </c>
      <c r="B12" s="24">
        <v>2450</v>
      </c>
      <c r="C12" s="24"/>
      <c r="D12" s="24">
        <f t="shared" si="0"/>
        <v>11759.89</v>
      </c>
    </row>
    <row r="13" spans="1:4" ht="15.75" customHeight="1" thickBot="1" x14ac:dyDescent="0.4">
      <c r="A13" s="23">
        <v>44048</v>
      </c>
      <c r="B13" s="24">
        <v>2450</v>
      </c>
      <c r="C13" s="24"/>
      <c r="D13" s="24">
        <f t="shared" si="0"/>
        <v>14209.89</v>
      </c>
    </row>
    <row r="14" spans="1:4" ht="15.75" customHeight="1" thickBot="1" x14ac:dyDescent="0.4">
      <c r="A14" s="101">
        <v>44077</v>
      </c>
      <c r="B14" s="24">
        <v>2450</v>
      </c>
      <c r="C14" s="24"/>
      <c r="D14" s="24">
        <f t="shared" si="0"/>
        <v>16659.89</v>
      </c>
    </row>
    <row r="15" spans="1:4" ht="15.75" customHeight="1" thickBot="1" x14ac:dyDescent="0.4">
      <c r="A15" s="101">
        <v>44109</v>
      </c>
      <c r="B15" s="24">
        <v>2450</v>
      </c>
      <c r="C15" s="24"/>
      <c r="D15" s="24">
        <f t="shared" si="0"/>
        <v>19109.89</v>
      </c>
    </row>
    <row r="16" spans="1:4" ht="15.75" customHeight="1" thickBot="1" x14ac:dyDescent="0.4">
      <c r="A16" s="23">
        <v>44139</v>
      </c>
      <c r="B16" s="24">
        <v>2450</v>
      </c>
      <c r="C16" s="24"/>
      <c r="D16" s="24">
        <f t="shared" si="0"/>
        <v>21559.89</v>
      </c>
    </row>
    <row r="17" spans="1:4" ht="15.75" customHeight="1" thickBot="1" x14ac:dyDescent="0.4">
      <c r="A17" s="23">
        <v>44168</v>
      </c>
      <c r="B17" s="24">
        <v>2450</v>
      </c>
      <c r="C17" s="24"/>
      <c r="D17" s="24">
        <f t="shared" si="0"/>
        <v>24009.89</v>
      </c>
    </row>
    <row r="18" spans="1:4" ht="15.75" customHeight="1" thickBot="1" x14ac:dyDescent="0.4">
      <c r="A18" s="23"/>
      <c r="B18" s="24"/>
      <c r="C18" s="24"/>
      <c r="D18" s="24">
        <f t="shared" si="0"/>
        <v>24009.89</v>
      </c>
    </row>
    <row r="19" spans="1:4" ht="15.75" customHeight="1" thickBot="1" x14ac:dyDescent="0.4">
      <c r="A19" s="23"/>
      <c r="B19" s="24"/>
      <c r="C19" s="24"/>
      <c r="D19" s="24">
        <f t="shared" si="0"/>
        <v>24009.89</v>
      </c>
    </row>
    <row r="20" spans="1:4" ht="15.75" customHeight="1" thickBot="1" x14ac:dyDescent="0.4">
      <c r="A20" s="23"/>
      <c r="B20" s="24"/>
      <c r="C20" s="24"/>
      <c r="D20" s="24">
        <f t="shared" si="0"/>
        <v>24009.89</v>
      </c>
    </row>
    <row r="21" spans="1:4" ht="15.75" customHeight="1" thickBot="1" x14ac:dyDescent="0.4">
      <c r="A21" s="23"/>
      <c r="B21" s="24"/>
      <c r="C21" s="24"/>
      <c r="D21" s="24">
        <f t="shared" si="0"/>
        <v>24009.89</v>
      </c>
    </row>
    <row r="22" spans="1:4" ht="9" customHeight="1" x14ac:dyDescent="0.35">
      <c r="A22" s="31"/>
      <c r="B22" s="32"/>
      <c r="C22" s="32"/>
      <c r="D22" s="32"/>
    </row>
    <row r="23" spans="1:4" ht="45" customHeight="1" x14ac:dyDescent="0.35">
      <c r="B23" s="4"/>
      <c r="C23" s="4"/>
      <c r="D23" s="4"/>
    </row>
    <row r="24" spans="1:4" ht="45" customHeight="1" x14ac:dyDescent="0.35">
      <c r="B24" s="4"/>
      <c r="C24" s="4"/>
      <c r="D24" s="4"/>
    </row>
    <row r="25" spans="1:4" x14ac:dyDescent="0.35">
      <c r="B25" s="4"/>
      <c r="C25" s="4"/>
      <c r="D25" s="4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</sheetData>
  <mergeCells count="2">
    <mergeCell ref="B1:D1"/>
    <mergeCell ref="B2:D2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</sheetPr>
  <dimension ref="A1:H35"/>
  <sheetViews>
    <sheetView workbookViewId="0">
      <selection activeCell="B17" sqref="B17"/>
    </sheetView>
  </sheetViews>
  <sheetFormatPr defaultRowHeight="12.75" x14ac:dyDescent="0.35"/>
  <cols>
    <col min="1" max="1" width="14.53125" customWidth="1"/>
    <col min="2" max="2" width="13.46484375" customWidth="1"/>
    <col min="3" max="3" width="13.1328125" customWidth="1"/>
    <col min="4" max="4" width="12.53125" customWidth="1"/>
    <col min="8" max="8" width="10.1328125" bestFit="1" customWidth="1"/>
  </cols>
  <sheetData>
    <row r="1" spans="1:8" ht="13.5" thickBot="1" x14ac:dyDescent="0.45">
      <c r="A1" s="19" t="s">
        <v>40</v>
      </c>
      <c r="B1" s="302" t="s">
        <v>44</v>
      </c>
      <c r="C1" s="303"/>
      <c r="D1" s="303"/>
    </row>
    <row r="2" spans="1:8" ht="44.25" customHeight="1" thickBot="1" x14ac:dyDescent="0.45">
      <c r="A2" s="30" t="s">
        <v>193</v>
      </c>
      <c r="B2" s="305" t="s">
        <v>213</v>
      </c>
      <c r="C2" s="306"/>
      <c r="D2" s="301"/>
    </row>
    <row r="3" spans="1:8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8" ht="15.75" customHeight="1" thickBot="1" x14ac:dyDescent="0.4">
      <c r="A4" s="23"/>
      <c r="B4" s="24"/>
      <c r="C4" s="24"/>
      <c r="D4" s="24">
        <v>35372.94</v>
      </c>
      <c r="H4" s="4"/>
    </row>
    <row r="5" spans="1:8" ht="15.75" customHeight="1" thickBot="1" x14ac:dyDescent="0.4">
      <c r="A5" s="23">
        <v>43838</v>
      </c>
      <c r="B5" s="24">
        <v>4300</v>
      </c>
      <c r="C5" s="24"/>
      <c r="D5" s="24">
        <f t="shared" ref="D5:D21" si="0">D4+B5-C5</f>
        <v>39672.94</v>
      </c>
    </row>
    <row r="6" spans="1:8" ht="15.75" customHeight="1" thickBot="1" x14ac:dyDescent="0.4">
      <c r="A6" s="23">
        <v>43867</v>
      </c>
      <c r="B6" s="24">
        <v>4300</v>
      </c>
      <c r="C6" s="24"/>
      <c r="D6" s="24">
        <f t="shared" si="0"/>
        <v>43972.94</v>
      </c>
    </row>
    <row r="7" spans="1:8" ht="15.75" customHeight="1" thickBot="1" x14ac:dyDescent="0.4">
      <c r="A7" s="23">
        <v>43895</v>
      </c>
      <c r="B7" s="24">
        <v>4300</v>
      </c>
      <c r="C7" s="24"/>
      <c r="D7" s="24">
        <f t="shared" si="0"/>
        <v>48272.94</v>
      </c>
    </row>
    <row r="8" spans="1:8" ht="15.75" customHeight="1" thickBot="1" x14ac:dyDescent="0.4">
      <c r="A8" s="23">
        <v>43927</v>
      </c>
      <c r="B8" s="24">
        <v>4300</v>
      </c>
      <c r="C8" s="24"/>
      <c r="D8" s="24">
        <f t="shared" si="0"/>
        <v>52572.94</v>
      </c>
    </row>
    <row r="9" spans="1:8" ht="15.75" customHeight="1" thickBot="1" x14ac:dyDescent="0.4">
      <c r="A9" s="23">
        <v>43955</v>
      </c>
      <c r="B9" s="24"/>
      <c r="C9" s="24">
        <v>51116</v>
      </c>
      <c r="D9" s="24">
        <f t="shared" si="0"/>
        <v>1456.9400000000023</v>
      </c>
    </row>
    <row r="10" spans="1:8" ht="15.75" customHeight="1" thickBot="1" x14ac:dyDescent="0.4">
      <c r="A10" s="23">
        <v>43987</v>
      </c>
      <c r="B10" s="24">
        <v>4300</v>
      </c>
      <c r="C10" s="24"/>
      <c r="D10" s="24">
        <f t="shared" si="0"/>
        <v>5756.9400000000023</v>
      </c>
    </row>
    <row r="11" spans="1:8" ht="15.75" customHeight="1" thickBot="1" x14ac:dyDescent="0.4">
      <c r="A11" s="23">
        <v>44019</v>
      </c>
      <c r="B11" s="24">
        <v>4300</v>
      </c>
      <c r="C11" s="24"/>
      <c r="D11" s="24">
        <f t="shared" si="0"/>
        <v>10056.940000000002</v>
      </c>
    </row>
    <row r="12" spans="1:8" ht="15.75" customHeight="1" thickBot="1" x14ac:dyDescent="0.4">
      <c r="A12" s="23">
        <v>44048</v>
      </c>
      <c r="B12" s="24">
        <v>4300</v>
      </c>
      <c r="C12" s="24"/>
      <c r="D12" s="24">
        <f t="shared" si="0"/>
        <v>14356.940000000002</v>
      </c>
    </row>
    <row r="13" spans="1:8" ht="15.75" customHeight="1" thickBot="1" x14ac:dyDescent="0.4">
      <c r="A13" s="23">
        <v>44078</v>
      </c>
      <c r="B13" s="24">
        <v>4300</v>
      </c>
      <c r="C13" s="24"/>
      <c r="D13" s="24">
        <f t="shared" si="0"/>
        <v>18656.940000000002</v>
      </c>
    </row>
    <row r="14" spans="1:8" ht="15.75" customHeight="1" thickBot="1" x14ac:dyDescent="0.4">
      <c r="A14" s="101">
        <v>44110</v>
      </c>
      <c r="B14" s="24">
        <v>4300</v>
      </c>
      <c r="C14" s="24"/>
      <c r="D14" s="24">
        <f t="shared" si="0"/>
        <v>22956.940000000002</v>
      </c>
    </row>
    <row r="15" spans="1:8" ht="15.75" customHeight="1" thickBot="1" x14ac:dyDescent="0.4">
      <c r="A15" s="101">
        <v>44140</v>
      </c>
      <c r="B15" s="24">
        <v>4300</v>
      </c>
      <c r="C15" s="24"/>
      <c r="D15" s="24">
        <f t="shared" si="0"/>
        <v>27256.940000000002</v>
      </c>
    </row>
    <row r="16" spans="1:8" ht="15.75" customHeight="1" thickBot="1" x14ac:dyDescent="0.4">
      <c r="A16" s="23">
        <v>44169</v>
      </c>
      <c r="B16" s="24">
        <v>4300</v>
      </c>
      <c r="C16" s="24"/>
      <c r="D16" s="24">
        <f t="shared" si="0"/>
        <v>31556.940000000002</v>
      </c>
    </row>
    <row r="17" spans="1:4" ht="15.75" customHeight="1" thickBot="1" x14ac:dyDescent="0.4">
      <c r="A17" s="23"/>
      <c r="B17" s="24"/>
      <c r="C17" s="24"/>
      <c r="D17" s="24">
        <f t="shared" si="0"/>
        <v>31556.940000000002</v>
      </c>
    </row>
    <row r="18" spans="1:4" ht="15.75" customHeight="1" thickBot="1" x14ac:dyDescent="0.4">
      <c r="A18" s="23"/>
      <c r="B18" s="24"/>
      <c r="C18" s="24"/>
      <c r="D18" s="24">
        <f t="shared" si="0"/>
        <v>31556.940000000002</v>
      </c>
    </row>
    <row r="19" spans="1:4" ht="15.75" customHeight="1" thickBot="1" x14ac:dyDescent="0.4">
      <c r="A19" s="23"/>
      <c r="B19" s="24"/>
      <c r="C19" s="24"/>
      <c r="D19" s="24">
        <f t="shared" si="0"/>
        <v>31556.940000000002</v>
      </c>
    </row>
    <row r="20" spans="1:4" ht="15.75" customHeight="1" thickBot="1" x14ac:dyDescent="0.4">
      <c r="A20" s="23"/>
      <c r="B20" s="24"/>
      <c r="C20" s="24"/>
      <c r="D20" s="24">
        <f t="shared" si="0"/>
        <v>31556.940000000002</v>
      </c>
    </row>
    <row r="21" spans="1:4" ht="15.75" customHeight="1" thickBot="1" x14ac:dyDescent="0.4">
      <c r="A21" s="23"/>
      <c r="B21" s="24"/>
      <c r="C21" s="24"/>
      <c r="D21" s="24">
        <f t="shared" si="0"/>
        <v>31556.940000000002</v>
      </c>
    </row>
    <row r="22" spans="1:4" ht="9" customHeight="1" x14ac:dyDescent="0.35">
      <c r="A22" s="31"/>
      <c r="B22" s="32"/>
      <c r="C22" s="32"/>
      <c r="D22" s="32"/>
    </row>
    <row r="23" spans="1:4" ht="45" customHeight="1" x14ac:dyDescent="0.35">
      <c r="B23" s="4"/>
      <c r="C23" s="4"/>
      <c r="D23" s="4"/>
    </row>
    <row r="24" spans="1:4" ht="45" customHeight="1" x14ac:dyDescent="0.35">
      <c r="B24" s="4"/>
      <c r="C24" s="4"/>
      <c r="D24" s="4"/>
    </row>
    <row r="25" spans="1:4" x14ac:dyDescent="0.35">
      <c r="B25" s="4"/>
      <c r="C25" s="4"/>
      <c r="D25" s="4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</sheetData>
  <mergeCells count="2">
    <mergeCell ref="B1:D1"/>
    <mergeCell ref="B2:D2"/>
  </mergeCells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tabColor indexed="40"/>
  </sheetPr>
  <dimension ref="A1:E39"/>
  <sheetViews>
    <sheetView topLeftCell="A4" workbookViewId="0">
      <selection activeCell="C11" sqref="C11"/>
    </sheetView>
  </sheetViews>
  <sheetFormatPr defaultRowHeight="12.75" x14ac:dyDescent="0.35"/>
  <cols>
    <col min="1" max="1" width="16" customWidth="1"/>
    <col min="2" max="2" width="3.1328125" hidden="1" customWidth="1"/>
    <col min="3" max="3" width="13.46484375" customWidth="1"/>
    <col min="4" max="4" width="13.1328125" customWidth="1"/>
    <col min="5" max="5" width="12.53125" customWidth="1"/>
  </cols>
  <sheetData>
    <row r="1" spans="1:5" ht="13.5" thickBot="1" x14ac:dyDescent="0.45">
      <c r="A1" s="19" t="s">
        <v>40</v>
      </c>
      <c r="B1" s="20"/>
      <c r="C1" s="302" t="s">
        <v>44</v>
      </c>
      <c r="D1" s="303"/>
      <c r="E1" s="303"/>
    </row>
    <row r="2" spans="1:5" ht="77.25" customHeight="1" thickBot="1" x14ac:dyDescent="0.4">
      <c r="A2" s="307">
        <v>30632220</v>
      </c>
      <c r="B2" s="300"/>
      <c r="C2" s="308" t="s">
        <v>65</v>
      </c>
      <c r="D2" s="306"/>
      <c r="E2" s="301"/>
    </row>
    <row r="3" spans="1:5" ht="15.4" thickBot="1" x14ac:dyDescent="0.45">
      <c r="A3" s="21" t="s">
        <v>41</v>
      </c>
      <c r="C3" s="25" t="s">
        <v>42</v>
      </c>
      <c r="D3" s="25" t="s">
        <v>43</v>
      </c>
      <c r="E3" s="25" t="s">
        <v>19</v>
      </c>
    </row>
    <row r="4" spans="1:5" ht="24.75" customHeight="1" thickBot="1" x14ac:dyDescent="0.4">
      <c r="A4" s="23"/>
      <c r="B4" s="22"/>
      <c r="C4" s="24"/>
      <c r="D4" s="24"/>
      <c r="E4" s="24">
        <v>9317.73</v>
      </c>
    </row>
    <row r="5" spans="1:5" ht="24.75" customHeight="1" thickBot="1" x14ac:dyDescent="0.4">
      <c r="A5" s="23">
        <v>43864</v>
      </c>
      <c r="B5" s="22"/>
      <c r="C5" s="24"/>
      <c r="D5" s="24">
        <v>8000</v>
      </c>
      <c r="E5" s="24">
        <f t="shared" ref="E5:E28" si="0">E4+C5-D5</f>
        <v>1317.7299999999996</v>
      </c>
    </row>
    <row r="6" spans="1:5" ht="24.75" customHeight="1" thickBot="1" x14ac:dyDescent="0.4">
      <c r="A6" s="23">
        <v>43921</v>
      </c>
      <c r="B6" s="22"/>
      <c r="C6" s="24">
        <v>1.06</v>
      </c>
      <c r="D6" s="24"/>
      <c r="E6" s="24">
        <f t="shared" si="0"/>
        <v>1318.7899999999995</v>
      </c>
    </row>
    <row r="7" spans="1:5" ht="24.75" customHeight="1" thickBot="1" x14ac:dyDescent="0.4">
      <c r="A7" s="193">
        <v>44012</v>
      </c>
      <c r="B7" s="22"/>
      <c r="C7" s="24">
        <v>0.32</v>
      </c>
      <c r="D7" s="24"/>
      <c r="E7" s="24">
        <f t="shared" si="0"/>
        <v>1319.1099999999994</v>
      </c>
    </row>
    <row r="8" spans="1:5" ht="24.75" customHeight="1" thickBot="1" x14ac:dyDescent="0.4">
      <c r="A8" s="23">
        <v>44042</v>
      </c>
      <c r="B8" s="22"/>
      <c r="C8" s="24">
        <v>3250</v>
      </c>
      <c r="D8" s="24"/>
      <c r="E8" s="24">
        <f t="shared" si="0"/>
        <v>4569.1099999999997</v>
      </c>
    </row>
    <row r="9" spans="1:5" ht="24.75" customHeight="1" thickBot="1" x14ac:dyDescent="0.4">
      <c r="A9" s="101">
        <v>44104</v>
      </c>
      <c r="B9" s="22"/>
      <c r="C9" s="24">
        <v>0.9</v>
      </c>
      <c r="D9" s="24"/>
      <c r="E9" s="24">
        <f t="shared" si="0"/>
        <v>4570.0099999999993</v>
      </c>
    </row>
    <row r="10" spans="1:5" ht="24.75" customHeight="1" thickBot="1" x14ac:dyDescent="0.4">
      <c r="A10" s="23">
        <v>44104</v>
      </c>
      <c r="B10" s="22"/>
      <c r="C10" s="24">
        <v>3250</v>
      </c>
      <c r="D10" s="24"/>
      <c r="E10" s="24">
        <f t="shared" si="0"/>
        <v>7820.0099999999993</v>
      </c>
    </row>
    <row r="11" spans="1:5" ht="24.75" customHeight="1" thickBot="1" x14ac:dyDescent="0.4">
      <c r="A11" s="23"/>
      <c r="B11" s="22"/>
      <c r="C11" s="24"/>
      <c r="D11" s="24"/>
      <c r="E11" s="24">
        <f t="shared" si="0"/>
        <v>7820.0099999999993</v>
      </c>
    </row>
    <row r="12" spans="1:5" ht="24.75" customHeight="1" thickBot="1" x14ac:dyDescent="0.4">
      <c r="A12" s="23"/>
      <c r="B12" s="22"/>
      <c r="C12" s="24"/>
      <c r="D12" s="24"/>
      <c r="E12" s="24">
        <f t="shared" si="0"/>
        <v>7820.0099999999993</v>
      </c>
    </row>
    <row r="13" spans="1:5" ht="24.75" customHeight="1" thickBot="1" x14ac:dyDescent="0.4">
      <c r="A13" s="23"/>
      <c r="B13" s="22"/>
      <c r="C13" s="24"/>
      <c r="D13" s="24"/>
      <c r="E13" s="24">
        <f t="shared" si="0"/>
        <v>7820.0099999999993</v>
      </c>
    </row>
    <row r="14" spans="1:5" ht="24.75" customHeight="1" thickBot="1" x14ac:dyDescent="0.4">
      <c r="A14" s="101"/>
      <c r="B14" s="22"/>
      <c r="C14" s="24"/>
      <c r="D14" s="24"/>
      <c r="E14" s="24">
        <f t="shared" si="0"/>
        <v>7820.0099999999993</v>
      </c>
    </row>
    <row r="15" spans="1:5" ht="24.75" customHeight="1" thickBot="1" x14ac:dyDescent="0.4">
      <c r="A15" s="23"/>
      <c r="B15" s="22"/>
      <c r="C15" s="24"/>
      <c r="D15" s="24"/>
      <c r="E15" s="24">
        <f t="shared" si="0"/>
        <v>7820.0099999999993</v>
      </c>
    </row>
    <row r="16" spans="1:5" ht="24.75" customHeight="1" thickBot="1" x14ac:dyDescent="0.4">
      <c r="A16" s="23"/>
      <c r="B16" s="22"/>
      <c r="C16" s="24"/>
      <c r="D16" s="24"/>
      <c r="E16" s="24">
        <f t="shared" si="0"/>
        <v>7820.0099999999993</v>
      </c>
    </row>
    <row r="17" spans="1:5" ht="24.75" customHeight="1" thickBot="1" x14ac:dyDescent="0.4">
      <c r="A17" s="23"/>
      <c r="B17" s="22"/>
      <c r="C17" s="24"/>
      <c r="D17" s="24"/>
      <c r="E17" s="24">
        <f t="shared" si="0"/>
        <v>7820.0099999999993</v>
      </c>
    </row>
    <row r="18" spans="1:5" ht="24.75" customHeight="1" thickBot="1" x14ac:dyDescent="0.4">
      <c r="A18" s="23"/>
      <c r="B18" s="22"/>
      <c r="C18" s="24"/>
      <c r="D18" s="24"/>
      <c r="E18" s="24">
        <f t="shared" si="0"/>
        <v>7820.0099999999993</v>
      </c>
    </row>
    <row r="19" spans="1:5" ht="24.75" customHeight="1" thickBot="1" x14ac:dyDescent="0.4">
      <c r="A19" s="23"/>
      <c r="B19" s="22"/>
      <c r="C19" s="24"/>
      <c r="D19" s="24"/>
      <c r="E19" s="24">
        <f t="shared" si="0"/>
        <v>7820.0099999999993</v>
      </c>
    </row>
    <row r="20" spans="1:5" ht="24.75" customHeight="1" thickBot="1" x14ac:dyDescent="0.4">
      <c r="A20" s="23"/>
      <c r="B20" s="22"/>
      <c r="C20" s="24"/>
      <c r="D20" s="24"/>
      <c r="E20" s="24">
        <f t="shared" si="0"/>
        <v>7820.0099999999993</v>
      </c>
    </row>
    <row r="21" spans="1:5" ht="24.75" customHeight="1" thickBot="1" x14ac:dyDescent="0.4">
      <c r="A21" s="23"/>
      <c r="B21" s="22"/>
      <c r="C21" s="24"/>
      <c r="D21" s="24"/>
      <c r="E21" s="24">
        <f t="shared" si="0"/>
        <v>7820.0099999999993</v>
      </c>
    </row>
    <row r="22" spans="1:5" ht="24.75" customHeight="1" thickBot="1" x14ac:dyDescent="0.4">
      <c r="A22" s="23"/>
      <c r="B22" s="22"/>
      <c r="C22" s="24"/>
      <c r="D22" s="24"/>
      <c r="E22" s="24">
        <f t="shared" si="0"/>
        <v>7820.0099999999993</v>
      </c>
    </row>
    <row r="23" spans="1:5" ht="24.75" customHeight="1" thickBot="1" x14ac:dyDescent="0.4">
      <c r="A23" s="23"/>
      <c r="B23" s="22"/>
      <c r="C23" s="24"/>
      <c r="D23" s="24"/>
      <c r="E23" s="24">
        <f t="shared" si="0"/>
        <v>7820.0099999999993</v>
      </c>
    </row>
    <row r="24" spans="1:5" ht="24.75" customHeight="1" thickBot="1" x14ac:dyDescent="0.4">
      <c r="A24" s="23"/>
      <c r="B24" s="22"/>
      <c r="C24" s="24"/>
      <c r="D24" s="24"/>
      <c r="E24" s="24">
        <f t="shared" si="0"/>
        <v>7820.0099999999993</v>
      </c>
    </row>
    <row r="25" spans="1:5" ht="24.75" customHeight="1" thickBot="1" x14ac:dyDescent="0.4">
      <c r="A25" s="23"/>
      <c r="B25" s="22"/>
      <c r="C25" s="24"/>
      <c r="D25" s="24"/>
      <c r="E25" s="24">
        <f t="shared" si="0"/>
        <v>7820.0099999999993</v>
      </c>
    </row>
    <row r="26" spans="1:5" ht="24.75" customHeight="1" thickBot="1" x14ac:dyDescent="0.4">
      <c r="A26" s="23"/>
      <c r="B26" s="22"/>
      <c r="C26" s="24"/>
      <c r="D26" s="24"/>
      <c r="E26" s="24">
        <f t="shared" si="0"/>
        <v>7820.0099999999993</v>
      </c>
    </row>
    <row r="27" spans="1:5" ht="24.75" customHeight="1" thickBot="1" x14ac:dyDescent="0.4">
      <c r="A27" s="23"/>
      <c r="B27" s="22"/>
      <c r="C27" s="24"/>
      <c r="D27" s="24"/>
      <c r="E27" s="24">
        <f t="shared" si="0"/>
        <v>7820.0099999999993</v>
      </c>
    </row>
    <row r="28" spans="1:5" ht="24.75" customHeight="1" thickBot="1" x14ac:dyDescent="0.4">
      <c r="A28" s="22"/>
      <c r="B28" s="22"/>
      <c r="C28" s="24"/>
      <c r="D28" s="24"/>
      <c r="E28" s="24">
        <f t="shared" si="0"/>
        <v>7820.0099999999993</v>
      </c>
    </row>
    <row r="29" spans="1:5" x14ac:dyDescent="0.35">
      <c r="C29" s="4"/>
      <c r="D29" s="4"/>
      <c r="E29" s="4"/>
    </row>
    <row r="30" spans="1:5" x14ac:dyDescent="0.35">
      <c r="C30" s="4"/>
      <c r="D30" s="4"/>
      <c r="E30" s="4"/>
    </row>
    <row r="31" spans="1:5" x14ac:dyDescent="0.35">
      <c r="C31" s="4"/>
      <c r="D31" s="4"/>
      <c r="E31" s="4"/>
    </row>
    <row r="32" spans="1:5" x14ac:dyDescent="0.35">
      <c r="C32" s="4"/>
      <c r="D32" s="4"/>
      <c r="E32" s="4"/>
    </row>
    <row r="33" spans="3:5" x14ac:dyDescent="0.35">
      <c r="C33" s="4"/>
      <c r="D33" s="4"/>
      <c r="E33" s="4"/>
    </row>
    <row r="34" spans="3:5" x14ac:dyDescent="0.35">
      <c r="C34" s="4"/>
      <c r="D34" s="4"/>
      <c r="E34" s="4"/>
    </row>
    <row r="35" spans="3:5" x14ac:dyDescent="0.35">
      <c r="C35" s="4"/>
      <c r="D35" s="4"/>
      <c r="E35" s="4"/>
    </row>
    <row r="36" spans="3:5" x14ac:dyDescent="0.35">
      <c r="C36" s="4"/>
      <c r="D36" s="4"/>
      <c r="E36" s="4"/>
    </row>
    <row r="37" spans="3:5" x14ac:dyDescent="0.35">
      <c r="C37" s="4"/>
      <c r="D37" s="4"/>
      <c r="E37" s="4"/>
    </row>
    <row r="38" spans="3:5" x14ac:dyDescent="0.35">
      <c r="C38" s="4"/>
      <c r="D38" s="4"/>
      <c r="E38" s="4"/>
    </row>
    <row r="39" spans="3:5" x14ac:dyDescent="0.35">
      <c r="C39" s="4"/>
      <c r="D39" s="4"/>
      <c r="E39" s="4"/>
    </row>
  </sheetData>
  <mergeCells count="3">
    <mergeCell ref="C1:E1"/>
    <mergeCell ref="A2:B2"/>
    <mergeCell ref="C2:E2"/>
  </mergeCells>
  <phoneticPr fontId="1" type="noConversion"/>
  <pageMargins left="0.75" right="0.75" top="1" bottom="1" header="0.5" footer="0.5"/>
  <pageSetup orientation="portrait" horizontalDpi="4294967295" verticalDpi="4294967295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31"/>
  </sheetPr>
  <dimension ref="A1:D36"/>
  <sheetViews>
    <sheetView topLeftCell="A6" workbookViewId="0">
      <selection activeCell="B17" sqref="B17"/>
    </sheetView>
  </sheetViews>
  <sheetFormatPr defaultRowHeight="12.75" x14ac:dyDescent="0.35"/>
  <cols>
    <col min="1" max="1" width="15.53125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29.25" customHeight="1" thickBot="1" x14ac:dyDescent="0.4">
      <c r="A2" s="30">
        <v>30662520</v>
      </c>
      <c r="B2" s="305" t="s">
        <v>187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24.75" customHeight="1" thickBot="1" x14ac:dyDescent="0.4">
      <c r="A4" s="23"/>
      <c r="B4" s="24"/>
      <c r="C4" s="24"/>
      <c r="D4" s="24"/>
    </row>
    <row r="5" spans="1:4" ht="24.75" customHeight="1" thickBot="1" x14ac:dyDescent="0.4">
      <c r="A5" s="23"/>
      <c r="B5" s="24"/>
      <c r="C5" s="24"/>
      <c r="D5" s="24">
        <v>182833.85</v>
      </c>
    </row>
    <row r="6" spans="1:4" ht="24.75" customHeight="1" thickBot="1" x14ac:dyDescent="0.4">
      <c r="A6" s="23">
        <v>43921</v>
      </c>
      <c r="B6" s="24">
        <v>45.59</v>
      </c>
      <c r="C6" s="24"/>
      <c r="D6" s="24">
        <f t="shared" ref="D6:D23" si="0">D5+B6-C6</f>
        <v>182879.44</v>
      </c>
    </row>
    <row r="7" spans="1:4" ht="24.75" customHeight="1" thickBot="1" x14ac:dyDescent="0.4">
      <c r="A7" s="23">
        <v>43951</v>
      </c>
      <c r="B7" s="24">
        <v>1000</v>
      </c>
      <c r="C7" s="24"/>
      <c r="D7" s="24">
        <f t="shared" si="0"/>
        <v>183879.44</v>
      </c>
    </row>
    <row r="8" spans="1:4" ht="24.75" customHeight="1" thickBot="1" x14ac:dyDescent="0.4">
      <c r="A8" s="23">
        <v>43991</v>
      </c>
      <c r="B8" s="24">
        <v>1000</v>
      </c>
      <c r="C8" s="24"/>
      <c r="D8" s="24">
        <f t="shared" si="0"/>
        <v>184879.44</v>
      </c>
    </row>
    <row r="9" spans="1:4" ht="24.75" customHeight="1" thickBot="1" x14ac:dyDescent="0.4">
      <c r="A9" s="23">
        <v>44012</v>
      </c>
      <c r="B9" s="24">
        <v>45.82</v>
      </c>
      <c r="C9" s="24"/>
      <c r="D9" s="24">
        <f t="shared" si="0"/>
        <v>184925.26</v>
      </c>
    </row>
    <row r="10" spans="1:4" ht="24.75" customHeight="1" thickBot="1" x14ac:dyDescent="0.4">
      <c r="A10" s="23">
        <v>44075</v>
      </c>
      <c r="B10" s="24">
        <v>1000</v>
      </c>
      <c r="C10" s="24"/>
      <c r="D10" s="24">
        <f t="shared" si="0"/>
        <v>185925.26</v>
      </c>
    </row>
    <row r="11" spans="1:4" ht="24.75" customHeight="1" thickBot="1" x14ac:dyDescent="0.4">
      <c r="A11" s="23">
        <v>44042</v>
      </c>
      <c r="B11" s="24">
        <v>1000</v>
      </c>
      <c r="C11" s="24"/>
      <c r="D11" s="24">
        <f t="shared" si="0"/>
        <v>186925.26</v>
      </c>
    </row>
    <row r="12" spans="1:4" ht="24.75" customHeight="1" thickBot="1" x14ac:dyDescent="0.4">
      <c r="A12" s="101">
        <v>44104</v>
      </c>
      <c r="B12" s="24">
        <v>46.87</v>
      </c>
      <c r="C12" s="24"/>
      <c r="D12" s="24">
        <f t="shared" si="0"/>
        <v>186972.13</v>
      </c>
    </row>
    <row r="13" spans="1:4" ht="24.75" customHeight="1" thickBot="1" x14ac:dyDescent="0.4">
      <c r="A13" s="23">
        <v>44104</v>
      </c>
      <c r="B13" s="24">
        <v>1000</v>
      </c>
      <c r="C13" s="24"/>
      <c r="D13" s="24">
        <f t="shared" si="0"/>
        <v>187972.13</v>
      </c>
    </row>
    <row r="14" spans="1:4" ht="24.75" customHeight="1" thickBot="1" x14ac:dyDescent="0.4">
      <c r="A14" s="23">
        <v>44134</v>
      </c>
      <c r="B14" s="24">
        <v>1000</v>
      </c>
      <c r="C14" s="24"/>
      <c r="D14" s="24">
        <f t="shared" si="0"/>
        <v>188972.13</v>
      </c>
    </row>
    <row r="15" spans="1:4" ht="24.75" customHeight="1" thickBot="1" x14ac:dyDescent="0.4">
      <c r="A15" s="23">
        <v>44165</v>
      </c>
      <c r="B15" s="24">
        <v>1000</v>
      </c>
      <c r="C15" s="24"/>
      <c r="D15" s="24">
        <f t="shared" si="0"/>
        <v>189972.13</v>
      </c>
    </row>
    <row r="16" spans="1:4" ht="24.75" customHeight="1" thickBot="1" x14ac:dyDescent="0.4">
      <c r="A16" s="23">
        <v>44175</v>
      </c>
      <c r="B16" s="24">
        <v>1000</v>
      </c>
      <c r="C16" s="24"/>
      <c r="D16" s="24">
        <f t="shared" si="0"/>
        <v>190972.13</v>
      </c>
    </row>
    <row r="17" spans="1:4" ht="24.75" customHeight="1" thickBot="1" x14ac:dyDescent="0.4">
      <c r="A17" s="23"/>
      <c r="B17" s="24"/>
      <c r="C17" s="24"/>
      <c r="D17" s="24">
        <f t="shared" si="0"/>
        <v>190972.13</v>
      </c>
    </row>
    <row r="18" spans="1:4" ht="24.75" customHeight="1" thickBot="1" x14ac:dyDescent="0.4">
      <c r="A18" s="23"/>
      <c r="B18" s="24"/>
      <c r="C18" s="24"/>
      <c r="D18" s="24">
        <f t="shared" si="0"/>
        <v>190972.13</v>
      </c>
    </row>
    <row r="19" spans="1:4" ht="24.75" customHeight="1" thickBot="1" x14ac:dyDescent="0.4">
      <c r="A19" s="23"/>
      <c r="B19" s="24"/>
      <c r="C19" s="24"/>
      <c r="D19" s="24">
        <f t="shared" si="0"/>
        <v>190972.13</v>
      </c>
    </row>
    <row r="20" spans="1:4" ht="24.75" customHeight="1" thickBot="1" x14ac:dyDescent="0.4">
      <c r="A20" s="23"/>
      <c r="B20" s="24"/>
      <c r="C20" s="24"/>
      <c r="D20" s="24">
        <f t="shared" si="0"/>
        <v>190972.13</v>
      </c>
    </row>
    <row r="21" spans="1:4" ht="24.75" customHeight="1" thickBot="1" x14ac:dyDescent="0.4">
      <c r="A21" s="23"/>
      <c r="B21" s="24"/>
      <c r="C21" s="24"/>
      <c r="D21" s="24">
        <f t="shared" si="0"/>
        <v>190972.13</v>
      </c>
    </row>
    <row r="22" spans="1:4" ht="24.75" customHeight="1" thickBot="1" x14ac:dyDescent="0.4">
      <c r="A22" s="23"/>
      <c r="B22" s="24"/>
      <c r="C22" s="24"/>
      <c r="D22" s="24">
        <f t="shared" si="0"/>
        <v>190972.13</v>
      </c>
    </row>
    <row r="23" spans="1:4" ht="24.75" customHeight="1" thickBot="1" x14ac:dyDescent="0.4">
      <c r="A23" s="23"/>
      <c r="B23" s="24"/>
      <c r="C23" s="24"/>
      <c r="D23" s="24">
        <f t="shared" si="0"/>
        <v>190972.13</v>
      </c>
    </row>
    <row r="24" spans="1:4" ht="24.75" customHeight="1" thickBot="1" x14ac:dyDescent="0.4">
      <c r="A24" s="22"/>
      <c r="B24" s="24"/>
      <c r="C24" s="24"/>
      <c r="D24" s="24"/>
    </row>
    <row r="25" spans="1:4" ht="24.75" customHeight="1" x14ac:dyDescent="0.35">
      <c r="A25" s="31"/>
      <c r="B25" s="32"/>
      <c r="C25" s="32"/>
      <c r="D25" s="32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  <row r="36" spans="2:4" x14ac:dyDescent="0.35">
      <c r="B36" s="4"/>
      <c r="C36" s="4"/>
      <c r="D36" s="4"/>
    </row>
  </sheetData>
  <mergeCells count="2">
    <mergeCell ref="B1:D1"/>
    <mergeCell ref="B2:D2"/>
  </mergeCells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3">
    <tabColor theme="3" tint="0.39997558519241921"/>
  </sheetPr>
  <dimension ref="A1:D35"/>
  <sheetViews>
    <sheetView topLeftCell="A10" workbookViewId="0">
      <selection activeCell="D10" sqref="D10"/>
    </sheetView>
  </sheetViews>
  <sheetFormatPr defaultRowHeight="12.75" x14ac:dyDescent="0.35"/>
  <cols>
    <col min="1" max="1" width="16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77.25" customHeight="1" thickBot="1" x14ac:dyDescent="0.4">
      <c r="A2" s="30">
        <v>29588920</v>
      </c>
      <c r="B2" s="308" t="s">
        <v>118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24.75" customHeight="1" thickBot="1" x14ac:dyDescent="0.4">
      <c r="A4" s="23"/>
      <c r="B4" s="24"/>
      <c r="C4" s="24"/>
      <c r="D4" s="24">
        <v>16711.2</v>
      </c>
    </row>
    <row r="5" spans="1:4" ht="24.75" customHeight="1" thickBot="1" x14ac:dyDescent="0.4">
      <c r="A5" s="23">
        <v>43839</v>
      </c>
      <c r="B5" s="24">
        <v>480</v>
      </c>
      <c r="C5" s="24"/>
      <c r="D5" s="24">
        <f t="shared" ref="D5:D21" si="0">D4+B5-C5</f>
        <v>17191.2</v>
      </c>
    </row>
    <row r="6" spans="1:4" ht="24.75" customHeight="1" thickBot="1" x14ac:dyDescent="0.4">
      <c r="A6" s="23">
        <v>43921</v>
      </c>
      <c r="B6" s="24">
        <v>27.93</v>
      </c>
      <c r="C6" s="24"/>
      <c r="D6" s="24">
        <f t="shared" si="0"/>
        <v>17219.13</v>
      </c>
    </row>
    <row r="7" spans="1:4" ht="24.75" customHeight="1" thickBot="1" x14ac:dyDescent="0.4">
      <c r="A7" s="23">
        <v>43929</v>
      </c>
      <c r="B7" s="24">
        <v>480</v>
      </c>
      <c r="C7" s="24"/>
      <c r="D7" s="24">
        <f t="shared" si="0"/>
        <v>17699.13</v>
      </c>
    </row>
    <row r="8" spans="1:4" ht="24.75" customHeight="1" thickBot="1" x14ac:dyDescent="0.4">
      <c r="A8" s="23">
        <v>44012</v>
      </c>
      <c r="B8" s="24">
        <v>28.57</v>
      </c>
      <c r="C8" s="24"/>
      <c r="D8" s="24">
        <f t="shared" si="0"/>
        <v>17727.7</v>
      </c>
    </row>
    <row r="9" spans="1:4" ht="24.75" customHeight="1" thickBot="1" x14ac:dyDescent="0.4">
      <c r="A9" s="23">
        <v>44021</v>
      </c>
      <c r="B9" s="24">
        <v>480</v>
      </c>
      <c r="C9" s="24"/>
      <c r="D9" s="24">
        <f t="shared" si="0"/>
        <v>18207.7</v>
      </c>
    </row>
    <row r="10" spans="1:4" ht="24.75" customHeight="1" thickBot="1" x14ac:dyDescent="0.4">
      <c r="A10" s="23">
        <v>44104</v>
      </c>
      <c r="B10" s="24">
        <v>29.52</v>
      </c>
      <c r="C10" s="24"/>
      <c r="D10" s="24">
        <f t="shared" si="0"/>
        <v>18237.22</v>
      </c>
    </row>
    <row r="11" spans="1:4" ht="24.75" customHeight="1" thickBot="1" x14ac:dyDescent="0.4">
      <c r="A11" s="23">
        <v>44112</v>
      </c>
      <c r="B11" s="24">
        <v>480</v>
      </c>
      <c r="C11" s="24"/>
      <c r="D11" s="24">
        <f t="shared" si="0"/>
        <v>18717.22</v>
      </c>
    </row>
    <row r="12" spans="1:4" ht="24.75" customHeight="1" thickBot="1" x14ac:dyDescent="0.4">
      <c r="A12" s="23"/>
      <c r="B12" s="24"/>
      <c r="C12" s="24"/>
      <c r="D12" s="24">
        <f t="shared" si="0"/>
        <v>18717.22</v>
      </c>
    </row>
    <row r="13" spans="1:4" ht="24.75" customHeight="1" thickBot="1" x14ac:dyDescent="0.4">
      <c r="A13" s="23"/>
      <c r="B13" s="24"/>
      <c r="C13" s="24"/>
      <c r="D13" s="24">
        <f t="shared" si="0"/>
        <v>18717.22</v>
      </c>
    </row>
    <row r="14" spans="1:4" ht="24.75" customHeight="1" thickBot="1" x14ac:dyDescent="0.4">
      <c r="A14" s="23"/>
      <c r="B14" s="24"/>
      <c r="C14" s="24"/>
      <c r="D14" s="24">
        <f t="shared" si="0"/>
        <v>18717.22</v>
      </c>
    </row>
    <row r="15" spans="1:4" ht="24.75" customHeight="1" thickBot="1" x14ac:dyDescent="0.4">
      <c r="A15" s="23"/>
      <c r="B15" s="24"/>
      <c r="C15" s="24"/>
      <c r="D15" s="24">
        <f t="shared" si="0"/>
        <v>18717.22</v>
      </c>
    </row>
    <row r="16" spans="1:4" ht="24.75" customHeight="1" thickBot="1" x14ac:dyDescent="0.4">
      <c r="A16" s="23"/>
      <c r="B16" s="24"/>
      <c r="C16" s="24"/>
      <c r="D16" s="24">
        <f t="shared" si="0"/>
        <v>18717.22</v>
      </c>
    </row>
    <row r="17" spans="1:4" ht="24.75" customHeight="1" thickBot="1" x14ac:dyDescent="0.4">
      <c r="A17" s="23"/>
      <c r="B17" s="24"/>
      <c r="C17" s="24"/>
      <c r="D17" s="24">
        <f t="shared" si="0"/>
        <v>18717.22</v>
      </c>
    </row>
    <row r="18" spans="1:4" ht="24.75" customHeight="1" thickBot="1" x14ac:dyDescent="0.4">
      <c r="A18" s="23"/>
      <c r="B18" s="24"/>
      <c r="C18" s="24"/>
      <c r="D18" s="24">
        <f t="shared" si="0"/>
        <v>18717.22</v>
      </c>
    </row>
    <row r="19" spans="1:4" ht="24.75" customHeight="1" thickBot="1" x14ac:dyDescent="0.4">
      <c r="A19" s="23"/>
      <c r="B19" s="24"/>
      <c r="C19" s="24"/>
      <c r="D19" s="24">
        <f t="shared" si="0"/>
        <v>18717.22</v>
      </c>
    </row>
    <row r="20" spans="1:4" ht="24.75" customHeight="1" thickBot="1" x14ac:dyDescent="0.4">
      <c r="A20" s="23"/>
      <c r="B20" s="24"/>
      <c r="C20" s="24"/>
      <c r="D20" s="24">
        <f t="shared" si="0"/>
        <v>18717.22</v>
      </c>
    </row>
    <row r="21" spans="1:4" ht="24.75" customHeight="1" thickBot="1" x14ac:dyDescent="0.4">
      <c r="A21" s="22"/>
      <c r="B21" s="24"/>
      <c r="C21" s="24"/>
      <c r="D21" s="24">
        <f t="shared" si="0"/>
        <v>18717.22</v>
      </c>
    </row>
    <row r="22" spans="1:4" ht="24.75" customHeight="1" thickBot="1" x14ac:dyDescent="0.4">
      <c r="A22" s="22"/>
      <c r="B22" s="24"/>
      <c r="C22" s="24"/>
      <c r="D22" s="24"/>
    </row>
    <row r="23" spans="1:4" ht="24.75" customHeight="1" thickBot="1" x14ac:dyDescent="0.4">
      <c r="A23" s="22"/>
      <c r="B23" s="24"/>
      <c r="C23" s="24"/>
      <c r="D23" s="24"/>
    </row>
    <row r="24" spans="1:4" ht="24.75" customHeight="1" x14ac:dyDescent="0.35">
      <c r="A24" s="31"/>
      <c r="B24" s="32"/>
      <c r="C24" s="32"/>
      <c r="D24" s="32"/>
    </row>
    <row r="25" spans="1:4" x14ac:dyDescent="0.35">
      <c r="B25" s="4"/>
      <c r="C25" s="4"/>
      <c r="D25" s="4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</sheetData>
  <mergeCells count="2">
    <mergeCell ref="B1:D1"/>
    <mergeCell ref="B2:D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5">
    <tabColor theme="3" tint="0.39997558519241921"/>
  </sheetPr>
  <dimension ref="A1:D35"/>
  <sheetViews>
    <sheetView topLeftCell="A10" workbookViewId="0">
      <selection activeCell="A17" sqref="A17"/>
    </sheetView>
  </sheetViews>
  <sheetFormatPr defaultRowHeight="12.75" x14ac:dyDescent="0.35"/>
  <cols>
    <col min="1" max="1" width="16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77.25" customHeight="1" thickBot="1" x14ac:dyDescent="0.4">
      <c r="A2" s="30">
        <v>29588920</v>
      </c>
      <c r="B2" s="308" t="s">
        <v>130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24.75" customHeight="1" thickBot="1" x14ac:dyDescent="0.4">
      <c r="A4" s="23"/>
      <c r="B4" s="24"/>
      <c r="C4" s="24"/>
      <c r="D4" s="24">
        <v>14828.28</v>
      </c>
    </row>
    <row r="5" spans="1:4" ht="24.75" customHeight="1" thickBot="1" x14ac:dyDescent="0.4">
      <c r="A5" s="23">
        <v>43839</v>
      </c>
      <c r="B5" s="24">
        <v>245</v>
      </c>
      <c r="C5" s="24"/>
      <c r="D5" s="24">
        <f t="shared" ref="D5:D21" si="0">D4+B5-C5</f>
        <v>15073.28</v>
      </c>
    </row>
    <row r="6" spans="1:4" ht="24.75" customHeight="1" thickBot="1" x14ac:dyDescent="0.4">
      <c r="A6" s="23">
        <v>43871</v>
      </c>
      <c r="B6" s="24">
        <v>245</v>
      </c>
      <c r="C6" s="24"/>
      <c r="D6" s="24">
        <f t="shared" si="0"/>
        <v>15318.28</v>
      </c>
    </row>
    <row r="7" spans="1:4" ht="24.75" customHeight="1" thickBot="1" x14ac:dyDescent="0.4">
      <c r="A7" s="101">
        <v>43899</v>
      </c>
      <c r="B7" s="24">
        <v>245</v>
      </c>
      <c r="C7" s="24"/>
      <c r="D7" s="24">
        <f t="shared" si="0"/>
        <v>15563.28</v>
      </c>
    </row>
    <row r="8" spans="1:4" ht="24.75" customHeight="1" thickBot="1" x14ac:dyDescent="0.4">
      <c r="A8" s="23">
        <v>43929</v>
      </c>
      <c r="B8" s="24">
        <v>245</v>
      </c>
      <c r="C8" s="24"/>
      <c r="D8" s="24">
        <f t="shared" si="0"/>
        <v>15808.28</v>
      </c>
    </row>
    <row r="9" spans="1:4" ht="24.75" customHeight="1" thickBot="1" x14ac:dyDescent="0.4">
      <c r="A9" s="23">
        <v>43958</v>
      </c>
      <c r="B9" s="24">
        <v>245</v>
      </c>
      <c r="C9" s="24"/>
      <c r="D9" s="24">
        <f t="shared" si="0"/>
        <v>16053.28</v>
      </c>
    </row>
    <row r="10" spans="1:4" ht="24.75" customHeight="1" thickBot="1" x14ac:dyDescent="0.4">
      <c r="A10" s="23">
        <v>43990</v>
      </c>
      <c r="B10" s="24">
        <v>245</v>
      </c>
      <c r="C10" s="24"/>
      <c r="D10" s="24">
        <f t="shared" si="0"/>
        <v>16298.28</v>
      </c>
    </row>
    <row r="11" spans="1:4" ht="24.75" customHeight="1" thickBot="1" x14ac:dyDescent="0.4">
      <c r="A11" s="23">
        <v>44021</v>
      </c>
      <c r="B11" s="24">
        <v>245</v>
      </c>
      <c r="C11" s="24"/>
      <c r="D11" s="24">
        <f t="shared" si="0"/>
        <v>16543.28</v>
      </c>
    </row>
    <row r="12" spans="1:4" ht="24.75" customHeight="1" thickBot="1" x14ac:dyDescent="0.4">
      <c r="A12" s="23">
        <v>44049</v>
      </c>
      <c r="B12" s="24">
        <v>245</v>
      </c>
      <c r="C12" s="24"/>
      <c r="D12" s="24">
        <f t="shared" si="0"/>
        <v>16788.28</v>
      </c>
    </row>
    <row r="13" spans="1:4" ht="24.75" customHeight="1" thickBot="1" x14ac:dyDescent="0.4">
      <c r="A13" s="23">
        <v>44084</v>
      </c>
      <c r="B13" s="24">
        <v>245</v>
      </c>
      <c r="C13" s="24"/>
      <c r="D13" s="24">
        <f t="shared" si="0"/>
        <v>17033.28</v>
      </c>
    </row>
    <row r="14" spans="1:4" ht="24.75" customHeight="1" thickBot="1" x14ac:dyDescent="0.4">
      <c r="A14" s="23">
        <v>44112</v>
      </c>
      <c r="B14" s="24">
        <v>245</v>
      </c>
      <c r="C14" s="24"/>
      <c r="D14" s="24">
        <f t="shared" si="0"/>
        <v>17278.28</v>
      </c>
    </row>
    <row r="15" spans="1:4" ht="24.75" customHeight="1" thickBot="1" x14ac:dyDescent="0.4">
      <c r="A15" s="23">
        <v>44144</v>
      </c>
      <c r="B15" s="24">
        <v>245</v>
      </c>
      <c r="C15" s="24"/>
      <c r="D15" s="24">
        <f t="shared" si="0"/>
        <v>17523.28</v>
      </c>
    </row>
    <row r="16" spans="1:4" ht="24.75" customHeight="1" thickBot="1" x14ac:dyDescent="0.4">
      <c r="A16" s="23">
        <v>44173</v>
      </c>
      <c r="B16" s="24">
        <v>245</v>
      </c>
      <c r="C16" s="24"/>
      <c r="D16" s="24">
        <f t="shared" si="0"/>
        <v>17768.28</v>
      </c>
    </row>
    <row r="17" spans="1:4" ht="24.75" customHeight="1" thickBot="1" x14ac:dyDescent="0.4">
      <c r="A17" s="23"/>
      <c r="B17" s="24"/>
      <c r="C17" s="24"/>
      <c r="D17" s="24">
        <f t="shared" si="0"/>
        <v>17768.28</v>
      </c>
    </row>
    <row r="18" spans="1:4" ht="24.75" customHeight="1" thickBot="1" x14ac:dyDescent="0.4">
      <c r="A18" s="23"/>
      <c r="B18" s="24"/>
      <c r="C18" s="24"/>
      <c r="D18" s="24">
        <f t="shared" si="0"/>
        <v>17768.28</v>
      </c>
    </row>
    <row r="19" spans="1:4" ht="24.75" customHeight="1" thickBot="1" x14ac:dyDescent="0.4">
      <c r="A19" s="23"/>
      <c r="B19" s="24"/>
      <c r="C19" s="24"/>
      <c r="D19" s="24">
        <f t="shared" si="0"/>
        <v>17768.28</v>
      </c>
    </row>
    <row r="20" spans="1:4" ht="24.75" customHeight="1" thickBot="1" x14ac:dyDescent="0.4">
      <c r="A20" s="23"/>
      <c r="B20" s="24"/>
      <c r="C20" s="24"/>
      <c r="D20" s="24">
        <f t="shared" si="0"/>
        <v>17768.28</v>
      </c>
    </row>
    <row r="21" spans="1:4" ht="24.75" customHeight="1" thickBot="1" x14ac:dyDescent="0.4">
      <c r="A21" s="22"/>
      <c r="B21" s="24"/>
      <c r="C21" s="24"/>
      <c r="D21" s="24">
        <f t="shared" si="0"/>
        <v>17768.28</v>
      </c>
    </row>
    <row r="22" spans="1:4" ht="24.75" customHeight="1" thickBot="1" x14ac:dyDescent="0.4">
      <c r="A22" s="22"/>
      <c r="B22" s="24"/>
      <c r="C22" s="24"/>
      <c r="D22" s="24"/>
    </row>
    <row r="23" spans="1:4" ht="24.75" customHeight="1" thickBot="1" x14ac:dyDescent="0.4">
      <c r="A23" s="22"/>
      <c r="B23" s="24"/>
      <c r="C23" s="24"/>
      <c r="D23" s="24"/>
    </row>
    <row r="24" spans="1:4" ht="24.75" customHeight="1" x14ac:dyDescent="0.35">
      <c r="A24" s="31"/>
      <c r="B24" s="32"/>
      <c r="C24" s="32"/>
      <c r="D24" s="32"/>
    </row>
    <row r="25" spans="1:4" x14ac:dyDescent="0.35">
      <c r="B25" s="4"/>
      <c r="C25" s="4"/>
      <c r="D25" s="4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</sheetData>
  <mergeCells count="2">
    <mergeCell ref="B1:D1"/>
    <mergeCell ref="B2:D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39997558519241921"/>
  </sheetPr>
  <dimension ref="A1:D35"/>
  <sheetViews>
    <sheetView topLeftCell="A13" workbookViewId="0">
      <selection activeCell="A17" sqref="A17"/>
    </sheetView>
  </sheetViews>
  <sheetFormatPr defaultRowHeight="12.75" x14ac:dyDescent="0.35"/>
  <cols>
    <col min="1" max="1" width="16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77.25" customHeight="1" thickBot="1" x14ac:dyDescent="0.4">
      <c r="A2" s="30">
        <v>29588920</v>
      </c>
      <c r="B2" s="308" t="s">
        <v>189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24.75" customHeight="1" thickBot="1" x14ac:dyDescent="0.4">
      <c r="A4" s="23"/>
      <c r="B4" s="24"/>
      <c r="C4" s="24"/>
      <c r="D4" s="24">
        <v>9890</v>
      </c>
    </row>
    <row r="5" spans="1:4" ht="24.75" customHeight="1" thickBot="1" x14ac:dyDescent="0.4">
      <c r="A5" s="23">
        <v>43839</v>
      </c>
      <c r="B5" s="24">
        <v>430</v>
      </c>
      <c r="C5" s="24"/>
      <c r="D5" s="24">
        <f t="shared" ref="D5:D21" si="0">D4+B5-C5</f>
        <v>10320</v>
      </c>
    </row>
    <row r="6" spans="1:4" ht="24.75" customHeight="1" thickBot="1" x14ac:dyDescent="0.4">
      <c r="A6" s="23">
        <v>43871</v>
      </c>
      <c r="B6" s="24">
        <v>430</v>
      </c>
      <c r="C6" s="24"/>
      <c r="D6" s="24">
        <f t="shared" si="0"/>
        <v>10750</v>
      </c>
    </row>
    <row r="7" spans="1:4" ht="24.75" customHeight="1" thickBot="1" x14ac:dyDescent="0.4">
      <c r="A7" s="101">
        <v>43899</v>
      </c>
      <c r="B7" s="24">
        <v>430</v>
      </c>
      <c r="C7" s="24"/>
      <c r="D7" s="24">
        <f t="shared" si="0"/>
        <v>11180</v>
      </c>
    </row>
    <row r="8" spans="1:4" ht="24.75" customHeight="1" thickBot="1" x14ac:dyDescent="0.4">
      <c r="A8" s="23">
        <v>43929</v>
      </c>
      <c r="B8" s="24">
        <v>430</v>
      </c>
      <c r="C8" s="24"/>
      <c r="D8" s="24">
        <f t="shared" si="0"/>
        <v>11610</v>
      </c>
    </row>
    <row r="9" spans="1:4" ht="24.75" customHeight="1" thickBot="1" x14ac:dyDescent="0.4">
      <c r="A9" s="23">
        <v>43958</v>
      </c>
      <c r="B9" s="24">
        <v>430</v>
      </c>
      <c r="C9" s="24"/>
      <c r="D9" s="24">
        <f t="shared" si="0"/>
        <v>12040</v>
      </c>
    </row>
    <row r="10" spans="1:4" ht="24.75" customHeight="1" thickBot="1" x14ac:dyDescent="0.4">
      <c r="A10" s="23">
        <v>43990</v>
      </c>
      <c r="B10" s="24">
        <v>430</v>
      </c>
      <c r="C10" s="24"/>
      <c r="D10" s="24">
        <f t="shared" si="0"/>
        <v>12470</v>
      </c>
    </row>
    <row r="11" spans="1:4" ht="24.75" customHeight="1" thickBot="1" x14ac:dyDescent="0.4">
      <c r="A11" s="23">
        <v>44021</v>
      </c>
      <c r="B11" s="24">
        <v>430</v>
      </c>
      <c r="C11" s="24"/>
      <c r="D11" s="24">
        <f t="shared" si="0"/>
        <v>12900</v>
      </c>
    </row>
    <row r="12" spans="1:4" ht="24.75" customHeight="1" thickBot="1" x14ac:dyDescent="0.4">
      <c r="A12" s="23">
        <v>44049</v>
      </c>
      <c r="B12" s="24">
        <v>430</v>
      </c>
      <c r="C12" s="24"/>
      <c r="D12" s="24">
        <f t="shared" si="0"/>
        <v>13330</v>
      </c>
    </row>
    <row r="13" spans="1:4" ht="24.75" customHeight="1" thickBot="1" x14ac:dyDescent="0.4">
      <c r="A13" s="23">
        <v>44084</v>
      </c>
      <c r="B13" s="24">
        <v>430</v>
      </c>
      <c r="C13" s="24"/>
      <c r="D13" s="24">
        <f t="shared" si="0"/>
        <v>13760</v>
      </c>
    </row>
    <row r="14" spans="1:4" ht="24.75" customHeight="1" thickBot="1" x14ac:dyDescent="0.4">
      <c r="A14" s="23">
        <v>44112</v>
      </c>
      <c r="B14" s="24">
        <v>430</v>
      </c>
      <c r="C14" s="24"/>
      <c r="D14" s="24">
        <f t="shared" si="0"/>
        <v>14190</v>
      </c>
    </row>
    <row r="15" spans="1:4" ht="24.75" customHeight="1" thickBot="1" x14ac:dyDescent="0.4">
      <c r="A15" s="23">
        <v>44144</v>
      </c>
      <c r="B15" s="24">
        <v>430</v>
      </c>
      <c r="C15" s="24"/>
      <c r="D15" s="24">
        <f t="shared" si="0"/>
        <v>14620</v>
      </c>
    </row>
    <row r="16" spans="1:4" ht="24.75" customHeight="1" thickBot="1" x14ac:dyDescent="0.4">
      <c r="A16" s="23">
        <v>44173</v>
      </c>
      <c r="B16" s="24">
        <v>430</v>
      </c>
      <c r="C16" s="24"/>
      <c r="D16" s="24">
        <f t="shared" si="0"/>
        <v>15050</v>
      </c>
    </row>
    <row r="17" spans="1:4" ht="24.75" customHeight="1" thickBot="1" x14ac:dyDescent="0.4">
      <c r="A17" s="23"/>
      <c r="B17" s="24"/>
      <c r="C17" s="24"/>
      <c r="D17" s="24">
        <f t="shared" si="0"/>
        <v>15050</v>
      </c>
    </row>
    <row r="18" spans="1:4" ht="24.75" customHeight="1" thickBot="1" x14ac:dyDescent="0.4">
      <c r="A18" s="23"/>
      <c r="B18" s="24"/>
      <c r="C18" s="24"/>
      <c r="D18" s="24">
        <f t="shared" si="0"/>
        <v>15050</v>
      </c>
    </row>
    <row r="19" spans="1:4" ht="24.75" customHeight="1" thickBot="1" x14ac:dyDescent="0.4">
      <c r="A19" s="23"/>
      <c r="B19" s="24"/>
      <c r="C19" s="24"/>
      <c r="D19" s="24">
        <f t="shared" si="0"/>
        <v>15050</v>
      </c>
    </row>
    <row r="20" spans="1:4" ht="24.75" customHeight="1" thickBot="1" x14ac:dyDescent="0.4">
      <c r="A20" s="23"/>
      <c r="B20" s="24"/>
      <c r="C20" s="24"/>
      <c r="D20" s="24">
        <f t="shared" si="0"/>
        <v>15050</v>
      </c>
    </row>
    <row r="21" spans="1:4" ht="24.75" customHeight="1" thickBot="1" x14ac:dyDescent="0.4">
      <c r="A21" s="22"/>
      <c r="B21" s="24"/>
      <c r="C21" s="24"/>
      <c r="D21" s="24">
        <f t="shared" si="0"/>
        <v>15050</v>
      </c>
    </row>
    <row r="22" spans="1:4" ht="24.75" customHeight="1" thickBot="1" x14ac:dyDescent="0.4">
      <c r="A22" s="22"/>
      <c r="B22" s="24"/>
      <c r="C22" s="24"/>
      <c r="D22" s="24"/>
    </row>
    <row r="23" spans="1:4" ht="24.75" customHeight="1" thickBot="1" x14ac:dyDescent="0.4">
      <c r="A23" s="22"/>
      <c r="B23" s="24"/>
      <c r="C23" s="24"/>
      <c r="D23" s="24"/>
    </row>
    <row r="24" spans="1:4" ht="24.75" customHeight="1" x14ac:dyDescent="0.35">
      <c r="A24" s="31"/>
      <c r="B24" s="32"/>
      <c r="C24" s="32"/>
      <c r="D24" s="32"/>
    </row>
    <row r="25" spans="1:4" x14ac:dyDescent="0.35">
      <c r="B25" s="4"/>
      <c r="C25" s="4"/>
      <c r="D25" s="4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</sheetData>
  <mergeCells count="2">
    <mergeCell ref="B1:D1"/>
    <mergeCell ref="B2:D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>
    <tabColor theme="3" tint="0.39997558519241921"/>
  </sheetPr>
  <dimension ref="A1:D35"/>
  <sheetViews>
    <sheetView workbookViewId="0">
      <selection activeCell="C8" sqref="C8"/>
    </sheetView>
  </sheetViews>
  <sheetFormatPr defaultRowHeight="12.75" x14ac:dyDescent="0.35"/>
  <cols>
    <col min="1" max="1" width="16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77.25" customHeight="1" thickBot="1" x14ac:dyDescent="0.4">
      <c r="A2" s="30">
        <v>30647120</v>
      </c>
      <c r="B2" s="305" t="s">
        <v>184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24.75" customHeight="1" thickBot="1" x14ac:dyDescent="0.4">
      <c r="A4" s="23"/>
      <c r="B4" s="24"/>
      <c r="C4" s="24"/>
      <c r="D4" s="24">
        <v>26725.13</v>
      </c>
    </row>
    <row r="5" spans="1:4" ht="24.75" customHeight="1" thickBot="1" x14ac:dyDescent="0.4">
      <c r="A5" s="23">
        <v>43921</v>
      </c>
      <c r="B5" s="24">
        <v>6.66</v>
      </c>
      <c r="C5" s="24"/>
      <c r="D5" s="24">
        <f t="shared" ref="D5:D21" si="0">D4+B5-C5</f>
        <v>26731.79</v>
      </c>
    </row>
    <row r="6" spans="1:4" ht="24.75" customHeight="1" thickBot="1" x14ac:dyDescent="0.4">
      <c r="A6" s="23">
        <v>43990</v>
      </c>
      <c r="B6" s="24">
        <v>2</v>
      </c>
      <c r="C6" s="24"/>
      <c r="D6" s="24">
        <f t="shared" si="0"/>
        <v>26733.79</v>
      </c>
    </row>
    <row r="7" spans="1:4" ht="24.75" customHeight="1" thickBot="1" x14ac:dyDescent="0.4">
      <c r="A7" s="23">
        <v>44012</v>
      </c>
      <c r="B7" s="258">
        <v>6.67</v>
      </c>
      <c r="C7" s="24"/>
      <c r="D7" s="24">
        <f t="shared" si="0"/>
        <v>26740.46</v>
      </c>
    </row>
    <row r="8" spans="1:4" ht="24.75" customHeight="1" thickBot="1" x14ac:dyDescent="0.4">
      <c r="A8" s="23">
        <v>44104</v>
      </c>
      <c r="B8" s="24">
        <v>6.74</v>
      </c>
      <c r="C8" s="24"/>
      <c r="D8" s="24">
        <f t="shared" si="0"/>
        <v>26747.200000000001</v>
      </c>
    </row>
    <row r="9" spans="1:4" ht="24.75" customHeight="1" thickBot="1" x14ac:dyDescent="0.4">
      <c r="A9" s="23"/>
      <c r="B9" s="24"/>
      <c r="C9" s="24"/>
      <c r="D9" s="24">
        <f t="shared" si="0"/>
        <v>26747.200000000001</v>
      </c>
    </row>
    <row r="10" spans="1:4" ht="24.75" customHeight="1" thickBot="1" x14ac:dyDescent="0.4">
      <c r="A10" s="23"/>
      <c r="B10" s="24"/>
      <c r="C10" s="24"/>
      <c r="D10" s="24">
        <f t="shared" si="0"/>
        <v>26747.200000000001</v>
      </c>
    </row>
    <row r="11" spans="1:4" ht="24.75" customHeight="1" thickBot="1" x14ac:dyDescent="0.4">
      <c r="A11" s="23"/>
      <c r="B11" s="24"/>
      <c r="C11" s="24"/>
      <c r="D11" s="24">
        <f t="shared" si="0"/>
        <v>26747.200000000001</v>
      </c>
    </row>
    <row r="12" spans="1:4" ht="24.75" customHeight="1" thickBot="1" x14ac:dyDescent="0.4">
      <c r="A12" s="23"/>
      <c r="B12" s="24"/>
      <c r="C12" s="24"/>
      <c r="D12" s="24">
        <f t="shared" si="0"/>
        <v>26747.200000000001</v>
      </c>
    </row>
    <row r="13" spans="1:4" ht="24.75" customHeight="1" thickBot="1" x14ac:dyDescent="0.4">
      <c r="A13" s="23"/>
      <c r="B13" s="24"/>
      <c r="C13" s="24"/>
      <c r="D13" s="24">
        <f t="shared" si="0"/>
        <v>26747.200000000001</v>
      </c>
    </row>
    <row r="14" spans="1:4" ht="24.75" customHeight="1" thickBot="1" x14ac:dyDescent="0.4">
      <c r="A14" s="23"/>
      <c r="B14" s="24"/>
      <c r="C14" s="24"/>
      <c r="D14" s="24">
        <f t="shared" si="0"/>
        <v>26747.200000000001</v>
      </c>
    </row>
    <row r="15" spans="1:4" ht="24.75" customHeight="1" thickBot="1" x14ac:dyDescent="0.4">
      <c r="A15" s="23"/>
      <c r="B15" s="24"/>
      <c r="C15" s="24"/>
      <c r="D15" s="24">
        <f t="shared" si="0"/>
        <v>26747.200000000001</v>
      </c>
    </row>
    <row r="16" spans="1:4" ht="24.75" customHeight="1" thickBot="1" x14ac:dyDescent="0.4">
      <c r="A16" s="23"/>
      <c r="B16" s="24"/>
      <c r="C16" s="24"/>
      <c r="D16" s="24">
        <f t="shared" si="0"/>
        <v>26747.200000000001</v>
      </c>
    </row>
    <row r="17" spans="1:4" ht="24.75" customHeight="1" thickBot="1" x14ac:dyDescent="0.4">
      <c r="A17" s="23"/>
      <c r="B17" s="24"/>
      <c r="C17" s="24"/>
      <c r="D17" s="24">
        <f t="shared" si="0"/>
        <v>26747.200000000001</v>
      </c>
    </row>
    <row r="18" spans="1:4" ht="24.75" customHeight="1" thickBot="1" x14ac:dyDescent="0.4">
      <c r="A18" s="23"/>
      <c r="B18" s="24"/>
      <c r="C18" s="24"/>
      <c r="D18" s="24">
        <f t="shared" si="0"/>
        <v>26747.200000000001</v>
      </c>
    </row>
    <row r="19" spans="1:4" ht="24.75" customHeight="1" thickBot="1" x14ac:dyDescent="0.4">
      <c r="A19" s="23"/>
      <c r="B19" s="24"/>
      <c r="C19" s="24"/>
      <c r="D19" s="24">
        <f t="shared" si="0"/>
        <v>26747.200000000001</v>
      </c>
    </row>
    <row r="20" spans="1:4" ht="24.75" customHeight="1" thickBot="1" x14ac:dyDescent="0.4">
      <c r="A20" s="23"/>
      <c r="B20" s="24"/>
      <c r="C20" s="24"/>
      <c r="D20" s="24">
        <f t="shared" si="0"/>
        <v>26747.200000000001</v>
      </c>
    </row>
    <row r="21" spans="1:4" ht="24.75" customHeight="1" thickBot="1" x14ac:dyDescent="0.4">
      <c r="A21" s="22"/>
      <c r="B21" s="24"/>
      <c r="C21" s="24"/>
      <c r="D21" s="24">
        <f t="shared" si="0"/>
        <v>26747.200000000001</v>
      </c>
    </row>
    <row r="22" spans="1:4" ht="24.75" customHeight="1" thickBot="1" x14ac:dyDescent="0.4">
      <c r="A22" s="22"/>
      <c r="B22" s="24"/>
      <c r="C22" s="24"/>
      <c r="D22" s="24"/>
    </row>
    <row r="23" spans="1:4" ht="24.75" customHeight="1" thickBot="1" x14ac:dyDescent="0.4">
      <c r="A23" s="22"/>
      <c r="B23" s="24"/>
      <c r="C23" s="24"/>
      <c r="D23" s="24"/>
    </row>
    <row r="24" spans="1:4" ht="24.75" customHeight="1" x14ac:dyDescent="0.35">
      <c r="A24" s="31"/>
      <c r="B24" s="32"/>
      <c r="C24" s="32"/>
      <c r="D24" s="32"/>
    </row>
    <row r="25" spans="1:4" x14ac:dyDescent="0.35">
      <c r="B25" s="4"/>
      <c r="C25" s="4"/>
      <c r="D25" s="4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</sheetData>
  <mergeCells count="2">
    <mergeCell ref="B1:D1"/>
    <mergeCell ref="B2:D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0">
    <tabColor indexed="31"/>
  </sheetPr>
  <dimension ref="A1:D35"/>
  <sheetViews>
    <sheetView workbookViewId="0">
      <selection activeCell="B9" sqref="B9"/>
    </sheetView>
  </sheetViews>
  <sheetFormatPr defaultRowHeight="12.75" x14ac:dyDescent="0.35"/>
  <cols>
    <col min="1" max="1" width="15.53125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29.25" customHeight="1" thickBot="1" x14ac:dyDescent="0.4">
      <c r="A2" s="30">
        <v>30662520</v>
      </c>
      <c r="B2" s="308" t="s">
        <v>46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24.75" customHeight="1" thickBot="1" x14ac:dyDescent="0.4">
      <c r="A4" s="23"/>
      <c r="B4" s="24"/>
      <c r="C4" s="24"/>
      <c r="D4" s="24">
        <v>202179.18</v>
      </c>
    </row>
    <row r="5" spans="1:4" ht="24.75" customHeight="1" thickBot="1" x14ac:dyDescent="0.4">
      <c r="A5" s="23">
        <v>43864</v>
      </c>
      <c r="B5" s="24"/>
      <c r="C5" s="24">
        <v>10000</v>
      </c>
      <c r="D5" s="24">
        <f t="shared" ref="D5:D22" si="0">D4+B5-C5</f>
        <v>192179.18</v>
      </c>
    </row>
    <row r="6" spans="1:4" ht="24.75" customHeight="1" thickBot="1" x14ac:dyDescent="0.4">
      <c r="A6" s="23">
        <v>43921</v>
      </c>
      <c r="B6" s="24">
        <v>48.82</v>
      </c>
      <c r="C6" s="24"/>
      <c r="D6" s="24">
        <f t="shared" si="0"/>
        <v>192228</v>
      </c>
    </row>
    <row r="7" spans="1:4" ht="24.75" customHeight="1" thickBot="1" x14ac:dyDescent="0.4">
      <c r="A7" s="23">
        <v>44012</v>
      </c>
      <c r="B7" s="24">
        <v>47.94</v>
      </c>
      <c r="C7" s="24"/>
      <c r="D7" s="24">
        <f t="shared" si="0"/>
        <v>192275.94</v>
      </c>
    </row>
    <row r="8" spans="1:4" ht="24.75" customHeight="1" thickBot="1" x14ac:dyDescent="0.4">
      <c r="A8" s="23">
        <v>44104</v>
      </c>
      <c r="B8" s="24">
        <v>48.47</v>
      </c>
      <c r="C8" s="24"/>
      <c r="D8" s="24">
        <f t="shared" si="0"/>
        <v>192324.41</v>
      </c>
    </row>
    <row r="9" spans="1:4" ht="24.75" customHeight="1" thickBot="1" x14ac:dyDescent="0.4">
      <c r="A9" s="23"/>
      <c r="B9" s="24"/>
      <c r="C9" s="24"/>
      <c r="D9" s="24">
        <f t="shared" si="0"/>
        <v>192324.41</v>
      </c>
    </row>
    <row r="10" spans="1:4" ht="24.75" customHeight="1" thickBot="1" x14ac:dyDescent="0.4">
      <c r="A10" s="23"/>
      <c r="B10" s="24"/>
      <c r="C10" s="24"/>
      <c r="D10" s="24">
        <f t="shared" si="0"/>
        <v>192324.41</v>
      </c>
    </row>
    <row r="11" spans="1:4" ht="24.75" customHeight="1" thickBot="1" x14ac:dyDescent="0.4">
      <c r="A11" s="101"/>
      <c r="B11" s="24"/>
      <c r="C11" s="24"/>
      <c r="D11" s="24">
        <f t="shared" si="0"/>
        <v>192324.41</v>
      </c>
    </row>
    <row r="12" spans="1:4" ht="24.75" customHeight="1" thickBot="1" x14ac:dyDescent="0.4">
      <c r="A12" s="23"/>
      <c r="B12" s="24"/>
      <c r="C12" s="24"/>
      <c r="D12" s="24">
        <f t="shared" si="0"/>
        <v>192324.41</v>
      </c>
    </row>
    <row r="13" spans="1:4" ht="24.75" customHeight="1" thickBot="1" x14ac:dyDescent="0.4">
      <c r="A13" s="23"/>
      <c r="B13" s="24"/>
      <c r="C13" s="24"/>
      <c r="D13" s="24">
        <f t="shared" si="0"/>
        <v>192324.41</v>
      </c>
    </row>
    <row r="14" spans="1:4" ht="24.75" customHeight="1" thickBot="1" x14ac:dyDescent="0.4">
      <c r="A14" s="23"/>
      <c r="B14" s="24"/>
      <c r="C14" s="24"/>
      <c r="D14" s="24">
        <f t="shared" si="0"/>
        <v>192324.41</v>
      </c>
    </row>
    <row r="15" spans="1:4" ht="24.75" customHeight="1" thickBot="1" x14ac:dyDescent="0.4">
      <c r="A15" s="23"/>
      <c r="B15" s="24"/>
      <c r="C15" s="24"/>
      <c r="D15" s="24">
        <f t="shared" si="0"/>
        <v>192324.41</v>
      </c>
    </row>
    <row r="16" spans="1:4" ht="24.75" customHeight="1" thickBot="1" x14ac:dyDescent="0.4">
      <c r="A16" s="23"/>
      <c r="B16" s="24"/>
      <c r="C16" s="24"/>
      <c r="D16" s="24">
        <f t="shared" si="0"/>
        <v>192324.41</v>
      </c>
    </row>
    <row r="17" spans="1:4" ht="24.75" customHeight="1" thickBot="1" x14ac:dyDescent="0.4">
      <c r="A17" s="23"/>
      <c r="B17" s="24"/>
      <c r="C17" s="24"/>
      <c r="D17" s="24">
        <f t="shared" si="0"/>
        <v>192324.41</v>
      </c>
    </row>
    <row r="18" spans="1:4" ht="24.75" customHeight="1" thickBot="1" x14ac:dyDescent="0.4">
      <c r="A18" s="23"/>
      <c r="B18" s="24"/>
      <c r="C18" s="24"/>
      <c r="D18" s="24">
        <f t="shared" si="0"/>
        <v>192324.41</v>
      </c>
    </row>
    <row r="19" spans="1:4" ht="24.75" customHeight="1" thickBot="1" x14ac:dyDescent="0.4">
      <c r="A19" s="23"/>
      <c r="B19" s="24"/>
      <c r="C19" s="24"/>
      <c r="D19" s="24">
        <f t="shared" si="0"/>
        <v>192324.41</v>
      </c>
    </row>
    <row r="20" spans="1:4" ht="24.75" customHeight="1" thickBot="1" x14ac:dyDescent="0.4">
      <c r="A20" s="23"/>
      <c r="B20" s="24"/>
      <c r="C20" s="24"/>
      <c r="D20" s="24">
        <f t="shared" si="0"/>
        <v>192324.41</v>
      </c>
    </row>
    <row r="21" spans="1:4" ht="24.75" customHeight="1" thickBot="1" x14ac:dyDescent="0.4">
      <c r="A21" s="23"/>
      <c r="B21" s="24"/>
      <c r="C21" s="24"/>
      <c r="D21" s="24">
        <f t="shared" si="0"/>
        <v>192324.41</v>
      </c>
    </row>
    <row r="22" spans="1:4" ht="24.75" customHeight="1" thickBot="1" x14ac:dyDescent="0.4">
      <c r="A22" s="23"/>
      <c r="B22" s="24"/>
      <c r="C22" s="24"/>
      <c r="D22" s="24">
        <f t="shared" si="0"/>
        <v>192324.41</v>
      </c>
    </row>
    <row r="23" spans="1:4" ht="24.75" customHeight="1" thickBot="1" x14ac:dyDescent="0.4">
      <c r="A23" s="22"/>
      <c r="B23" s="24"/>
      <c r="C23" s="24"/>
      <c r="D23" s="24"/>
    </row>
    <row r="24" spans="1:4" ht="24.75" customHeight="1" x14ac:dyDescent="0.35">
      <c r="A24" s="31"/>
      <c r="B24" s="32"/>
      <c r="C24" s="32"/>
      <c r="D24" s="32"/>
    </row>
    <row r="25" spans="1:4" x14ac:dyDescent="0.35">
      <c r="B25" s="4"/>
      <c r="C25" s="4"/>
      <c r="D25" s="4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</sheetData>
  <mergeCells count="2">
    <mergeCell ref="B1:D1"/>
    <mergeCell ref="B2:D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2">
    <tabColor indexed="51"/>
  </sheetPr>
  <dimension ref="A1:E57"/>
  <sheetViews>
    <sheetView workbookViewId="0">
      <selection activeCell="A6" sqref="A6"/>
    </sheetView>
  </sheetViews>
  <sheetFormatPr defaultRowHeight="12.75" x14ac:dyDescent="0.35"/>
  <cols>
    <col min="1" max="1" width="16" customWidth="1"/>
    <col min="2" max="2" width="3.1328125" hidden="1" customWidth="1"/>
    <col min="3" max="3" width="13.46484375" customWidth="1"/>
    <col min="4" max="4" width="13.1328125" customWidth="1"/>
    <col min="5" max="5" width="12.53125" customWidth="1"/>
  </cols>
  <sheetData>
    <row r="1" spans="1:5" ht="13.5" thickBot="1" x14ac:dyDescent="0.45">
      <c r="A1" s="19" t="s">
        <v>40</v>
      </c>
      <c r="B1" s="20"/>
      <c r="C1" s="302" t="s">
        <v>44</v>
      </c>
      <c r="D1" s="303"/>
      <c r="E1" s="303"/>
    </row>
    <row r="2" spans="1:5" ht="22.5" customHeight="1" thickBot="1" x14ac:dyDescent="0.4">
      <c r="A2" s="307">
        <v>75113288</v>
      </c>
      <c r="B2" s="300"/>
      <c r="C2" s="308" t="s">
        <v>83</v>
      </c>
      <c r="D2" s="306"/>
      <c r="E2" s="301"/>
    </row>
    <row r="3" spans="1:5" ht="15.4" thickBot="1" x14ac:dyDescent="0.45">
      <c r="A3" s="21" t="s">
        <v>41</v>
      </c>
      <c r="C3" s="25" t="s">
        <v>42</v>
      </c>
      <c r="D3" s="25" t="s">
        <v>43</v>
      </c>
      <c r="E3" s="25" t="s">
        <v>19</v>
      </c>
    </row>
    <row r="4" spans="1:5" ht="24.75" customHeight="1" thickBot="1" x14ac:dyDescent="0.4">
      <c r="A4" s="23"/>
      <c r="B4" s="22"/>
      <c r="C4" s="24"/>
      <c r="D4" s="24"/>
      <c r="E4" s="24">
        <v>502</v>
      </c>
    </row>
    <row r="5" spans="1:5" ht="24.75" customHeight="1" thickBot="1" x14ac:dyDescent="0.4">
      <c r="A5" s="23">
        <v>42382</v>
      </c>
      <c r="B5" s="22"/>
      <c r="C5" s="24">
        <v>1</v>
      </c>
      <c r="D5" s="24"/>
      <c r="E5" s="24">
        <f t="shared" ref="E5:E23" si="0">E4+C5-D5</f>
        <v>503</v>
      </c>
    </row>
    <row r="6" spans="1:5" ht="24.75" customHeight="1" thickBot="1" x14ac:dyDescent="0.4">
      <c r="A6" s="23"/>
      <c r="B6" s="22"/>
      <c r="C6" s="24"/>
      <c r="D6" s="24"/>
      <c r="E6" s="24">
        <f t="shared" si="0"/>
        <v>503</v>
      </c>
    </row>
    <row r="7" spans="1:5" ht="24.75" customHeight="1" thickBot="1" x14ac:dyDescent="0.4">
      <c r="A7" s="23"/>
      <c r="B7" s="22"/>
      <c r="C7" s="24"/>
      <c r="D7" s="24"/>
      <c r="E7" s="24">
        <f t="shared" si="0"/>
        <v>503</v>
      </c>
    </row>
    <row r="8" spans="1:5" ht="24.75" customHeight="1" thickBot="1" x14ac:dyDescent="0.4">
      <c r="A8" s="23"/>
      <c r="B8" s="22"/>
      <c r="C8" s="24"/>
      <c r="D8" s="24"/>
      <c r="E8" s="24">
        <f t="shared" si="0"/>
        <v>503</v>
      </c>
    </row>
    <row r="9" spans="1:5" ht="24.75" customHeight="1" thickBot="1" x14ac:dyDescent="0.4">
      <c r="A9" s="23"/>
      <c r="B9" s="22"/>
      <c r="C9" s="24"/>
      <c r="D9" s="24"/>
      <c r="E9" s="24">
        <f t="shared" si="0"/>
        <v>503</v>
      </c>
    </row>
    <row r="10" spans="1:5" ht="24.75" customHeight="1" thickBot="1" x14ac:dyDescent="0.4">
      <c r="A10" s="23"/>
      <c r="B10" s="22"/>
      <c r="C10" s="24"/>
      <c r="D10" s="24"/>
      <c r="E10" s="24">
        <f t="shared" si="0"/>
        <v>503</v>
      </c>
    </row>
    <row r="11" spans="1:5" ht="24.75" customHeight="1" thickBot="1" x14ac:dyDescent="0.4">
      <c r="A11" s="23"/>
      <c r="B11" s="22"/>
      <c r="C11" s="24"/>
      <c r="D11" s="24"/>
      <c r="E11" s="24">
        <f t="shared" si="0"/>
        <v>503</v>
      </c>
    </row>
    <row r="12" spans="1:5" ht="24.75" customHeight="1" thickBot="1" x14ac:dyDescent="0.4">
      <c r="A12" s="23"/>
      <c r="B12" s="22"/>
      <c r="C12" s="24"/>
      <c r="D12" s="24"/>
      <c r="E12" s="24">
        <f t="shared" si="0"/>
        <v>503</v>
      </c>
    </row>
    <row r="13" spans="1:5" ht="24.75" customHeight="1" thickBot="1" x14ac:dyDescent="0.4">
      <c r="A13" s="23"/>
      <c r="B13" s="22"/>
      <c r="C13" s="24"/>
      <c r="D13" s="24"/>
      <c r="E13" s="24">
        <f t="shared" si="0"/>
        <v>503</v>
      </c>
    </row>
    <row r="14" spans="1:5" ht="24.75" customHeight="1" thickBot="1" x14ac:dyDescent="0.4">
      <c r="A14" s="23"/>
      <c r="B14" s="22"/>
      <c r="C14" s="24"/>
      <c r="D14" s="24"/>
      <c r="E14" s="24">
        <f t="shared" si="0"/>
        <v>503</v>
      </c>
    </row>
    <row r="15" spans="1:5" ht="24.75" customHeight="1" thickBot="1" x14ac:dyDescent="0.4">
      <c r="A15" s="23"/>
      <c r="B15" s="22"/>
      <c r="C15" s="24"/>
      <c r="D15" s="24"/>
      <c r="E15" s="24">
        <f t="shared" si="0"/>
        <v>503</v>
      </c>
    </row>
    <row r="16" spans="1:5" ht="24.75" customHeight="1" thickBot="1" x14ac:dyDescent="0.4">
      <c r="A16" s="23"/>
      <c r="B16" s="22"/>
      <c r="C16" s="24"/>
      <c r="D16" s="24"/>
      <c r="E16" s="24">
        <f t="shared" si="0"/>
        <v>503</v>
      </c>
    </row>
    <row r="17" spans="1:5" ht="24.75" customHeight="1" thickBot="1" x14ac:dyDescent="0.4">
      <c r="A17" s="23"/>
      <c r="B17" s="22"/>
      <c r="C17" s="24"/>
      <c r="D17" s="24"/>
      <c r="E17" s="24">
        <f t="shared" si="0"/>
        <v>503</v>
      </c>
    </row>
    <row r="18" spans="1:5" ht="24.75" customHeight="1" thickBot="1" x14ac:dyDescent="0.4">
      <c r="A18" s="23"/>
      <c r="B18" s="22"/>
      <c r="C18" s="24"/>
      <c r="D18" s="24"/>
      <c r="E18" s="24">
        <f t="shared" si="0"/>
        <v>503</v>
      </c>
    </row>
    <row r="19" spans="1:5" ht="24.75" customHeight="1" thickBot="1" x14ac:dyDescent="0.4">
      <c r="A19" s="23"/>
      <c r="B19" s="22"/>
      <c r="C19" s="24"/>
      <c r="D19" s="24"/>
      <c r="E19" s="24">
        <f t="shared" si="0"/>
        <v>503</v>
      </c>
    </row>
    <row r="20" spans="1:5" ht="24.75" customHeight="1" thickBot="1" x14ac:dyDescent="0.4">
      <c r="A20" s="23"/>
      <c r="B20" s="22"/>
      <c r="C20" s="24"/>
      <c r="D20" s="24"/>
      <c r="E20" s="24">
        <f t="shared" si="0"/>
        <v>503</v>
      </c>
    </row>
    <row r="21" spans="1:5" ht="24.75" customHeight="1" thickBot="1" x14ac:dyDescent="0.4">
      <c r="A21" s="23"/>
      <c r="B21" s="22"/>
      <c r="C21" s="24"/>
      <c r="D21" s="24"/>
      <c r="E21" s="24">
        <f t="shared" si="0"/>
        <v>503</v>
      </c>
    </row>
    <row r="22" spans="1:5" ht="24.75" customHeight="1" thickBot="1" x14ac:dyDescent="0.4">
      <c r="A22" s="23"/>
      <c r="B22" s="22"/>
      <c r="C22" s="24"/>
      <c r="D22" s="24"/>
      <c r="E22" s="24">
        <f t="shared" si="0"/>
        <v>503</v>
      </c>
    </row>
    <row r="23" spans="1:5" ht="24.75" customHeight="1" thickBot="1" x14ac:dyDescent="0.4">
      <c r="A23" s="23"/>
      <c r="B23" s="22"/>
      <c r="C23" s="24"/>
      <c r="D23" s="24"/>
      <c r="E23" s="24">
        <f t="shared" si="0"/>
        <v>503</v>
      </c>
    </row>
    <row r="24" spans="1:5" ht="18.75" customHeight="1" thickBot="1" x14ac:dyDescent="0.4">
      <c r="A24" s="23"/>
      <c r="B24" s="22"/>
      <c r="C24" s="24"/>
      <c r="D24" s="24"/>
      <c r="E24" s="24">
        <f t="shared" ref="E24:E36" si="1">E23+C24-D24</f>
        <v>503</v>
      </c>
    </row>
    <row r="25" spans="1:5" ht="13.15" thickBot="1" x14ac:dyDescent="0.4">
      <c r="A25" s="23"/>
      <c r="B25" s="22"/>
      <c r="C25" s="24"/>
      <c r="D25" s="24"/>
      <c r="E25" s="24">
        <f t="shared" si="1"/>
        <v>503</v>
      </c>
    </row>
    <row r="26" spans="1:5" ht="13.15" thickBot="1" x14ac:dyDescent="0.4">
      <c r="A26" s="23"/>
      <c r="B26" s="22"/>
      <c r="C26" s="24"/>
      <c r="D26" s="24"/>
      <c r="E26" s="24">
        <f t="shared" si="1"/>
        <v>503</v>
      </c>
    </row>
    <row r="27" spans="1:5" ht="13.15" thickBot="1" x14ac:dyDescent="0.4">
      <c r="A27" s="23"/>
      <c r="B27" s="22"/>
      <c r="C27" s="24"/>
      <c r="D27" s="24"/>
      <c r="E27" s="24">
        <f t="shared" si="1"/>
        <v>503</v>
      </c>
    </row>
    <row r="28" spans="1:5" ht="13.15" thickBot="1" x14ac:dyDescent="0.4">
      <c r="A28" s="23"/>
      <c r="B28" s="22"/>
      <c r="C28" s="24"/>
      <c r="D28" s="24"/>
      <c r="E28" s="24">
        <f t="shared" si="1"/>
        <v>503</v>
      </c>
    </row>
    <row r="29" spans="1:5" ht="13.15" thickBot="1" x14ac:dyDescent="0.4">
      <c r="A29" s="23"/>
      <c r="B29" s="22"/>
      <c r="C29" s="24"/>
      <c r="D29" s="24"/>
      <c r="E29" s="24">
        <f t="shared" si="1"/>
        <v>503</v>
      </c>
    </row>
    <row r="30" spans="1:5" ht="13.15" thickBot="1" x14ac:dyDescent="0.4">
      <c r="A30" s="23"/>
      <c r="B30" s="22"/>
      <c r="C30" s="24"/>
      <c r="D30" s="24"/>
      <c r="E30" s="24">
        <f t="shared" si="1"/>
        <v>503</v>
      </c>
    </row>
    <row r="31" spans="1:5" ht="13.15" thickBot="1" x14ac:dyDescent="0.4">
      <c r="A31" s="23"/>
      <c r="B31" s="22"/>
      <c r="C31" s="24"/>
      <c r="D31" s="24"/>
      <c r="E31" s="24">
        <f t="shared" si="1"/>
        <v>503</v>
      </c>
    </row>
    <row r="32" spans="1:5" ht="13.15" thickBot="1" x14ac:dyDescent="0.4">
      <c r="A32" s="23"/>
      <c r="B32" s="22"/>
      <c r="C32" s="24"/>
      <c r="D32" s="24"/>
      <c r="E32" s="24">
        <f t="shared" si="1"/>
        <v>503</v>
      </c>
    </row>
    <row r="33" spans="1:5" ht="13.15" thickBot="1" x14ac:dyDescent="0.4">
      <c r="A33" s="23"/>
      <c r="B33" s="22"/>
      <c r="C33" s="24"/>
      <c r="D33" s="24"/>
      <c r="E33" s="24">
        <f t="shared" si="1"/>
        <v>503</v>
      </c>
    </row>
    <row r="34" spans="1:5" ht="13.15" thickBot="1" x14ac:dyDescent="0.4">
      <c r="A34" s="23"/>
      <c r="B34" s="22"/>
      <c r="C34" s="24"/>
      <c r="D34" s="24"/>
      <c r="E34" s="24">
        <f t="shared" si="1"/>
        <v>503</v>
      </c>
    </row>
    <row r="35" spans="1:5" ht="13.15" thickBot="1" x14ac:dyDescent="0.4">
      <c r="A35" s="23"/>
      <c r="B35" s="22"/>
      <c r="C35" s="24"/>
      <c r="D35" s="24"/>
      <c r="E35" s="24">
        <f t="shared" si="1"/>
        <v>503</v>
      </c>
    </row>
    <row r="36" spans="1:5" ht="13.15" thickBot="1" x14ac:dyDescent="0.4">
      <c r="A36" s="23"/>
      <c r="B36" s="22"/>
      <c r="C36" s="24"/>
      <c r="D36" s="24"/>
      <c r="E36" s="24">
        <f t="shared" si="1"/>
        <v>503</v>
      </c>
    </row>
    <row r="37" spans="1:5" ht="13.15" thickBot="1" x14ac:dyDescent="0.4">
      <c r="A37" s="23"/>
      <c r="B37" s="22"/>
      <c r="C37" s="24"/>
      <c r="D37" s="24"/>
      <c r="E37" s="24">
        <f t="shared" ref="E37:E42" si="2">E36+C37-D37</f>
        <v>503</v>
      </c>
    </row>
    <row r="38" spans="1:5" ht="13.15" thickBot="1" x14ac:dyDescent="0.4">
      <c r="A38" s="23"/>
      <c r="B38" s="22"/>
      <c r="C38" s="24"/>
      <c r="D38" s="24"/>
      <c r="E38" s="24">
        <f t="shared" si="2"/>
        <v>503</v>
      </c>
    </row>
    <row r="39" spans="1:5" ht="13.15" thickBot="1" x14ac:dyDescent="0.4">
      <c r="A39" s="23"/>
      <c r="B39" s="22"/>
      <c r="C39" s="24"/>
      <c r="D39" s="24"/>
      <c r="E39" s="24">
        <f t="shared" si="2"/>
        <v>503</v>
      </c>
    </row>
    <row r="40" spans="1:5" ht="13.15" thickBot="1" x14ac:dyDescent="0.4">
      <c r="A40" s="23"/>
      <c r="B40" s="22"/>
      <c r="C40" s="24"/>
      <c r="D40" s="24"/>
      <c r="E40" s="24">
        <f t="shared" si="2"/>
        <v>503</v>
      </c>
    </row>
    <row r="41" spans="1:5" ht="13.15" thickBot="1" x14ac:dyDescent="0.4">
      <c r="A41" s="23"/>
      <c r="B41" s="22"/>
      <c r="C41" s="24"/>
      <c r="D41" s="24"/>
      <c r="E41" s="24">
        <f t="shared" si="2"/>
        <v>503</v>
      </c>
    </row>
    <row r="42" spans="1:5" ht="13.15" thickBot="1" x14ac:dyDescent="0.4">
      <c r="A42" s="23"/>
      <c r="B42" s="22"/>
      <c r="C42" s="24"/>
      <c r="D42" s="24"/>
      <c r="E42" s="24">
        <f t="shared" si="2"/>
        <v>503</v>
      </c>
    </row>
    <row r="43" spans="1:5" ht="13.15" thickBot="1" x14ac:dyDescent="0.4">
      <c r="A43" s="23"/>
      <c r="B43" s="22"/>
      <c r="C43" s="24"/>
      <c r="D43" s="24"/>
      <c r="E43" s="24">
        <f t="shared" ref="E43:E57" si="3">E42+C43-D43</f>
        <v>503</v>
      </c>
    </row>
    <row r="44" spans="1:5" ht="13.15" thickBot="1" x14ac:dyDescent="0.4">
      <c r="A44" s="23"/>
      <c r="B44" s="22"/>
      <c r="C44" s="24"/>
      <c r="D44" s="24"/>
      <c r="E44" s="24">
        <f t="shared" si="3"/>
        <v>503</v>
      </c>
    </row>
    <row r="45" spans="1:5" ht="13.15" thickBot="1" x14ac:dyDescent="0.4">
      <c r="A45" s="23"/>
      <c r="B45" s="22"/>
      <c r="C45" s="24"/>
      <c r="D45" s="24"/>
      <c r="E45" s="24">
        <f t="shared" si="3"/>
        <v>503</v>
      </c>
    </row>
    <row r="46" spans="1:5" ht="13.15" thickBot="1" x14ac:dyDescent="0.4">
      <c r="A46" s="22"/>
      <c r="B46" s="22"/>
      <c r="C46" s="24"/>
      <c r="D46" s="24"/>
      <c r="E46" s="24">
        <f t="shared" si="3"/>
        <v>503</v>
      </c>
    </row>
    <row r="47" spans="1:5" ht="13.15" thickBot="1" x14ac:dyDescent="0.4">
      <c r="A47" s="22"/>
      <c r="B47" s="22"/>
      <c r="C47" s="24"/>
      <c r="D47" s="24"/>
      <c r="E47" s="24">
        <f t="shared" si="3"/>
        <v>503</v>
      </c>
    </row>
    <row r="48" spans="1:5" ht="13.15" thickBot="1" x14ac:dyDescent="0.4">
      <c r="A48" s="22"/>
      <c r="B48" s="22"/>
      <c r="C48" s="24"/>
      <c r="D48" s="24"/>
      <c r="E48" s="24">
        <f t="shared" si="3"/>
        <v>503</v>
      </c>
    </row>
    <row r="49" spans="1:5" ht="13.15" thickBot="1" x14ac:dyDescent="0.4">
      <c r="A49" s="22"/>
      <c r="B49" s="22"/>
      <c r="C49" s="24"/>
      <c r="D49" s="24"/>
      <c r="E49" s="24">
        <f t="shared" si="3"/>
        <v>503</v>
      </c>
    </row>
    <row r="50" spans="1:5" ht="13.15" thickBot="1" x14ac:dyDescent="0.4">
      <c r="A50" s="22"/>
      <c r="B50" s="22"/>
      <c r="C50" s="24"/>
      <c r="D50" s="24"/>
      <c r="E50" s="24">
        <f t="shared" si="3"/>
        <v>503</v>
      </c>
    </row>
    <row r="51" spans="1:5" ht="13.15" thickBot="1" x14ac:dyDescent="0.4">
      <c r="A51" s="22"/>
      <c r="B51" s="22"/>
      <c r="C51" s="24"/>
      <c r="D51" s="24"/>
      <c r="E51" s="24">
        <f t="shared" si="3"/>
        <v>503</v>
      </c>
    </row>
    <row r="52" spans="1:5" ht="13.15" thickBot="1" x14ac:dyDescent="0.4">
      <c r="A52" s="22"/>
      <c r="B52" s="22"/>
      <c r="C52" s="24"/>
      <c r="D52" s="24"/>
      <c r="E52" s="24">
        <f t="shared" si="3"/>
        <v>503</v>
      </c>
    </row>
    <row r="53" spans="1:5" ht="13.15" thickBot="1" x14ac:dyDescent="0.4">
      <c r="A53" s="22"/>
      <c r="B53" s="22"/>
      <c r="C53" s="24"/>
      <c r="D53" s="24"/>
      <c r="E53" s="24">
        <f t="shared" si="3"/>
        <v>503</v>
      </c>
    </row>
    <row r="54" spans="1:5" ht="13.15" thickBot="1" x14ac:dyDescent="0.4">
      <c r="A54" s="22"/>
      <c r="B54" s="22"/>
      <c r="C54" s="24"/>
      <c r="D54" s="24"/>
      <c r="E54" s="24">
        <f t="shared" si="3"/>
        <v>503</v>
      </c>
    </row>
    <row r="55" spans="1:5" ht="13.15" thickBot="1" x14ac:dyDescent="0.4">
      <c r="A55" s="22"/>
      <c r="B55" s="22"/>
      <c r="C55" s="24"/>
      <c r="D55" s="24"/>
      <c r="E55" s="24">
        <f t="shared" si="3"/>
        <v>503</v>
      </c>
    </row>
    <row r="56" spans="1:5" ht="13.15" thickBot="1" x14ac:dyDescent="0.4">
      <c r="A56" s="22"/>
      <c r="B56" s="22"/>
      <c r="C56" s="24"/>
      <c r="D56" s="24"/>
      <c r="E56" s="24">
        <f t="shared" si="3"/>
        <v>503</v>
      </c>
    </row>
    <row r="57" spans="1:5" ht="13.15" thickBot="1" x14ac:dyDescent="0.4">
      <c r="A57" s="22"/>
      <c r="B57" s="22"/>
      <c r="C57" s="24"/>
      <c r="D57" s="24"/>
      <c r="E57" s="24">
        <f t="shared" si="3"/>
        <v>503</v>
      </c>
    </row>
  </sheetData>
  <mergeCells count="3">
    <mergeCell ref="C1:E1"/>
    <mergeCell ref="A2:B2"/>
    <mergeCell ref="C2:E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249977111117893"/>
  </sheetPr>
  <dimension ref="A1:BB9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K3" sqref="AK3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hidden="1" customWidth="1"/>
    <col min="10" max="10" width="8" customWidth="1"/>
    <col min="11" max="11" width="8.1328125" hidden="1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2" max="32" width="9.86328125" customWidth="1"/>
    <col min="37" max="37" width="7.53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/>
    </row>
    <row r="2" spans="1:47" ht="15.4" thickBot="1" x14ac:dyDescent="0.45">
      <c r="A2" s="10" t="s">
        <v>21</v>
      </c>
      <c r="B2" s="13"/>
      <c r="C2" s="15"/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54" t="s">
        <v>201</v>
      </c>
      <c r="AL3" s="237" t="s">
        <v>206</v>
      </c>
      <c r="AM3" s="166" t="s">
        <v>128</v>
      </c>
      <c r="AN3" s="166" t="s">
        <v>53</v>
      </c>
      <c r="AO3" s="166" t="s">
        <v>114</v>
      </c>
      <c r="AP3" s="166" t="s">
        <v>61</v>
      </c>
      <c r="AQ3" s="167" t="s">
        <v>13</v>
      </c>
      <c r="AR3" s="166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3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3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x14ac:dyDescent="0.3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x14ac:dyDescent="0.3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3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35">
      <c r="A15" s="9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3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35">
      <c r="A17" s="9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35">
      <c r="A18" s="9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35">
      <c r="A19" s="9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35">
      <c r="A20" s="9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35">
      <c r="A27" s="9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35">
      <c r="A28" s="9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3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35">
      <c r="A31" s="9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35">
      <c r="A32" s="9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35">
      <c r="A33" s="9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35">
      <c r="A35" s="9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35">
      <c r="A36" s="9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35">
      <c r="A37" s="9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4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35">
      <c r="A42" s="9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35">
      <c r="A43" s="9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35">
      <c r="A44" s="9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35">
      <c r="A45" s="9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35">
      <c r="A46" s="9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35">
      <c r="A47" s="9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3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x14ac:dyDescent="0.35">
      <c r="A49" s="9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35">
      <c r="A50" s="9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x14ac:dyDescent="0.35">
      <c r="A51" s="9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x14ac:dyDescent="0.3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35">
      <c r="A53" s="9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x14ac:dyDescent="0.35">
      <c r="A54" s="9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x14ac:dyDescent="0.35">
      <c r="A55" s="9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x14ac:dyDescent="0.35">
      <c r="A56" s="90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35">
      <c r="A57" s="9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x14ac:dyDescent="0.35">
      <c r="A58" s="9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35">
      <c r="A60" s="9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35">
      <c r="A61" s="9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43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x14ac:dyDescent="0.35">
      <c r="A62" s="9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x14ac:dyDescent="0.35">
      <c r="A63" s="9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9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9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9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9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35">
      <c r="A79" s="9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35">
      <c r="A80" s="9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9" x14ac:dyDescent="0.35">
      <c r="A81" s="9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9" x14ac:dyDescent="0.3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9" x14ac:dyDescent="0.35">
      <c r="A83" s="9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9" x14ac:dyDescent="0.35">
      <c r="A84" s="9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9" x14ac:dyDescent="0.35">
      <c r="A85" s="9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9" x14ac:dyDescent="0.35">
      <c r="A86" s="9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9" x14ac:dyDescent="0.35">
      <c r="A87" s="9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9" x14ac:dyDescent="0.35">
      <c r="A88" s="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9" x14ac:dyDescent="0.35">
      <c r="A89" s="9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9" x14ac:dyDescent="0.3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9" x14ac:dyDescent="0.3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9" x14ac:dyDescent="0.3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>
        <f>AD94+AF94+AH94+AI94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W92" s="3" t="s">
        <v>19</v>
      </c>
    </row>
    <row r="94" spans="1:49" ht="43.5" customHeight="1" x14ac:dyDescent="0.35">
      <c r="A94" t="s">
        <v>18</v>
      </c>
      <c r="B94" s="4">
        <f>SUM(B4:B92)</f>
        <v>0</v>
      </c>
      <c r="C94" s="4">
        <f t="shared" ref="C94:AU94" si="0">SUM(C4:C92)</f>
        <v>0</v>
      </c>
      <c r="D94" s="4">
        <f t="shared" si="0"/>
        <v>0</v>
      </c>
      <c r="E94" s="4">
        <f t="shared" si="0"/>
        <v>0</v>
      </c>
      <c r="F94" s="4">
        <f t="shared" si="0"/>
        <v>0</v>
      </c>
      <c r="G94" s="4">
        <f t="shared" si="0"/>
        <v>0</v>
      </c>
      <c r="H94" s="4">
        <f t="shared" si="0"/>
        <v>0</v>
      </c>
      <c r="I94" s="4">
        <f t="shared" si="0"/>
        <v>0</v>
      </c>
      <c r="J94" s="4">
        <f t="shared" si="0"/>
        <v>0</v>
      </c>
      <c r="K94" s="4">
        <f t="shared" si="0"/>
        <v>0</v>
      </c>
      <c r="L94" s="225">
        <f t="shared" si="0"/>
        <v>0</v>
      </c>
      <c r="M94" s="4">
        <f t="shared" si="0"/>
        <v>0</v>
      </c>
      <c r="N94" s="4">
        <f t="shared" si="0"/>
        <v>0</v>
      </c>
      <c r="O94" s="4">
        <f t="shared" si="0"/>
        <v>0</v>
      </c>
      <c r="P94" s="4">
        <f t="shared" si="0"/>
        <v>0</v>
      </c>
      <c r="Q94" s="4">
        <f t="shared" si="0"/>
        <v>0</v>
      </c>
      <c r="R94" s="4">
        <f t="shared" si="0"/>
        <v>0</v>
      </c>
      <c r="S94" s="4">
        <f t="shared" si="0"/>
        <v>0</v>
      </c>
      <c r="T94" s="4">
        <f t="shared" si="0"/>
        <v>0</v>
      </c>
      <c r="U94" s="4">
        <f t="shared" si="0"/>
        <v>0</v>
      </c>
      <c r="V94" s="4">
        <f t="shared" si="0"/>
        <v>0</v>
      </c>
      <c r="W94" s="4">
        <f t="shared" si="0"/>
        <v>0</v>
      </c>
      <c r="X94" s="4">
        <f t="shared" si="0"/>
        <v>0</v>
      </c>
      <c r="Y94" s="4">
        <f t="shared" si="0"/>
        <v>0</v>
      </c>
      <c r="Z94" s="4">
        <f t="shared" si="0"/>
        <v>0</v>
      </c>
      <c r="AA94" s="4">
        <f t="shared" si="0"/>
        <v>0</v>
      </c>
      <c r="AB94" s="4">
        <f t="shared" si="0"/>
        <v>0</v>
      </c>
      <c r="AC94" s="4">
        <f t="shared" si="0"/>
        <v>0</v>
      </c>
      <c r="AD94" s="4">
        <f t="shared" si="0"/>
        <v>0</v>
      </c>
      <c r="AE94" s="4">
        <f t="shared" si="0"/>
        <v>0</v>
      </c>
      <c r="AF94" s="4">
        <f t="shared" si="0"/>
        <v>0</v>
      </c>
      <c r="AG94" s="4">
        <f t="shared" si="0"/>
        <v>0</v>
      </c>
      <c r="AH94" s="4">
        <f t="shared" si="0"/>
        <v>0</v>
      </c>
      <c r="AI94" s="4">
        <f t="shared" si="0"/>
        <v>0</v>
      </c>
      <c r="AJ94" s="4">
        <f t="shared" si="0"/>
        <v>0</v>
      </c>
      <c r="AK94" s="4">
        <f t="shared" si="0"/>
        <v>0</v>
      </c>
      <c r="AL94" s="4">
        <f t="shared" si="0"/>
        <v>0</v>
      </c>
      <c r="AM94" s="4">
        <f t="shared" si="0"/>
        <v>0</v>
      </c>
      <c r="AN94" s="4">
        <f t="shared" si="0"/>
        <v>0</v>
      </c>
      <c r="AO94" s="4">
        <f t="shared" si="0"/>
        <v>0</v>
      </c>
      <c r="AP94" s="4">
        <f t="shared" si="0"/>
        <v>0</v>
      </c>
      <c r="AQ94" s="4">
        <f t="shared" si="0"/>
        <v>0</v>
      </c>
      <c r="AR94" s="4">
        <f t="shared" si="0"/>
        <v>0</v>
      </c>
      <c r="AS94" s="4">
        <f t="shared" si="0"/>
        <v>0</v>
      </c>
      <c r="AT94" s="4">
        <f t="shared" si="0"/>
        <v>0</v>
      </c>
      <c r="AU94" s="4">
        <f t="shared" si="0"/>
        <v>0</v>
      </c>
      <c r="AW94" s="4">
        <f>B94-C94-D94-E94-F94-G94-H94-I94-J94-K94+L94+M94-N94-O94+P94-Q94-R94-S94-T94-U94-V94+W94+X94+Y94+Z94+AA94+AB94+AC94-AD94+AE94-AF94+AG94-AH94-AI94+AJ94+AK94+AL94+AM94+AN94+AO94+AP94+AQ94+AR94+AS94-AT94+AU94</f>
        <v>0</v>
      </c>
    </row>
    <row r="96" spans="1:49" ht="15.4" thickBot="1" x14ac:dyDescent="0.45">
      <c r="A96" s="10" t="s">
        <v>22</v>
      </c>
      <c r="C96" s="15">
        <f>C2+B94-C94</f>
        <v>0</v>
      </c>
      <c r="D96" s="14"/>
    </row>
  </sheetData>
  <mergeCells count="1">
    <mergeCell ref="AE3:AF3"/>
  </mergeCells>
  <pageMargins left="0.2" right="0.39" top="1" bottom="1" header="0.5" footer="0.5"/>
  <pageSetup scale="7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3">
    <tabColor indexed="29"/>
  </sheetPr>
  <dimension ref="A1:E700"/>
  <sheetViews>
    <sheetView workbookViewId="0">
      <selection activeCell="A6" sqref="A6"/>
    </sheetView>
  </sheetViews>
  <sheetFormatPr defaultRowHeight="12.75" x14ac:dyDescent="0.35"/>
  <cols>
    <col min="1" max="1" width="16" customWidth="1"/>
    <col min="2" max="2" width="3.1328125" hidden="1" customWidth="1"/>
    <col min="3" max="3" width="13.46484375" customWidth="1"/>
    <col min="4" max="4" width="13.1328125" customWidth="1"/>
    <col min="5" max="5" width="12.53125" customWidth="1"/>
  </cols>
  <sheetData>
    <row r="1" spans="1:5" ht="13.5" thickBot="1" x14ac:dyDescent="0.45">
      <c r="A1" s="19" t="s">
        <v>40</v>
      </c>
      <c r="B1" s="20"/>
      <c r="C1" s="302" t="s">
        <v>44</v>
      </c>
      <c r="D1" s="303"/>
      <c r="E1" s="303"/>
    </row>
    <row r="2" spans="1:5" ht="77.25" customHeight="1" thickBot="1" x14ac:dyDescent="0.4">
      <c r="A2" s="307">
        <v>29588920</v>
      </c>
      <c r="B2" s="300"/>
      <c r="C2" s="308" t="s">
        <v>45</v>
      </c>
      <c r="D2" s="306"/>
      <c r="E2" s="301"/>
    </row>
    <row r="3" spans="1:5" ht="15.4" thickBot="1" x14ac:dyDescent="0.45">
      <c r="A3" s="21" t="s">
        <v>41</v>
      </c>
      <c r="C3" s="25" t="s">
        <v>42</v>
      </c>
      <c r="D3" s="25" t="s">
        <v>43</v>
      </c>
      <c r="E3" s="25" t="s">
        <v>19</v>
      </c>
    </row>
    <row r="4" spans="1:5" ht="24.75" customHeight="1" thickBot="1" x14ac:dyDescent="0.4">
      <c r="A4" s="23"/>
      <c r="B4" s="22"/>
      <c r="C4" s="24"/>
      <c r="D4" s="24"/>
      <c r="E4" s="24">
        <v>24117.18</v>
      </c>
    </row>
    <row r="5" spans="1:5" ht="24.75" customHeight="1" thickBot="1" x14ac:dyDescent="0.4">
      <c r="A5" s="23">
        <v>41310</v>
      </c>
      <c r="B5" s="22"/>
      <c r="C5" s="24"/>
      <c r="D5" s="24">
        <v>117.18</v>
      </c>
      <c r="E5" s="24">
        <f t="shared" ref="E5:E23" si="0">E4+C5-D5</f>
        <v>24000</v>
      </c>
    </row>
    <row r="6" spans="1:5" ht="24.75" customHeight="1" thickBot="1" x14ac:dyDescent="0.4">
      <c r="A6" s="23"/>
      <c r="B6" s="22"/>
      <c r="C6" s="24"/>
      <c r="D6" s="24"/>
      <c r="E6" s="24">
        <f t="shared" si="0"/>
        <v>24000</v>
      </c>
    </row>
    <row r="7" spans="1:5" ht="24.75" customHeight="1" thickBot="1" x14ac:dyDescent="0.4">
      <c r="A7" s="23"/>
      <c r="B7" s="22"/>
      <c r="C7" s="24"/>
      <c r="D7" s="24"/>
      <c r="E7" s="24">
        <f t="shared" si="0"/>
        <v>24000</v>
      </c>
    </row>
    <row r="8" spans="1:5" ht="24.75" customHeight="1" thickBot="1" x14ac:dyDescent="0.4">
      <c r="A8" s="23"/>
      <c r="B8" s="22"/>
      <c r="C8" s="24"/>
      <c r="D8" s="24"/>
      <c r="E8" s="24">
        <f t="shared" si="0"/>
        <v>24000</v>
      </c>
    </row>
    <row r="9" spans="1:5" ht="24.75" customHeight="1" thickBot="1" x14ac:dyDescent="0.4">
      <c r="A9" s="23"/>
      <c r="B9" s="22"/>
      <c r="C9" s="24"/>
      <c r="D9" s="24"/>
      <c r="E9" s="24">
        <f t="shared" si="0"/>
        <v>24000</v>
      </c>
    </row>
    <row r="10" spans="1:5" ht="24.75" customHeight="1" thickBot="1" x14ac:dyDescent="0.4">
      <c r="A10" s="23"/>
      <c r="B10" s="22"/>
      <c r="C10" s="24"/>
      <c r="D10" s="24"/>
      <c r="E10" s="24">
        <f t="shared" si="0"/>
        <v>24000</v>
      </c>
    </row>
    <row r="11" spans="1:5" ht="24.75" customHeight="1" thickBot="1" x14ac:dyDescent="0.4">
      <c r="A11" s="23"/>
      <c r="B11" s="22"/>
      <c r="C11" s="24"/>
      <c r="D11" s="24"/>
      <c r="E11" s="24">
        <f t="shared" si="0"/>
        <v>24000</v>
      </c>
    </row>
    <row r="12" spans="1:5" ht="24.75" customHeight="1" thickBot="1" x14ac:dyDescent="0.4">
      <c r="A12" s="23"/>
      <c r="B12" s="22"/>
      <c r="C12" s="24"/>
      <c r="D12" s="24"/>
      <c r="E12" s="24">
        <f t="shared" si="0"/>
        <v>24000</v>
      </c>
    </row>
    <row r="13" spans="1:5" ht="24.75" customHeight="1" thickBot="1" x14ac:dyDescent="0.4">
      <c r="A13" s="23"/>
      <c r="B13" s="22"/>
      <c r="C13" s="24"/>
      <c r="D13" s="24"/>
      <c r="E13" s="24">
        <f t="shared" si="0"/>
        <v>24000</v>
      </c>
    </row>
    <row r="14" spans="1:5" ht="24.75" customHeight="1" thickBot="1" x14ac:dyDescent="0.4">
      <c r="A14" s="23"/>
      <c r="B14" s="22"/>
      <c r="C14" s="24"/>
      <c r="D14" s="24"/>
      <c r="E14" s="24">
        <f t="shared" si="0"/>
        <v>24000</v>
      </c>
    </row>
    <row r="15" spans="1:5" ht="24.75" customHeight="1" thickBot="1" x14ac:dyDescent="0.4">
      <c r="A15" s="22"/>
      <c r="B15" s="22"/>
      <c r="C15" s="24"/>
      <c r="D15" s="24"/>
      <c r="E15" s="24">
        <f t="shared" si="0"/>
        <v>24000</v>
      </c>
    </row>
    <row r="16" spans="1:5" ht="24.75" customHeight="1" thickBot="1" x14ac:dyDescent="0.4">
      <c r="A16" s="22"/>
      <c r="B16" s="22"/>
      <c r="C16" s="24"/>
      <c r="D16" s="24"/>
      <c r="E16" s="24">
        <f t="shared" si="0"/>
        <v>24000</v>
      </c>
    </row>
    <row r="17" spans="1:5" ht="24.75" customHeight="1" thickBot="1" x14ac:dyDescent="0.4">
      <c r="A17" s="22"/>
      <c r="B17" s="22"/>
      <c r="C17" s="24"/>
      <c r="D17" s="24"/>
      <c r="E17" s="24">
        <f t="shared" si="0"/>
        <v>24000</v>
      </c>
    </row>
    <row r="18" spans="1:5" ht="24.75" customHeight="1" thickBot="1" x14ac:dyDescent="0.4">
      <c r="A18" s="22"/>
      <c r="B18" s="22"/>
      <c r="C18" s="24"/>
      <c r="D18" s="24"/>
      <c r="E18" s="24">
        <f t="shared" si="0"/>
        <v>24000</v>
      </c>
    </row>
    <row r="19" spans="1:5" ht="24.75" customHeight="1" thickBot="1" x14ac:dyDescent="0.4">
      <c r="A19" s="22"/>
      <c r="B19" s="22"/>
      <c r="C19" s="24"/>
      <c r="D19" s="24"/>
      <c r="E19" s="24">
        <f t="shared" si="0"/>
        <v>24000</v>
      </c>
    </row>
    <row r="20" spans="1:5" ht="24.75" customHeight="1" thickBot="1" x14ac:dyDescent="0.4">
      <c r="A20" s="22"/>
      <c r="B20" s="22"/>
      <c r="C20" s="24"/>
      <c r="D20" s="24"/>
      <c r="E20" s="24">
        <f t="shared" si="0"/>
        <v>24000</v>
      </c>
    </row>
    <row r="21" spans="1:5" ht="24.75" customHeight="1" thickBot="1" x14ac:dyDescent="0.4">
      <c r="A21" s="22"/>
      <c r="B21" s="22"/>
      <c r="C21" s="24"/>
      <c r="D21" s="24"/>
      <c r="E21" s="24">
        <f t="shared" si="0"/>
        <v>24000</v>
      </c>
    </row>
    <row r="22" spans="1:5" ht="24.75" customHeight="1" thickBot="1" x14ac:dyDescent="0.4">
      <c r="A22" s="22"/>
      <c r="B22" s="22"/>
      <c r="C22" s="24"/>
      <c r="D22" s="24"/>
      <c r="E22" s="24">
        <f t="shared" si="0"/>
        <v>24000</v>
      </c>
    </row>
    <row r="23" spans="1:5" ht="24.75" customHeight="1" thickBot="1" x14ac:dyDescent="0.4">
      <c r="A23" s="22"/>
      <c r="B23" s="22"/>
      <c r="C23" s="24"/>
      <c r="D23" s="24"/>
      <c r="E23" s="24">
        <f t="shared" si="0"/>
        <v>24000</v>
      </c>
    </row>
    <row r="24" spans="1:5" ht="24.75" customHeight="1" x14ac:dyDescent="0.35">
      <c r="A24" s="31"/>
      <c r="B24" s="31"/>
      <c r="C24" s="32"/>
      <c r="D24" s="32"/>
      <c r="E24" s="32"/>
    </row>
    <row r="25" spans="1:5" x14ac:dyDescent="0.35">
      <c r="C25" s="4"/>
      <c r="D25" s="4"/>
      <c r="E25" s="4"/>
    </row>
    <row r="26" spans="1:5" x14ac:dyDescent="0.35">
      <c r="C26" s="4"/>
      <c r="D26" s="4"/>
      <c r="E26" s="4"/>
    </row>
    <row r="27" spans="1:5" x14ac:dyDescent="0.35">
      <c r="C27" s="4"/>
      <c r="D27" s="4"/>
      <c r="E27" s="4"/>
    </row>
    <row r="28" spans="1:5" x14ac:dyDescent="0.35">
      <c r="C28" s="4"/>
      <c r="D28" s="4"/>
      <c r="E28" s="4"/>
    </row>
    <row r="29" spans="1:5" x14ac:dyDescent="0.35">
      <c r="C29" s="4"/>
      <c r="D29" s="4"/>
      <c r="E29" s="4"/>
    </row>
    <row r="30" spans="1:5" x14ac:dyDescent="0.35">
      <c r="C30" s="4"/>
      <c r="D30" s="4"/>
      <c r="E30" s="4"/>
    </row>
    <row r="31" spans="1:5" x14ac:dyDescent="0.35">
      <c r="C31" s="4"/>
      <c r="D31" s="4"/>
      <c r="E31" s="4"/>
    </row>
    <row r="32" spans="1:5" x14ac:dyDescent="0.35">
      <c r="C32" s="4"/>
      <c r="D32" s="4"/>
      <c r="E32" s="4"/>
    </row>
    <row r="33" spans="3:5" x14ac:dyDescent="0.35">
      <c r="C33" s="4"/>
      <c r="D33" s="4"/>
      <c r="E33" s="4"/>
    </row>
    <row r="34" spans="3:5" x14ac:dyDescent="0.35">
      <c r="C34" s="4"/>
      <c r="D34" s="4"/>
      <c r="E34" s="4"/>
    </row>
    <row r="35" spans="3:5" x14ac:dyDescent="0.35">
      <c r="C35" s="4"/>
      <c r="D35" s="4"/>
      <c r="E35" s="4"/>
    </row>
    <row r="36" spans="3:5" x14ac:dyDescent="0.35">
      <c r="E36" s="4"/>
    </row>
    <row r="37" spans="3:5" x14ac:dyDescent="0.35">
      <c r="E37" s="4"/>
    </row>
    <row r="38" spans="3:5" x14ac:dyDescent="0.35">
      <c r="E38" s="4"/>
    </row>
    <row r="39" spans="3:5" x14ac:dyDescent="0.35">
      <c r="E39" s="4"/>
    </row>
    <row r="40" spans="3:5" x14ac:dyDescent="0.35">
      <c r="E40" s="4"/>
    </row>
    <row r="41" spans="3:5" x14ac:dyDescent="0.35">
      <c r="E41" s="4"/>
    </row>
    <row r="42" spans="3:5" x14ac:dyDescent="0.35">
      <c r="E42" s="4"/>
    </row>
    <row r="43" spans="3:5" x14ac:dyDescent="0.35">
      <c r="E43" s="4"/>
    </row>
    <row r="44" spans="3:5" x14ac:dyDescent="0.35">
      <c r="E44" s="4"/>
    </row>
    <row r="45" spans="3:5" x14ac:dyDescent="0.35">
      <c r="E45" s="4"/>
    </row>
    <row r="46" spans="3:5" x14ac:dyDescent="0.35">
      <c r="E46" s="4"/>
    </row>
    <row r="47" spans="3:5" x14ac:dyDescent="0.35">
      <c r="E47" s="4"/>
    </row>
    <row r="48" spans="3:5" x14ac:dyDescent="0.35">
      <c r="E48" s="4"/>
    </row>
    <row r="49" spans="5:5" x14ac:dyDescent="0.35">
      <c r="E49" s="4"/>
    </row>
    <row r="50" spans="5:5" x14ac:dyDescent="0.35">
      <c r="E50" s="4"/>
    </row>
    <row r="51" spans="5:5" x14ac:dyDescent="0.35">
      <c r="E51" s="4"/>
    </row>
    <row r="52" spans="5:5" x14ac:dyDescent="0.35">
      <c r="E52" s="4"/>
    </row>
    <row r="53" spans="5:5" x14ac:dyDescent="0.35">
      <c r="E53" s="4"/>
    </row>
    <row r="54" spans="5:5" x14ac:dyDescent="0.35">
      <c r="E54" s="4"/>
    </row>
    <row r="55" spans="5:5" x14ac:dyDescent="0.35">
      <c r="E55" s="4"/>
    </row>
    <row r="56" spans="5:5" x14ac:dyDescent="0.35">
      <c r="E56" s="4"/>
    </row>
    <row r="57" spans="5:5" x14ac:dyDescent="0.35">
      <c r="E57" s="4"/>
    </row>
    <row r="58" spans="5:5" x14ac:dyDescent="0.35">
      <c r="E58" s="4"/>
    </row>
    <row r="59" spans="5:5" x14ac:dyDescent="0.35">
      <c r="E59" s="4"/>
    </row>
    <row r="60" spans="5:5" x14ac:dyDescent="0.35">
      <c r="E60" s="4"/>
    </row>
    <row r="61" spans="5:5" x14ac:dyDescent="0.35">
      <c r="E61" s="4"/>
    </row>
    <row r="62" spans="5:5" x14ac:dyDescent="0.35">
      <c r="E62" s="4"/>
    </row>
    <row r="63" spans="5:5" x14ac:dyDescent="0.35">
      <c r="E63" s="4"/>
    </row>
    <row r="64" spans="5:5" x14ac:dyDescent="0.35">
      <c r="E64" s="4"/>
    </row>
    <row r="65" spans="5:5" x14ac:dyDescent="0.35">
      <c r="E65" s="4"/>
    </row>
    <row r="66" spans="5:5" x14ac:dyDescent="0.35">
      <c r="E66" s="4"/>
    </row>
    <row r="67" spans="5:5" x14ac:dyDescent="0.35">
      <c r="E67" s="4"/>
    </row>
    <row r="68" spans="5:5" x14ac:dyDescent="0.35">
      <c r="E68" s="4"/>
    </row>
    <row r="69" spans="5:5" x14ac:dyDescent="0.35">
      <c r="E69" s="4"/>
    </row>
    <row r="70" spans="5:5" x14ac:dyDescent="0.35">
      <c r="E70" s="4"/>
    </row>
    <row r="71" spans="5:5" x14ac:dyDescent="0.35">
      <c r="E71" s="4"/>
    </row>
    <row r="72" spans="5:5" x14ac:dyDescent="0.35">
      <c r="E72" s="4"/>
    </row>
    <row r="73" spans="5:5" x14ac:dyDescent="0.35">
      <c r="E73" s="4"/>
    </row>
    <row r="74" spans="5:5" x14ac:dyDescent="0.35">
      <c r="E74" s="4"/>
    </row>
    <row r="75" spans="5:5" x14ac:dyDescent="0.35">
      <c r="E75" s="4"/>
    </row>
    <row r="76" spans="5:5" x14ac:dyDescent="0.35">
      <c r="E76" s="4"/>
    </row>
    <row r="77" spans="5:5" x14ac:dyDescent="0.35">
      <c r="E77" s="4"/>
    </row>
    <row r="78" spans="5:5" x14ac:dyDescent="0.35">
      <c r="E78" s="4"/>
    </row>
    <row r="79" spans="5:5" x14ac:dyDescent="0.35">
      <c r="E79" s="4"/>
    </row>
    <row r="80" spans="5:5" x14ac:dyDescent="0.35">
      <c r="E80" s="4"/>
    </row>
    <row r="81" spans="5:5" x14ac:dyDescent="0.35">
      <c r="E81" s="4"/>
    </row>
    <row r="82" spans="5:5" x14ac:dyDescent="0.35">
      <c r="E82" s="4"/>
    </row>
    <row r="83" spans="5:5" x14ac:dyDescent="0.35">
      <c r="E83" s="4"/>
    </row>
    <row r="84" spans="5:5" x14ac:dyDescent="0.35">
      <c r="E84" s="4"/>
    </row>
    <row r="85" spans="5:5" x14ac:dyDescent="0.35">
      <c r="E85" s="4"/>
    </row>
    <row r="86" spans="5:5" x14ac:dyDescent="0.35">
      <c r="E86" s="4"/>
    </row>
    <row r="87" spans="5:5" x14ac:dyDescent="0.35">
      <c r="E87" s="4"/>
    </row>
    <row r="88" spans="5:5" x14ac:dyDescent="0.35">
      <c r="E88" s="4"/>
    </row>
    <row r="89" spans="5:5" x14ac:dyDescent="0.35">
      <c r="E89" s="4"/>
    </row>
    <row r="90" spans="5:5" x14ac:dyDescent="0.35">
      <c r="E90" s="4"/>
    </row>
    <row r="91" spans="5:5" x14ac:dyDescent="0.35">
      <c r="E91" s="4"/>
    </row>
    <row r="92" spans="5:5" x14ac:dyDescent="0.35">
      <c r="E92" s="4"/>
    </row>
    <row r="93" spans="5:5" x14ac:dyDescent="0.35">
      <c r="E93" s="4"/>
    </row>
    <row r="94" spans="5:5" x14ac:dyDescent="0.35">
      <c r="E94" s="4"/>
    </row>
    <row r="95" spans="5:5" x14ac:dyDescent="0.35">
      <c r="E95" s="4"/>
    </row>
    <row r="96" spans="5:5" x14ac:dyDescent="0.35">
      <c r="E96" s="4"/>
    </row>
    <row r="97" spans="5:5" x14ac:dyDescent="0.35">
      <c r="E97" s="4"/>
    </row>
    <row r="98" spans="5:5" x14ac:dyDescent="0.35">
      <c r="E98" s="4"/>
    </row>
    <row r="99" spans="5:5" x14ac:dyDescent="0.35">
      <c r="E99" s="4"/>
    </row>
    <row r="100" spans="5:5" x14ac:dyDescent="0.35">
      <c r="E100" s="4"/>
    </row>
    <row r="101" spans="5:5" x14ac:dyDescent="0.35">
      <c r="E101" s="4"/>
    </row>
    <row r="102" spans="5:5" x14ac:dyDescent="0.35">
      <c r="E102" s="4"/>
    </row>
    <row r="103" spans="5:5" x14ac:dyDescent="0.35">
      <c r="E103" s="4"/>
    </row>
    <row r="104" spans="5:5" x14ac:dyDescent="0.35">
      <c r="E104" s="4"/>
    </row>
    <row r="105" spans="5:5" x14ac:dyDescent="0.35">
      <c r="E105" s="4"/>
    </row>
    <row r="106" spans="5:5" x14ac:dyDescent="0.35">
      <c r="E106" s="4"/>
    </row>
    <row r="107" spans="5:5" x14ac:dyDescent="0.35">
      <c r="E107" s="4"/>
    </row>
    <row r="108" spans="5:5" x14ac:dyDescent="0.35">
      <c r="E108" s="4"/>
    </row>
    <row r="109" spans="5:5" x14ac:dyDescent="0.35">
      <c r="E109" s="4"/>
    </row>
    <row r="110" spans="5:5" x14ac:dyDescent="0.35">
      <c r="E110" s="4"/>
    </row>
    <row r="111" spans="5:5" x14ac:dyDescent="0.35">
      <c r="E111" s="4"/>
    </row>
    <row r="112" spans="5:5" x14ac:dyDescent="0.35">
      <c r="E112" s="4"/>
    </row>
    <row r="113" spans="5:5" x14ac:dyDescent="0.35">
      <c r="E113" s="4"/>
    </row>
    <row r="114" spans="5:5" x14ac:dyDescent="0.35">
      <c r="E114" s="4"/>
    </row>
    <row r="115" spans="5:5" x14ac:dyDescent="0.35">
      <c r="E115" s="4"/>
    </row>
    <row r="116" spans="5:5" x14ac:dyDescent="0.35">
      <c r="E116" s="4"/>
    </row>
    <row r="117" spans="5:5" x14ac:dyDescent="0.35">
      <c r="E117" s="4"/>
    </row>
    <row r="118" spans="5:5" x14ac:dyDescent="0.35">
      <c r="E118" s="4"/>
    </row>
    <row r="119" spans="5:5" x14ac:dyDescent="0.35">
      <c r="E119" s="4"/>
    </row>
    <row r="120" spans="5:5" x14ac:dyDescent="0.35">
      <c r="E120" s="4"/>
    </row>
    <row r="121" spans="5:5" x14ac:dyDescent="0.35">
      <c r="E121" s="4"/>
    </row>
    <row r="122" spans="5:5" x14ac:dyDescent="0.35">
      <c r="E122" s="4"/>
    </row>
    <row r="123" spans="5:5" x14ac:dyDescent="0.35">
      <c r="E123" s="4"/>
    </row>
    <row r="124" spans="5:5" x14ac:dyDescent="0.35">
      <c r="E124" s="4"/>
    </row>
    <row r="125" spans="5:5" x14ac:dyDescent="0.35">
      <c r="E125" s="4"/>
    </row>
    <row r="126" spans="5:5" x14ac:dyDescent="0.35">
      <c r="E126" s="4"/>
    </row>
    <row r="127" spans="5:5" x14ac:dyDescent="0.35">
      <c r="E127" s="4"/>
    </row>
    <row r="128" spans="5:5" x14ac:dyDescent="0.35">
      <c r="E128" s="4"/>
    </row>
    <row r="129" spans="5:5" x14ac:dyDescent="0.35">
      <c r="E129" s="4"/>
    </row>
    <row r="130" spans="5:5" x14ac:dyDescent="0.35">
      <c r="E130" s="4"/>
    </row>
    <row r="131" spans="5:5" x14ac:dyDescent="0.35">
      <c r="E131" s="4"/>
    </row>
    <row r="132" spans="5:5" x14ac:dyDescent="0.35">
      <c r="E132" s="4"/>
    </row>
    <row r="133" spans="5:5" x14ac:dyDescent="0.35">
      <c r="E133" s="4"/>
    </row>
    <row r="134" spans="5:5" x14ac:dyDescent="0.35">
      <c r="E134" s="4"/>
    </row>
    <row r="135" spans="5:5" x14ac:dyDescent="0.35">
      <c r="E135" s="4"/>
    </row>
    <row r="136" spans="5:5" x14ac:dyDescent="0.35">
      <c r="E136" s="4"/>
    </row>
    <row r="137" spans="5:5" x14ac:dyDescent="0.35">
      <c r="E137" s="4"/>
    </row>
    <row r="138" spans="5:5" x14ac:dyDescent="0.35">
      <c r="E138" s="4"/>
    </row>
    <row r="139" spans="5:5" x14ac:dyDescent="0.35">
      <c r="E139" s="4"/>
    </row>
    <row r="140" spans="5:5" x14ac:dyDescent="0.35">
      <c r="E140" s="4"/>
    </row>
    <row r="141" spans="5:5" x14ac:dyDescent="0.35">
      <c r="E141" s="4"/>
    </row>
    <row r="142" spans="5:5" x14ac:dyDescent="0.35">
      <c r="E142" s="4"/>
    </row>
    <row r="143" spans="5:5" x14ac:dyDescent="0.35">
      <c r="E143" s="4"/>
    </row>
    <row r="144" spans="5:5" x14ac:dyDescent="0.35">
      <c r="E144" s="4"/>
    </row>
    <row r="145" spans="5:5" x14ac:dyDescent="0.35">
      <c r="E145" s="4"/>
    </row>
    <row r="146" spans="5:5" x14ac:dyDescent="0.35">
      <c r="E146" s="4"/>
    </row>
    <row r="147" spans="5:5" x14ac:dyDescent="0.35">
      <c r="E147" s="4"/>
    </row>
    <row r="148" spans="5:5" x14ac:dyDescent="0.35">
      <c r="E148" s="4"/>
    </row>
    <row r="149" spans="5:5" x14ac:dyDescent="0.35">
      <c r="E149" s="4"/>
    </row>
    <row r="150" spans="5:5" x14ac:dyDescent="0.35">
      <c r="E150" s="4"/>
    </row>
    <row r="151" spans="5:5" x14ac:dyDescent="0.35">
      <c r="E151" s="4"/>
    </row>
    <row r="152" spans="5:5" x14ac:dyDescent="0.35">
      <c r="E152" s="4"/>
    </row>
    <row r="153" spans="5:5" x14ac:dyDescent="0.35">
      <c r="E153" s="4"/>
    </row>
    <row r="154" spans="5:5" x14ac:dyDescent="0.35">
      <c r="E154" s="4"/>
    </row>
    <row r="155" spans="5:5" x14ac:dyDescent="0.35">
      <c r="E155" s="4"/>
    </row>
    <row r="156" spans="5:5" x14ac:dyDescent="0.35">
      <c r="E156" s="4"/>
    </row>
    <row r="157" spans="5:5" x14ac:dyDescent="0.35">
      <c r="E157" s="4"/>
    </row>
    <row r="158" spans="5:5" x14ac:dyDescent="0.35">
      <c r="E158" s="4"/>
    </row>
    <row r="159" spans="5:5" x14ac:dyDescent="0.35">
      <c r="E159" s="4"/>
    </row>
    <row r="160" spans="5:5" x14ac:dyDescent="0.35">
      <c r="E160" s="4"/>
    </row>
    <row r="161" spans="5:5" x14ac:dyDescent="0.35">
      <c r="E161" s="4"/>
    </row>
    <row r="162" spans="5:5" x14ac:dyDescent="0.35">
      <c r="E162" s="4"/>
    </row>
    <row r="163" spans="5:5" x14ac:dyDescent="0.35">
      <c r="E163" s="4"/>
    </row>
    <row r="164" spans="5:5" x14ac:dyDescent="0.35">
      <c r="E164" s="4"/>
    </row>
    <row r="165" spans="5:5" x14ac:dyDescent="0.35">
      <c r="E165" s="4"/>
    </row>
    <row r="166" spans="5:5" x14ac:dyDescent="0.35">
      <c r="E166" s="4"/>
    </row>
    <row r="167" spans="5:5" x14ac:dyDescent="0.35">
      <c r="E167" s="4"/>
    </row>
    <row r="168" spans="5:5" x14ac:dyDescent="0.35">
      <c r="E168" s="4"/>
    </row>
    <row r="169" spans="5:5" x14ac:dyDescent="0.35">
      <c r="E169" s="4"/>
    </row>
    <row r="170" spans="5:5" x14ac:dyDescent="0.35">
      <c r="E170" s="4"/>
    </row>
    <row r="171" spans="5:5" x14ac:dyDescent="0.35">
      <c r="E171" s="4"/>
    </row>
    <row r="172" spans="5:5" x14ac:dyDescent="0.35">
      <c r="E172" s="4"/>
    </row>
    <row r="173" spans="5:5" x14ac:dyDescent="0.35">
      <c r="E173" s="4"/>
    </row>
    <row r="174" spans="5:5" x14ac:dyDescent="0.35">
      <c r="E174" s="4"/>
    </row>
    <row r="175" spans="5:5" x14ac:dyDescent="0.35">
      <c r="E175" s="4"/>
    </row>
    <row r="176" spans="5:5" x14ac:dyDescent="0.35">
      <c r="E176" s="4"/>
    </row>
    <row r="177" spans="5:5" x14ac:dyDescent="0.35">
      <c r="E177" s="4"/>
    </row>
    <row r="178" spans="5:5" x14ac:dyDescent="0.35">
      <c r="E178" s="4"/>
    </row>
    <row r="179" spans="5:5" x14ac:dyDescent="0.35">
      <c r="E179" s="4"/>
    </row>
    <row r="180" spans="5:5" x14ac:dyDescent="0.35">
      <c r="E180" s="4"/>
    </row>
    <row r="181" spans="5:5" x14ac:dyDescent="0.35">
      <c r="E181" s="4"/>
    </row>
    <row r="182" spans="5:5" x14ac:dyDescent="0.35">
      <c r="E182" s="4"/>
    </row>
    <row r="183" spans="5:5" x14ac:dyDescent="0.35">
      <c r="E183" s="4"/>
    </row>
    <row r="184" spans="5:5" x14ac:dyDescent="0.35">
      <c r="E184" s="4"/>
    </row>
    <row r="185" spans="5:5" x14ac:dyDescent="0.35">
      <c r="E185" s="4"/>
    </row>
    <row r="186" spans="5:5" x14ac:dyDescent="0.35">
      <c r="E186" s="4"/>
    </row>
    <row r="187" spans="5:5" x14ac:dyDescent="0.35">
      <c r="E187" s="4"/>
    </row>
    <row r="188" spans="5:5" x14ac:dyDescent="0.35">
      <c r="E188" s="4"/>
    </row>
    <row r="189" spans="5:5" x14ac:dyDescent="0.35">
      <c r="E189" s="4"/>
    </row>
    <row r="190" spans="5:5" x14ac:dyDescent="0.35">
      <c r="E190" s="4"/>
    </row>
    <row r="191" spans="5:5" x14ac:dyDescent="0.35">
      <c r="E191" s="4"/>
    </row>
    <row r="192" spans="5:5" x14ac:dyDescent="0.35">
      <c r="E192" s="4"/>
    </row>
    <row r="193" spans="5:5" x14ac:dyDescent="0.35">
      <c r="E193" s="4"/>
    </row>
    <row r="194" spans="5:5" x14ac:dyDescent="0.35">
      <c r="E194" s="4"/>
    </row>
    <row r="195" spans="5:5" x14ac:dyDescent="0.35">
      <c r="E195" s="4"/>
    </row>
    <row r="196" spans="5:5" x14ac:dyDescent="0.35">
      <c r="E196" s="4"/>
    </row>
    <row r="197" spans="5:5" x14ac:dyDescent="0.35">
      <c r="E197" s="4"/>
    </row>
    <row r="198" spans="5:5" x14ac:dyDescent="0.35">
      <c r="E198" s="4"/>
    </row>
    <row r="199" spans="5:5" x14ac:dyDescent="0.35">
      <c r="E199" s="4"/>
    </row>
    <row r="200" spans="5:5" x14ac:dyDescent="0.35">
      <c r="E200" s="4"/>
    </row>
    <row r="201" spans="5:5" x14ac:dyDescent="0.35">
      <c r="E201" s="4"/>
    </row>
    <row r="202" spans="5:5" x14ac:dyDescent="0.35">
      <c r="E202" s="4"/>
    </row>
    <row r="203" spans="5:5" x14ac:dyDescent="0.35">
      <c r="E203" s="4"/>
    </row>
    <row r="204" spans="5:5" x14ac:dyDescent="0.35">
      <c r="E204" s="4"/>
    </row>
    <row r="205" spans="5:5" x14ac:dyDescent="0.35">
      <c r="E205" s="4"/>
    </row>
    <row r="206" spans="5:5" x14ac:dyDescent="0.35">
      <c r="E206" s="4"/>
    </row>
    <row r="207" spans="5:5" x14ac:dyDescent="0.35">
      <c r="E207" s="4"/>
    </row>
    <row r="208" spans="5:5" x14ac:dyDescent="0.35">
      <c r="E208" s="4"/>
    </row>
    <row r="209" spans="5:5" x14ac:dyDescent="0.35">
      <c r="E209" s="4"/>
    </row>
    <row r="210" spans="5:5" x14ac:dyDescent="0.35">
      <c r="E210" s="4"/>
    </row>
    <row r="211" spans="5:5" x14ac:dyDescent="0.35">
      <c r="E211" s="4"/>
    </row>
    <row r="212" spans="5:5" x14ac:dyDescent="0.35">
      <c r="E212" s="4"/>
    </row>
    <row r="213" spans="5:5" x14ac:dyDescent="0.35">
      <c r="E213" s="4"/>
    </row>
    <row r="214" spans="5:5" x14ac:dyDescent="0.35">
      <c r="E214" s="4"/>
    </row>
    <row r="215" spans="5:5" x14ac:dyDescent="0.35">
      <c r="E215" s="4"/>
    </row>
    <row r="216" spans="5:5" x14ac:dyDescent="0.35">
      <c r="E216" s="4"/>
    </row>
    <row r="217" spans="5:5" x14ac:dyDescent="0.35">
      <c r="E217" s="4"/>
    </row>
    <row r="218" spans="5:5" x14ac:dyDescent="0.35">
      <c r="E218" s="4"/>
    </row>
    <row r="219" spans="5:5" x14ac:dyDescent="0.35">
      <c r="E219" s="4"/>
    </row>
    <row r="220" spans="5:5" x14ac:dyDescent="0.35">
      <c r="E220" s="4"/>
    </row>
    <row r="221" spans="5:5" x14ac:dyDescent="0.35">
      <c r="E221" s="4"/>
    </row>
    <row r="222" spans="5:5" x14ac:dyDescent="0.35">
      <c r="E222" s="4"/>
    </row>
    <row r="223" spans="5:5" x14ac:dyDescent="0.35">
      <c r="E223" s="4"/>
    </row>
    <row r="224" spans="5:5" x14ac:dyDescent="0.35">
      <c r="E224" s="4"/>
    </row>
    <row r="225" spans="5:5" x14ac:dyDescent="0.35">
      <c r="E225" s="4"/>
    </row>
    <row r="226" spans="5:5" x14ac:dyDescent="0.35">
      <c r="E226" s="4"/>
    </row>
    <row r="227" spans="5:5" x14ac:dyDescent="0.35">
      <c r="E227" s="4"/>
    </row>
    <row r="228" spans="5:5" x14ac:dyDescent="0.35">
      <c r="E228" s="4"/>
    </row>
    <row r="229" spans="5:5" x14ac:dyDescent="0.35">
      <c r="E229" s="4"/>
    </row>
    <row r="230" spans="5:5" x14ac:dyDescent="0.35">
      <c r="E230" s="4"/>
    </row>
    <row r="231" spans="5:5" x14ac:dyDescent="0.35">
      <c r="E231" s="4"/>
    </row>
    <row r="232" spans="5:5" x14ac:dyDescent="0.35">
      <c r="E232" s="4"/>
    </row>
    <row r="233" spans="5:5" x14ac:dyDescent="0.35">
      <c r="E233" s="4"/>
    </row>
    <row r="234" spans="5:5" x14ac:dyDescent="0.35">
      <c r="E234" s="4"/>
    </row>
    <row r="235" spans="5:5" x14ac:dyDescent="0.35">
      <c r="E235" s="4"/>
    </row>
    <row r="236" spans="5:5" x14ac:dyDescent="0.35">
      <c r="E236" s="4"/>
    </row>
    <row r="237" spans="5:5" x14ac:dyDescent="0.35">
      <c r="E237" s="4"/>
    </row>
    <row r="238" spans="5:5" x14ac:dyDescent="0.35">
      <c r="E238" s="4"/>
    </row>
    <row r="239" spans="5:5" x14ac:dyDescent="0.35">
      <c r="E239" s="4"/>
    </row>
    <row r="240" spans="5:5" x14ac:dyDescent="0.35">
      <c r="E240" s="4"/>
    </row>
    <row r="241" spans="5:5" x14ac:dyDescent="0.35">
      <c r="E241" s="4"/>
    </row>
    <row r="242" spans="5:5" x14ac:dyDescent="0.35">
      <c r="E242" s="4"/>
    </row>
    <row r="243" spans="5:5" x14ac:dyDescent="0.35">
      <c r="E243" s="4"/>
    </row>
    <row r="244" spans="5:5" x14ac:dyDescent="0.35">
      <c r="E244" s="4"/>
    </row>
    <row r="245" spans="5:5" x14ac:dyDescent="0.35">
      <c r="E245" s="4"/>
    </row>
    <row r="246" spans="5:5" x14ac:dyDescent="0.35">
      <c r="E246" s="4"/>
    </row>
    <row r="247" spans="5:5" x14ac:dyDescent="0.35">
      <c r="E247" s="4"/>
    </row>
    <row r="248" spans="5:5" x14ac:dyDescent="0.35">
      <c r="E248" s="4"/>
    </row>
    <row r="249" spans="5:5" x14ac:dyDescent="0.35">
      <c r="E249" s="4"/>
    </row>
    <row r="250" spans="5:5" x14ac:dyDescent="0.35">
      <c r="E250" s="4"/>
    </row>
    <row r="251" spans="5:5" x14ac:dyDescent="0.35">
      <c r="E251" s="4"/>
    </row>
    <row r="252" spans="5:5" x14ac:dyDescent="0.35">
      <c r="E252" s="4"/>
    </row>
    <row r="253" spans="5:5" x14ac:dyDescent="0.35">
      <c r="E253" s="4"/>
    </row>
    <row r="254" spans="5:5" x14ac:dyDescent="0.35">
      <c r="E254" s="4"/>
    </row>
    <row r="255" spans="5:5" x14ac:dyDescent="0.35">
      <c r="E255" s="4"/>
    </row>
    <row r="256" spans="5:5" x14ac:dyDescent="0.35">
      <c r="E256" s="4"/>
    </row>
    <row r="257" spans="5:5" x14ac:dyDescent="0.35">
      <c r="E257" s="4"/>
    </row>
    <row r="258" spans="5:5" x14ac:dyDescent="0.35">
      <c r="E258" s="4"/>
    </row>
    <row r="259" spans="5:5" x14ac:dyDescent="0.35">
      <c r="E259" s="4"/>
    </row>
    <row r="260" spans="5:5" x14ac:dyDescent="0.35">
      <c r="E260" s="4"/>
    </row>
    <row r="261" spans="5:5" x14ac:dyDescent="0.35">
      <c r="E261" s="4"/>
    </row>
    <row r="262" spans="5:5" x14ac:dyDescent="0.35">
      <c r="E262" s="4"/>
    </row>
    <row r="263" spans="5:5" x14ac:dyDescent="0.35">
      <c r="E263" s="4"/>
    </row>
    <row r="264" spans="5:5" x14ac:dyDescent="0.35">
      <c r="E264" s="4"/>
    </row>
    <row r="265" spans="5:5" x14ac:dyDescent="0.35">
      <c r="E265" s="4"/>
    </row>
    <row r="266" spans="5:5" x14ac:dyDescent="0.35">
      <c r="E266" s="4"/>
    </row>
    <row r="267" spans="5:5" x14ac:dyDescent="0.35">
      <c r="E267" s="4"/>
    </row>
    <row r="268" spans="5:5" x14ac:dyDescent="0.35">
      <c r="E268" s="4"/>
    </row>
    <row r="269" spans="5:5" x14ac:dyDescent="0.35">
      <c r="E269" s="4"/>
    </row>
    <row r="270" spans="5:5" x14ac:dyDescent="0.35">
      <c r="E270" s="4"/>
    </row>
    <row r="271" spans="5:5" x14ac:dyDescent="0.35">
      <c r="E271" s="4"/>
    </row>
    <row r="272" spans="5:5" x14ac:dyDescent="0.35">
      <c r="E272" s="4"/>
    </row>
    <row r="273" spans="5:5" x14ac:dyDescent="0.35">
      <c r="E273" s="4"/>
    </row>
    <row r="274" spans="5:5" x14ac:dyDescent="0.35">
      <c r="E274" s="4"/>
    </row>
    <row r="275" spans="5:5" x14ac:dyDescent="0.35">
      <c r="E275" s="4"/>
    </row>
    <row r="276" spans="5:5" x14ac:dyDescent="0.35">
      <c r="E276" s="4"/>
    </row>
    <row r="277" spans="5:5" x14ac:dyDescent="0.35">
      <c r="E277" s="4"/>
    </row>
    <row r="278" spans="5:5" x14ac:dyDescent="0.35">
      <c r="E278" s="4"/>
    </row>
    <row r="279" spans="5:5" x14ac:dyDescent="0.35">
      <c r="E279" s="4"/>
    </row>
    <row r="280" spans="5:5" x14ac:dyDescent="0.35">
      <c r="E280" s="4"/>
    </row>
    <row r="281" spans="5:5" x14ac:dyDescent="0.35">
      <c r="E281" s="4"/>
    </row>
    <row r="282" spans="5:5" x14ac:dyDescent="0.35">
      <c r="E282" s="4"/>
    </row>
    <row r="283" spans="5:5" x14ac:dyDescent="0.35">
      <c r="E283" s="4"/>
    </row>
    <row r="284" spans="5:5" x14ac:dyDescent="0.35">
      <c r="E284" s="4"/>
    </row>
    <row r="285" spans="5:5" x14ac:dyDescent="0.35">
      <c r="E285" s="4"/>
    </row>
    <row r="286" spans="5:5" x14ac:dyDescent="0.35">
      <c r="E286" s="4"/>
    </row>
    <row r="287" spans="5:5" x14ac:dyDescent="0.35">
      <c r="E287" s="4"/>
    </row>
    <row r="288" spans="5:5" x14ac:dyDescent="0.35">
      <c r="E288" s="4"/>
    </row>
    <row r="289" spans="5:5" x14ac:dyDescent="0.35">
      <c r="E289" s="4"/>
    </row>
    <row r="290" spans="5:5" x14ac:dyDescent="0.35">
      <c r="E290" s="4"/>
    </row>
    <row r="291" spans="5:5" x14ac:dyDescent="0.35">
      <c r="E291" s="4"/>
    </row>
    <row r="292" spans="5:5" x14ac:dyDescent="0.35">
      <c r="E292" s="4"/>
    </row>
    <row r="293" spans="5:5" x14ac:dyDescent="0.35">
      <c r="E293" s="4"/>
    </row>
    <row r="294" spans="5:5" x14ac:dyDescent="0.35">
      <c r="E294" s="4"/>
    </row>
    <row r="295" spans="5:5" x14ac:dyDescent="0.35">
      <c r="E295" s="4"/>
    </row>
    <row r="296" spans="5:5" x14ac:dyDescent="0.35">
      <c r="E296" s="4"/>
    </row>
    <row r="297" spans="5:5" x14ac:dyDescent="0.35">
      <c r="E297" s="4"/>
    </row>
    <row r="298" spans="5:5" x14ac:dyDescent="0.35">
      <c r="E298" s="4"/>
    </row>
    <row r="299" spans="5:5" x14ac:dyDescent="0.35">
      <c r="E299" s="4"/>
    </row>
    <row r="300" spans="5:5" x14ac:dyDescent="0.35">
      <c r="E300" s="4"/>
    </row>
    <row r="301" spans="5:5" x14ac:dyDescent="0.35">
      <c r="E301" s="4"/>
    </row>
    <row r="302" spans="5:5" x14ac:dyDescent="0.35">
      <c r="E302" s="4"/>
    </row>
    <row r="303" spans="5:5" x14ac:dyDescent="0.35">
      <c r="E303" s="4"/>
    </row>
    <row r="304" spans="5:5" x14ac:dyDescent="0.35">
      <c r="E304" s="4"/>
    </row>
    <row r="305" spans="5:5" x14ac:dyDescent="0.35">
      <c r="E305" s="4"/>
    </row>
    <row r="306" spans="5:5" x14ac:dyDescent="0.35">
      <c r="E306" s="4"/>
    </row>
    <row r="307" spans="5:5" x14ac:dyDescent="0.35">
      <c r="E307" s="4"/>
    </row>
    <row r="308" spans="5:5" x14ac:dyDescent="0.35">
      <c r="E308" s="4"/>
    </row>
    <row r="309" spans="5:5" x14ac:dyDescent="0.35">
      <c r="E309" s="4"/>
    </row>
    <row r="310" spans="5:5" x14ac:dyDescent="0.35">
      <c r="E310" s="4"/>
    </row>
    <row r="311" spans="5:5" x14ac:dyDescent="0.35">
      <c r="E311" s="4"/>
    </row>
    <row r="312" spans="5:5" x14ac:dyDescent="0.35">
      <c r="E312" s="4"/>
    </row>
    <row r="313" spans="5:5" x14ac:dyDescent="0.35">
      <c r="E313" s="4"/>
    </row>
    <row r="314" spans="5:5" x14ac:dyDescent="0.35">
      <c r="E314" s="4"/>
    </row>
    <row r="315" spans="5:5" x14ac:dyDescent="0.35">
      <c r="E315" s="4"/>
    </row>
    <row r="316" spans="5:5" x14ac:dyDescent="0.35">
      <c r="E316" s="4"/>
    </row>
    <row r="317" spans="5:5" x14ac:dyDescent="0.35">
      <c r="E317" s="4"/>
    </row>
    <row r="318" spans="5:5" x14ac:dyDescent="0.35">
      <c r="E318" s="4"/>
    </row>
    <row r="319" spans="5:5" x14ac:dyDescent="0.35">
      <c r="E319" s="4"/>
    </row>
    <row r="320" spans="5:5" x14ac:dyDescent="0.35">
      <c r="E320" s="4"/>
    </row>
    <row r="321" spans="5:5" x14ac:dyDescent="0.35">
      <c r="E321" s="4"/>
    </row>
    <row r="322" spans="5:5" x14ac:dyDescent="0.35">
      <c r="E322" s="4"/>
    </row>
    <row r="323" spans="5:5" x14ac:dyDescent="0.35">
      <c r="E323" s="4"/>
    </row>
    <row r="324" spans="5:5" x14ac:dyDescent="0.35">
      <c r="E324" s="4"/>
    </row>
    <row r="325" spans="5:5" x14ac:dyDescent="0.35">
      <c r="E325" s="4"/>
    </row>
    <row r="326" spans="5:5" x14ac:dyDescent="0.35">
      <c r="E326" s="4"/>
    </row>
    <row r="327" spans="5:5" x14ac:dyDescent="0.35">
      <c r="E327" s="4"/>
    </row>
    <row r="328" spans="5:5" x14ac:dyDescent="0.35">
      <c r="E328" s="4"/>
    </row>
    <row r="329" spans="5:5" x14ac:dyDescent="0.35">
      <c r="E329" s="4"/>
    </row>
    <row r="330" spans="5:5" x14ac:dyDescent="0.35">
      <c r="E330" s="4"/>
    </row>
    <row r="331" spans="5:5" x14ac:dyDescent="0.35">
      <c r="E331" s="4"/>
    </row>
    <row r="332" spans="5:5" x14ac:dyDescent="0.35">
      <c r="E332" s="4"/>
    </row>
    <row r="333" spans="5:5" x14ac:dyDescent="0.35">
      <c r="E333" s="4"/>
    </row>
    <row r="334" spans="5:5" x14ac:dyDescent="0.35">
      <c r="E334" s="4"/>
    </row>
    <row r="335" spans="5:5" x14ac:dyDescent="0.35">
      <c r="E335" s="4"/>
    </row>
    <row r="336" spans="5:5" x14ac:dyDescent="0.35">
      <c r="E336" s="4"/>
    </row>
    <row r="337" spans="5:5" x14ac:dyDescent="0.35">
      <c r="E337" s="4"/>
    </row>
    <row r="338" spans="5:5" x14ac:dyDescent="0.35">
      <c r="E338" s="4"/>
    </row>
    <row r="339" spans="5:5" x14ac:dyDescent="0.35">
      <c r="E339" s="4"/>
    </row>
    <row r="340" spans="5:5" x14ac:dyDescent="0.35">
      <c r="E340" s="4"/>
    </row>
    <row r="341" spans="5:5" x14ac:dyDescent="0.35">
      <c r="E341" s="4"/>
    </row>
    <row r="342" spans="5:5" x14ac:dyDescent="0.35">
      <c r="E342" s="4"/>
    </row>
    <row r="343" spans="5:5" x14ac:dyDescent="0.35">
      <c r="E343" s="4"/>
    </row>
    <row r="344" spans="5:5" x14ac:dyDescent="0.35">
      <c r="E344" s="4"/>
    </row>
    <row r="345" spans="5:5" x14ac:dyDescent="0.35">
      <c r="E345" s="4"/>
    </row>
    <row r="346" spans="5:5" x14ac:dyDescent="0.35">
      <c r="E346" s="4"/>
    </row>
    <row r="347" spans="5:5" x14ac:dyDescent="0.35">
      <c r="E347" s="4"/>
    </row>
    <row r="348" spans="5:5" x14ac:dyDescent="0.35">
      <c r="E348" s="4"/>
    </row>
    <row r="349" spans="5:5" x14ac:dyDescent="0.35">
      <c r="E349" s="4"/>
    </row>
    <row r="350" spans="5:5" x14ac:dyDescent="0.35">
      <c r="E350" s="4"/>
    </row>
    <row r="351" spans="5:5" x14ac:dyDescent="0.35">
      <c r="E351" s="4"/>
    </row>
    <row r="352" spans="5:5" x14ac:dyDescent="0.35">
      <c r="E352" s="4"/>
    </row>
    <row r="353" spans="5:5" x14ac:dyDescent="0.35">
      <c r="E353" s="4"/>
    </row>
    <row r="354" spans="5:5" x14ac:dyDescent="0.35">
      <c r="E354" s="4"/>
    </row>
    <row r="355" spans="5:5" x14ac:dyDescent="0.35">
      <c r="E355" s="4"/>
    </row>
    <row r="356" spans="5:5" x14ac:dyDescent="0.35">
      <c r="E356" s="4"/>
    </row>
    <row r="357" spans="5:5" x14ac:dyDescent="0.35">
      <c r="E357" s="4"/>
    </row>
    <row r="358" spans="5:5" x14ac:dyDescent="0.35">
      <c r="E358" s="4"/>
    </row>
    <row r="359" spans="5:5" x14ac:dyDescent="0.35">
      <c r="E359" s="4"/>
    </row>
    <row r="360" spans="5:5" x14ac:dyDescent="0.35">
      <c r="E360" s="4"/>
    </row>
    <row r="361" spans="5:5" x14ac:dyDescent="0.35">
      <c r="E361" s="4"/>
    </row>
    <row r="362" spans="5:5" x14ac:dyDescent="0.35">
      <c r="E362" s="4"/>
    </row>
    <row r="363" spans="5:5" x14ac:dyDescent="0.35">
      <c r="E363" s="4"/>
    </row>
    <row r="364" spans="5:5" x14ac:dyDescent="0.35">
      <c r="E364" s="4"/>
    </row>
    <row r="365" spans="5:5" x14ac:dyDescent="0.35">
      <c r="E365" s="4"/>
    </row>
    <row r="366" spans="5:5" x14ac:dyDescent="0.35">
      <c r="E366" s="4"/>
    </row>
    <row r="367" spans="5:5" x14ac:dyDescent="0.35">
      <c r="E367" s="4"/>
    </row>
    <row r="368" spans="5:5" x14ac:dyDescent="0.35">
      <c r="E368" s="4"/>
    </row>
    <row r="369" spans="5:5" x14ac:dyDescent="0.35">
      <c r="E369" s="4"/>
    </row>
    <row r="370" spans="5:5" x14ac:dyDescent="0.35">
      <c r="E370" s="4"/>
    </row>
    <row r="371" spans="5:5" x14ac:dyDescent="0.35">
      <c r="E371" s="4"/>
    </row>
    <row r="372" spans="5:5" x14ac:dyDescent="0.35">
      <c r="E372" s="4"/>
    </row>
    <row r="373" spans="5:5" x14ac:dyDescent="0.35">
      <c r="E373" s="4"/>
    </row>
    <row r="374" spans="5:5" x14ac:dyDescent="0.35">
      <c r="E374" s="4"/>
    </row>
    <row r="375" spans="5:5" x14ac:dyDescent="0.35">
      <c r="E375" s="4"/>
    </row>
    <row r="376" spans="5:5" x14ac:dyDescent="0.35">
      <c r="E376" s="4"/>
    </row>
    <row r="377" spans="5:5" x14ac:dyDescent="0.35">
      <c r="E377" s="4"/>
    </row>
    <row r="378" spans="5:5" x14ac:dyDescent="0.35">
      <c r="E378" s="4"/>
    </row>
    <row r="379" spans="5:5" x14ac:dyDescent="0.35">
      <c r="E379" s="4"/>
    </row>
    <row r="380" spans="5:5" x14ac:dyDescent="0.35">
      <c r="E380" s="4"/>
    </row>
    <row r="381" spans="5:5" x14ac:dyDescent="0.35">
      <c r="E381" s="4"/>
    </row>
    <row r="382" spans="5:5" x14ac:dyDescent="0.35">
      <c r="E382" s="4"/>
    </row>
    <row r="383" spans="5:5" x14ac:dyDescent="0.35">
      <c r="E383" s="4"/>
    </row>
    <row r="384" spans="5:5" x14ac:dyDescent="0.35">
      <c r="E384" s="4"/>
    </row>
    <row r="385" spans="5:5" x14ac:dyDescent="0.35">
      <c r="E385" s="4"/>
    </row>
    <row r="386" spans="5:5" x14ac:dyDescent="0.35">
      <c r="E386" s="4"/>
    </row>
    <row r="387" spans="5:5" x14ac:dyDescent="0.35">
      <c r="E387" s="4"/>
    </row>
    <row r="388" spans="5:5" x14ac:dyDescent="0.35">
      <c r="E388" s="4"/>
    </row>
    <row r="389" spans="5:5" x14ac:dyDescent="0.35">
      <c r="E389" s="4"/>
    </row>
    <row r="390" spans="5:5" x14ac:dyDescent="0.35">
      <c r="E390" s="4"/>
    </row>
    <row r="391" spans="5:5" x14ac:dyDescent="0.35">
      <c r="E391" s="4"/>
    </row>
    <row r="392" spans="5:5" x14ac:dyDescent="0.35">
      <c r="E392" s="4"/>
    </row>
    <row r="393" spans="5:5" x14ac:dyDescent="0.35">
      <c r="E393" s="4"/>
    </row>
    <row r="394" spans="5:5" x14ac:dyDescent="0.35">
      <c r="E394" s="4"/>
    </row>
    <row r="395" spans="5:5" x14ac:dyDescent="0.35">
      <c r="E395" s="4"/>
    </row>
    <row r="396" spans="5:5" x14ac:dyDescent="0.35">
      <c r="E396" s="4"/>
    </row>
    <row r="397" spans="5:5" x14ac:dyDescent="0.35">
      <c r="E397" s="4"/>
    </row>
    <row r="398" spans="5:5" x14ac:dyDescent="0.35">
      <c r="E398" s="4"/>
    </row>
    <row r="399" spans="5:5" x14ac:dyDescent="0.35">
      <c r="E399" s="4"/>
    </row>
    <row r="400" spans="5:5" x14ac:dyDescent="0.35">
      <c r="E400" s="4"/>
    </row>
    <row r="401" spans="5:5" x14ac:dyDescent="0.35">
      <c r="E401" s="4"/>
    </row>
    <row r="402" spans="5:5" x14ac:dyDescent="0.35">
      <c r="E402" s="4"/>
    </row>
    <row r="403" spans="5:5" x14ac:dyDescent="0.35">
      <c r="E403" s="4"/>
    </row>
    <row r="404" spans="5:5" x14ac:dyDescent="0.35">
      <c r="E404" s="4"/>
    </row>
    <row r="405" spans="5:5" x14ac:dyDescent="0.35">
      <c r="E405" s="4"/>
    </row>
    <row r="406" spans="5:5" x14ac:dyDescent="0.35">
      <c r="E406" s="4"/>
    </row>
    <row r="407" spans="5:5" x14ac:dyDescent="0.35">
      <c r="E407" s="4"/>
    </row>
    <row r="408" spans="5:5" x14ac:dyDescent="0.35">
      <c r="E408" s="4"/>
    </row>
    <row r="409" spans="5:5" x14ac:dyDescent="0.35">
      <c r="E409" s="4"/>
    </row>
    <row r="410" spans="5:5" x14ac:dyDescent="0.35">
      <c r="E410" s="4"/>
    </row>
    <row r="411" spans="5:5" x14ac:dyDescent="0.35">
      <c r="E411" s="4"/>
    </row>
    <row r="412" spans="5:5" x14ac:dyDescent="0.35">
      <c r="E412" s="4"/>
    </row>
    <row r="413" spans="5:5" x14ac:dyDescent="0.35">
      <c r="E413" s="4"/>
    </row>
    <row r="414" spans="5:5" x14ac:dyDescent="0.35">
      <c r="E414" s="4"/>
    </row>
    <row r="415" spans="5:5" x14ac:dyDescent="0.35">
      <c r="E415" s="4"/>
    </row>
    <row r="416" spans="5:5" x14ac:dyDescent="0.35">
      <c r="E416" s="4"/>
    </row>
    <row r="417" spans="5:5" x14ac:dyDescent="0.35">
      <c r="E417" s="4"/>
    </row>
    <row r="418" spans="5:5" x14ac:dyDescent="0.35">
      <c r="E418" s="4"/>
    </row>
    <row r="419" spans="5:5" x14ac:dyDescent="0.35">
      <c r="E419" s="4"/>
    </row>
    <row r="420" spans="5:5" x14ac:dyDescent="0.35">
      <c r="E420" s="4"/>
    </row>
    <row r="421" spans="5:5" x14ac:dyDescent="0.35">
      <c r="E421" s="4"/>
    </row>
    <row r="422" spans="5:5" x14ac:dyDescent="0.35">
      <c r="E422" s="4"/>
    </row>
    <row r="423" spans="5:5" x14ac:dyDescent="0.35">
      <c r="E423" s="4"/>
    </row>
    <row r="424" spans="5:5" x14ac:dyDescent="0.35">
      <c r="E424" s="4"/>
    </row>
    <row r="425" spans="5:5" x14ac:dyDescent="0.35">
      <c r="E425" s="4"/>
    </row>
    <row r="426" spans="5:5" x14ac:dyDescent="0.35">
      <c r="E426" s="4"/>
    </row>
    <row r="427" spans="5:5" x14ac:dyDescent="0.35">
      <c r="E427" s="4"/>
    </row>
    <row r="428" spans="5:5" x14ac:dyDescent="0.35">
      <c r="E428" s="4"/>
    </row>
    <row r="429" spans="5:5" x14ac:dyDescent="0.35">
      <c r="E429" s="4"/>
    </row>
    <row r="430" spans="5:5" x14ac:dyDescent="0.35">
      <c r="E430" s="4"/>
    </row>
    <row r="431" spans="5:5" x14ac:dyDescent="0.35">
      <c r="E431" s="4"/>
    </row>
    <row r="432" spans="5:5" x14ac:dyDescent="0.35">
      <c r="E432" s="4"/>
    </row>
    <row r="433" spans="5:5" x14ac:dyDescent="0.35">
      <c r="E433" s="4"/>
    </row>
    <row r="434" spans="5:5" x14ac:dyDescent="0.35">
      <c r="E434" s="4"/>
    </row>
    <row r="435" spans="5:5" x14ac:dyDescent="0.35">
      <c r="E435" s="4"/>
    </row>
    <row r="436" spans="5:5" x14ac:dyDescent="0.35">
      <c r="E436" s="4"/>
    </row>
    <row r="437" spans="5:5" x14ac:dyDescent="0.35">
      <c r="E437" s="4"/>
    </row>
    <row r="438" spans="5:5" x14ac:dyDescent="0.35">
      <c r="E438" s="4"/>
    </row>
    <row r="439" spans="5:5" x14ac:dyDescent="0.35">
      <c r="E439" s="4"/>
    </row>
    <row r="440" spans="5:5" x14ac:dyDescent="0.35">
      <c r="E440" s="4"/>
    </row>
    <row r="441" spans="5:5" x14ac:dyDescent="0.35">
      <c r="E441" s="4"/>
    </row>
    <row r="442" spans="5:5" x14ac:dyDescent="0.35">
      <c r="E442" s="4"/>
    </row>
    <row r="443" spans="5:5" x14ac:dyDescent="0.35">
      <c r="E443" s="4"/>
    </row>
    <row r="444" spans="5:5" x14ac:dyDescent="0.35">
      <c r="E444" s="4"/>
    </row>
    <row r="445" spans="5:5" x14ac:dyDescent="0.35">
      <c r="E445" s="4"/>
    </row>
    <row r="446" spans="5:5" x14ac:dyDescent="0.35">
      <c r="E446" s="4"/>
    </row>
    <row r="447" spans="5:5" x14ac:dyDescent="0.35">
      <c r="E447" s="4"/>
    </row>
    <row r="448" spans="5:5" x14ac:dyDescent="0.35">
      <c r="E448" s="4"/>
    </row>
    <row r="449" spans="5:5" x14ac:dyDescent="0.35">
      <c r="E449" s="4"/>
    </row>
    <row r="450" spans="5:5" x14ac:dyDescent="0.35">
      <c r="E450" s="4"/>
    </row>
    <row r="451" spans="5:5" x14ac:dyDescent="0.35">
      <c r="E451" s="4"/>
    </row>
    <row r="452" spans="5:5" x14ac:dyDescent="0.35">
      <c r="E452" s="4"/>
    </row>
    <row r="453" spans="5:5" x14ac:dyDescent="0.35">
      <c r="E453" s="4"/>
    </row>
    <row r="454" spans="5:5" x14ac:dyDescent="0.35">
      <c r="E454" s="4"/>
    </row>
    <row r="455" spans="5:5" x14ac:dyDescent="0.35">
      <c r="E455" s="4"/>
    </row>
    <row r="456" spans="5:5" x14ac:dyDescent="0.35">
      <c r="E456" s="4"/>
    </row>
    <row r="457" spans="5:5" x14ac:dyDescent="0.35">
      <c r="E457" s="4"/>
    </row>
    <row r="458" spans="5:5" x14ac:dyDescent="0.35">
      <c r="E458" s="4"/>
    </row>
    <row r="459" spans="5:5" x14ac:dyDescent="0.35">
      <c r="E459" s="4"/>
    </row>
    <row r="460" spans="5:5" x14ac:dyDescent="0.35">
      <c r="E460" s="4"/>
    </row>
    <row r="461" spans="5:5" x14ac:dyDescent="0.35">
      <c r="E461" s="4"/>
    </row>
    <row r="462" spans="5:5" x14ac:dyDescent="0.35">
      <c r="E462" s="4"/>
    </row>
    <row r="463" spans="5:5" x14ac:dyDescent="0.35">
      <c r="E463" s="4"/>
    </row>
    <row r="464" spans="5:5" x14ac:dyDescent="0.35">
      <c r="E464" s="4"/>
    </row>
    <row r="465" spans="5:5" x14ac:dyDescent="0.35">
      <c r="E465" s="4"/>
    </row>
    <row r="466" spans="5:5" x14ac:dyDescent="0.35">
      <c r="E466" s="4"/>
    </row>
    <row r="467" spans="5:5" x14ac:dyDescent="0.35">
      <c r="E467" s="4"/>
    </row>
    <row r="468" spans="5:5" x14ac:dyDescent="0.35">
      <c r="E468" s="4"/>
    </row>
    <row r="469" spans="5:5" x14ac:dyDescent="0.35">
      <c r="E469" s="4"/>
    </row>
    <row r="470" spans="5:5" x14ac:dyDescent="0.35">
      <c r="E470" s="4"/>
    </row>
    <row r="471" spans="5:5" x14ac:dyDescent="0.35">
      <c r="E471" s="4"/>
    </row>
    <row r="472" spans="5:5" x14ac:dyDescent="0.35">
      <c r="E472" s="4"/>
    </row>
    <row r="473" spans="5:5" x14ac:dyDescent="0.35">
      <c r="E473" s="4"/>
    </row>
    <row r="474" spans="5:5" x14ac:dyDescent="0.35">
      <c r="E474" s="4"/>
    </row>
    <row r="475" spans="5:5" x14ac:dyDescent="0.35">
      <c r="E475" s="4"/>
    </row>
    <row r="476" spans="5:5" x14ac:dyDescent="0.35">
      <c r="E476" s="4"/>
    </row>
    <row r="477" spans="5:5" x14ac:dyDescent="0.35">
      <c r="E477" s="4"/>
    </row>
    <row r="478" spans="5:5" x14ac:dyDescent="0.35">
      <c r="E478" s="4"/>
    </row>
    <row r="479" spans="5:5" x14ac:dyDescent="0.35">
      <c r="E479" s="4"/>
    </row>
    <row r="480" spans="5:5" x14ac:dyDescent="0.35">
      <c r="E480" s="4"/>
    </row>
    <row r="481" spans="5:5" x14ac:dyDescent="0.35">
      <c r="E481" s="4"/>
    </row>
    <row r="482" spans="5:5" x14ac:dyDescent="0.35">
      <c r="E482" s="4"/>
    </row>
    <row r="483" spans="5:5" x14ac:dyDescent="0.35">
      <c r="E483" s="4"/>
    </row>
    <row r="484" spans="5:5" x14ac:dyDescent="0.35">
      <c r="E484" s="4"/>
    </row>
    <row r="485" spans="5:5" x14ac:dyDescent="0.35">
      <c r="E485" s="4"/>
    </row>
    <row r="486" spans="5:5" x14ac:dyDescent="0.35">
      <c r="E486" s="4"/>
    </row>
    <row r="487" spans="5:5" x14ac:dyDescent="0.35">
      <c r="E487" s="4"/>
    </row>
    <row r="488" spans="5:5" x14ac:dyDescent="0.35">
      <c r="E488" s="4"/>
    </row>
    <row r="489" spans="5:5" x14ac:dyDescent="0.35">
      <c r="E489" s="4"/>
    </row>
    <row r="490" spans="5:5" x14ac:dyDescent="0.35">
      <c r="E490" s="4"/>
    </row>
    <row r="491" spans="5:5" x14ac:dyDescent="0.35">
      <c r="E491" s="4"/>
    </row>
    <row r="492" spans="5:5" x14ac:dyDescent="0.35">
      <c r="E492" s="4"/>
    </row>
    <row r="493" spans="5:5" x14ac:dyDescent="0.35">
      <c r="E493" s="4"/>
    </row>
    <row r="494" spans="5:5" x14ac:dyDescent="0.35">
      <c r="E494" s="4"/>
    </row>
    <row r="495" spans="5:5" x14ac:dyDescent="0.35">
      <c r="E495" s="4"/>
    </row>
    <row r="496" spans="5:5" x14ac:dyDescent="0.35">
      <c r="E496" s="4"/>
    </row>
    <row r="497" spans="5:5" x14ac:dyDescent="0.35">
      <c r="E497" s="4"/>
    </row>
    <row r="498" spans="5:5" x14ac:dyDescent="0.35">
      <c r="E498" s="4"/>
    </row>
    <row r="499" spans="5:5" x14ac:dyDescent="0.35">
      <c r="E499" s="4"/>
    </row>
    <row r="500" spans="5:5" x14ac:dyDescent="0.35">
      <c r="E500" s="4"/>
    </row>
    <row r="501" spans="5:5" x14ac:dyDescent="0.35">
      <c r="E501" s="4"/>
    </row>
    <row r="502" spans="5:5" x14ac:dyDescent="0.35">
      <c r="E502" s="4"/>
    </row>
    <row r="503" spans="5:5" x14ac:dyDescent="0.35">
      <c r="E503" s="4"/>
    </row>
    <row r="504" spans="5:5" x14ac:dyDescent="0.35">
      <c r="E504" s="4"/>
    </row>
    <row r="505" spans="5:5" x14ac:dyDescent="0.35">
      <c r="E505" s="4"/>
    </row>
    <row r="506" spans="5:5" x14ac:dyDescent="0.35">
      <c r="E506" s="4"/>
    </row>
    <row r="507" spans="5:5" x14ac:dyDescent="0.35">
      <c r="E507" s="4"/>
    </row>
    <row r="508" spans="5:5" x14ac:dyDescent="0.35">
      <c r="E508" s="4"/>
    </row>
    <row r="509" spans="5:5" x14ac:dyDescent="0.35">
      <c r="E509" s="4"/>
    </row>
    <row r="510" spans="5:5" x14ac:dyDescent="0.35">
      <c r="E510" s="4"/>
    </row>
    <row r="511" spans="5:5" x14ac:dyDescent="0.35">
      <c r="E511" s="4"/>
    </row>
    <row r="512" spans="5:5" x14ac:dyDescent="0.35">
      <c r="E512" s="4"/>
    </row>
    <row r="513" spans="5:5" x14ac:dyDescent="0.35">
      <c r="E513" s="4"/>
    </row>
    <row r="514" spans="5:5" x14ac:dyDescent="0.35">
      <c r="E514" s="4"/>
    </row>
    <row r="515" spans="5:5" x14ac:dyDescent="0.35">
      <c r="E515" s="4"/>
    </row>
    <row r="516" spans="5:5" x14ac:dyDescent="0.35">
      <c r="E516" s="4"/>
    </row>
    <row r="517" spans="5:5" x14ac:dyDescent="0.35">
      <c r="E517" s="4"/>
    </row>
    <row r="518" spans="5:5" x14ac:dyDescent="0.35">
      <c r="E518" s="4"/>
    </row>
    <row r="519" spans="5:5" x14ac:dyDescent="0.35">
      <c r="E519" s="4"/>
    </row>
    <row r="520" spans="5:5" x14ac:dyDescent="0.35">
      <c r="E520" s="4"/>
    </row>
    <row r="521" spans="5:5" x14ac:dyDescent="0.35">
      <c r="E521" s="4"/>
    </row>
    <row r="522" spans="5:5" x14ac:dyDescent="0.35">
      <c r="E522" s="4"/>
    </row>
    <row r="523" spans="5:5" x14ac:dyDescent="0.35">
      <c r="E523" s="4"/>
    </row>
    <row r="524" spans="5:5" x14ac:dyDescent="0.35">
      <c r="E524" s="4"/>
    </row>
    <row r="525" spans="5:5" x14ac:dyDescent="0.35">
      <c r="E525" s="4"/>
    </row>
    <row r="526" spans="5:5" x14ac:dyDescent="0.35">
      <c r="E526" s="4"/>
    </row>
    <row r="527" spans="5:5" x14ac:dyDescent="0.35">
      <c r="E527" s="4"/>
    </row>
    <row r="528" spans="5:5" x14ac:dyDescent="0.35">
      <c r="E528" s="4"/>
    </row>
    <row r="529" spans="5:5" x14ac:dyDescent="0.35">
      <c r="E529" s="4"/>
    </row>
    <row r="530" spans="5:5" x14ac:dyDescent="0.35">
      <c r="E530" s="4"/>
    </row>
    <row r="531" spans="5:5" x14ac:dyDescent="0.35">
      <c r="E531" s="4"/>
    </row>
    <row r="532" spans="5:5" x14ac:dyDescent="0.35">
      <c r="E532" s="4"/>
    </row>
    <row r="533" spans="5:5" x14ac:dyDescent="0.35">
      <c r="E533" s="4"/>
    </row>
    <row r="534" spans="5:5" x14ac:dyDescent="0.35">
      <c r="E534" s="4"/>
    </row>
    <row r="535" spans="5:5" x14ac:dyDescent="0.35">
      <c r="E535" s="4"/>
    </row>
    <row r="536" spans="5:5" x14ac:dyDescent="0.35">
      <c r="E536" s="4"/>
    </row>
    <row r="537" spans="5:5" x14ac:dyDescent="0.35">
      <c r="E537" s="4"/>
    </row>
    <row r="538" spans="5:5" x14ac:dyDescent="0.35">
      <c r="E538" s="4"/>
    </row>
    <row r="539" spans="5:5" x14ac:dyDescent="0.35">
      <c r="E539" s="4"/>
    </row>
    <row r="540" spans="5:5" x14ac:dyDescent="0.35">
      <c r="E540" s="4"/>
    </row>
    <row r="541" spans="5:5" x14ac:dyDescent="0.35">
      <c r="E541" s="4"/>
    </row>
    <row r="542" spans="5:5" x14ac:dyDescent="0.35">
      <c r="E542" s="4"/>
    </row>
    <row r="543" spans="5:5" x14ac:dyDescent="0.35">
      <c r="E543" s="4"/>
    </row>
    <row r="544" spans="5:5" x14ac:dyDescent="0.35">
      <c r="E544" s="4"/>
    </row>
    <row r="545" spans="5:5" x14ac:dyDescent="0.35">
      <c r="E545" s="4"/>
    </row>
    <row r="546" spans="5:5" x14ac:dyDescent="0.35">
      <c r="E546" s="4"/>
    </row>
    <row r="547" spans="5:5" x14ac:dyDescent="0.35">
      <c r="E547" s="4"/>
    </row>
    <row r="548" spans="5:5" x14ac:dyDescent="0.35">
      <c r="E548" s="4"/>
    </row>
    <row r="549" spans="5:5" x14ac:dyDescent="0.35">
      <c r="E549" s="4"/>
    </row>
    <row r="550" spans="5:5" x14ac:dyDescent="0.35">
      <c r="E550" s="4"/>
    </row>
    <row r="551" spans="5:5" x14ac:dyDescent="0.35">
      <c r="E551" s="4"/>
    </row>
    <row r="552" spans="5:5" x14ac:dyDescent="0.35">
      <c r="E552" s="4"/>
    </row>
    <row r="553" spans="5:5" x14ac:dyDescent="0.35">
      <c r="E553" s="4"/>
    </row>
    <row r="554" spans="5:5" x14ac:dyDescent="0.35">
      <c r="E554" s="4"/>
    </row>
    <row r="555" spans="5:5" x14ac:dyDescent="0.35">
      <c r="E555" s="4"/>
    </row>
    <row r="556" spans="5:5" x14ac:dyDescent="0.35">
      <c r="E556" s="4"/>
    </row>
    <row r="557" spans="5:5" x14ac:dyDescent="0.35">
      <c r="E557" s="4"/>
    </row>
    <row r="558" spans="5:5" x14ac:dyDescent="0.35">
      <c r="E558" s="4"/>
    </row>
    <row r="559" spans="5:5" x14ac:dyDescent="0.35">
      <c r="E559" s="4"/>
    </row>
    <row r="560" spans="5:5" x14ac:dyDescent="0.35">
      <c r="E560" s="4"/>
    </row>
    <row r="561" spans="5:5" x14ac:dyDescent="0.35">
      <c r="E561" s="4"/>
    </row>
    <row r="562" spans="5:5" x14ac:dyDescent="0.35">
      <c r="E562" s="4"/>
    </row>
    <row r="563" spans="5:5" x14ac:dyDescent="0.35">
      <c r="E563" s="4"/>
    </row>
    <row r="564" spans="5:5" x14ac:dyDescent="0.35">
      <c r="E564" s="4"/>
    </row>
    <row r="565" spans="5:5" x14ac:dyDescent="0.35">
      <c r="E565" s="4"/>
    </row>
    <row r="566" spans="5:5" x14ac:dyDescent="0.35">
      <c r="E566" s="4"/>
    </row>
    <row r="567" spans="5:5" x14ac:dyDescent="0.35">
      <c r="E567" s="4"/>
    </row>
    <row r="568" spans="5:5" x14ac:dyDescent="0.35">
      <c r="E568" s="4"/>
    </row>
    <row r="569" spans="5:5" x14ac:dyDescent="0.35">
      <c r="E569" s="4"/>
    </row>
    <row r="570" spans="5:5" x14ac:dyDescent="0.35">
      <c r="E570" s="4"/>
    </row>
    <row r="571" spans="5:5" x14ac:dyDescent="0.35">
      <c r="E571" s="4"/>
    </row>
    <row r="572" spans="5:5" x14ac:dyDescent="0.35">
      <c r="E572" s="4"/>
    </row>
    <row r="573" spans="5:5" x14ac:dyDescent="0.35">
      <c r="E573" s="4"/>
    </row>
    <row r="574" spans="5:5" x14ac:dyDescent="0.35">
      <c r="E574" s="4"/>
    </row>
    <row r="575" spans="5:5" x14ac:dyDescent="0.35">
      <c r="E575" s="4"/>
    </row>
    <row r="576" spans="5:5" x14ac:dyDescent="0.35">
      <c r="E576" s="4"/>
    </row>
    <row r="577" spans="5:5" x14ac:dyDescent="0.35">
      <c r="E577" s="4"/>
    </row>
    <row r="578" spans="5:5" x14ac:dyDescent="0.35">
      <c r="E578" s="4"/>
    </row>
    <row r="579" spans="5:5" x14ac:dyDescent="0.35">
      <c r="E579" s="4"/>
    </row>
    <row r="580" spans="5:5" x14ac:dyDescent="0.35">
      <c r="E580" s="4"/>
    </row>
    <row r="581" spans="5:5" x14ac:dyDescent="0.35">
      <c r="E581" s="4"/>
    </row>
    <row r="582" spans="5:5" x14ac:dyDescent="0.35">
      <c r="E582" s="4"/>
    </row>
    <row r="583" spans="5:5" x14ac:dyDescent="0.35">
      <c r="E583" s="4"/>
    </row>
    <row r="584" spans="5:5" x14ac:dyDescent="0.35">
      <c r="E584" s="4"/>
    </row>
    <row r="585" spans="5:5" x14ac:dyDescent="0.35">
      <c r="E585" s="4"/>
    </row>
    <row r="586" spans="5:5" x14ac:dyDescent="0.35">
      <c r="E586" s="4"/>
    </row>
    <row r="587" spans="5:5" x14ac:dyDescent="0.35">
      <c r="E587" s="4"/>
    </row>
    <row r="588" spans="5:5" x14ac:dyDescent="0.35">
      <c r="E588" s="4"/>
    </row>
    <row r="589" spans="5:5" x14ac:dyDescent="0.35">
      <c r="E589" s="4"/>
    </row>
    <row r="590" spans="5:5" x14ac:dyDescent="0.35">
      <c r="E590" s="4"/>
    </row>
    <row r="591" spans="5:5" x14ac:dyDescent="0.35">
      <c r="E591" s="4"/>
    </row>
    <row r="592" spans="5:5" x14ac:dyDescent="0.35">
      <c r="E592" s="4"/>
    </row>
    <row r="593" spans="5:5" x14ac:dyDescent="0.35">
      <c r="E593" s="4"/>
    </row>
    <row r="594" spans="5:5" x14ac:dyDescent="0.35">
      <c r="E594" s="4"/>
    </row>
    <row r="595" spans="5:5" x14ac:dyDescent="0.35">
      <c r="E595" s="4"/>
    </row>
    <row r="596" spans="5:5" x14ac:dyDescent="0.35">
      <c r="E596" s="4"/>
    </row>
    <row r="597" spans="5:5" x14ac:dyDescent="0.35">
      <c r="E597" s="4"/>
    </row>
    <row r="598" spans="5:5" x14ac:dyDescent="0.35">
      <c r="E598" s="4"/>
    </row>
    <row r="599" spans="5:5" x14ac:dyDescent="0.35">
      <c r="E599" s="4"/>
    </row>
    <row r="600" spans="5:5" x14ac:dyDescent="0.35">
      <c r="E600" s="4"/>
    </row>
    <row r="601" spans="5:5" x14ac:dyDescent="0.35">
      <c r="E601" s="4"/>
    </row>
    <row r="602" spans="5:5" x14ac:dyDescent="0.35">
      <c r="E602" s="4"/>
    </row>
    <row r="603" spans="5:5" x14ac:dyDescent="0.35">
      <c r="E603" s="4"/>
    </row>
    <row r="604" spans="5:5" x14ac:dyDescent="0.35">
      <c r="E604" s="4"/>
    </row>
    <row r="605" spans="5:5" x14ac:dyDescent="0.35">
      <c r="E605" s="4"/>
    </row>
    <row r="606" spans="5:5" x14ac:dyDescent="0.35">
      <c r="E606" s="4"/>
    </row>
    <row r="607" spans="5:5" x14ac:dyDescent="0.35">
      <c r="E607" s="4"/>
    </row>
    <row r="608" spans="5:5" x14ac:dyDescent="0.35">
      <c r="E608" s="4"/>
    </row>
    <row r="609" spans="5:5" x14ac:dyDescent="0.35">
      <c r="E609" s="4"/>
    </row>
    <row r="610" spans="5:5" x14ac:dyDescent="0.35">
      <c r="E610" s="4"/>
    </row>
    <row r="611" spans="5:5" x14ac:dyDescent="0.35">
      <c r="E611" s="4"/>
    </row>
    <row r="612" spans="5:5" x14ac:dyDescent="0.35">
      <c r="E612" s="4"/>
    </row>
    <row r="613" spans="5:5" x14ac:dyDescent="0.35">
      <c r="E613" s="4"/>
    </row>
    <row r="614" spans="5:5" x14ac:dyDescent="0.35">
      <c r="E614" s="4"/>
    </row>
    <row r="615" spans="5:5" x14ac:dyDescent="0.35">
      <c r="E615" s="4"/>
    </row>
    <row r="616" spans="5:5" x14ac:dyDescent="0.35">
      <c r="E616" s="4"/>
    </row>
    <row r="617" spans="5:5" x14ac:dyDescent="0.35">
      <c r="E617" s="4"/>
    </row>
    <row r="618" spans="5:5" x14ac:dyDescent="0.35">
      <c r="E618" s="4"/>
    </row>
    <row r="619" spans="5:5" x14ac:dyDescent="0.35">
      <c r="E619" s="4"/>
    </row>
    <row r="620" spans="5:5" x14ac:dyDescent="0.35">
      <c r="E620" s="4"/>
    </row>
    <row r="621" spans="5:5" x14ac:dyDescent="0.35">
      <c r="E621" s="4"/>
    </row>
    <row r="622" spans="5:5" x14ac:dyDescent="0.35">
      <c r="E622" s="4"/>
    </row>
    <row r="623" spans="5:5" x14ac:dyDescent="0.35">
      <c r="E623" s="4"/>
    </row>
    <row r="624" spans="5:5" x14ac:dyDescent="0.35">
      <c r="E624" s="4"/>
    </row>
    <row r="625" spans="5:5" x14ac:dyDescent="0.35">
      <c r="E625" s="4"/>
    </row>
    <row r="626" spans="5:5" x14ac:dyDescent="0.35">
      <c r="E626" s="4"/>
    </row>
    <row r="627" spans="5:5" x14ac:dyDescent="0.35">
      <c r="E627" s="4"/>
    </row>
    <row r="628" spans="5:5" x14ac:dyDescent="0.35">
      <c r="E628" s="4"/>
    </row>
    <row r="629" spans="5:5" x14ac:dyDescent="0.35">
      <c r="E629" s="4"/>
    </row>
    <row r="630" spans="5:5" x14ac:dyDescent="0.35">
      <c r="E630" s="4"/>
    </row>
    <row r="631" spans="5:5" x14ac:dyDescent="0.35">
      <c r="E631" s="4"/>
    </row>
    <row r="632" spans="5:5" x14ac:dyDescent="0.35">
      <c r="E632" s="4"/>
    </row>
    <row r="633" spans="5:5" x14ac:dyDescent="0.35">
      <c r="E633" s="4"/>
    </row>
    <row r="634" spans="5:5" x14ac:dyDescent="0.35">
      <c r="E634" s="4"/>
    </row>
    <row r="635" spans="5:5" x14ac:dyDescent="0.35">
      <c r="E635" s="4"/>
    </row>
    <row r="636" spans="5:5" x14ac:dyDescent="0.35">
      <c r="E636" s="4"/>
    </row>
    <row r="637" spans="5:5" x14ac:dyDescent="0.35">
      <c r="E637" s="4"/>
    </row>
    <row r="638" spans="5:5" x14ac:dyDescent="0.35">
      <c r="E638" s="4"/>
    </row>
    <row r="639" spans="5:5" x14ac:dyDescent="0.35">
      <c r="E639" s="4"/>
    </row>
    <row r="640" spans="5:5" x14ac:dyDescent="0.35">
      <c r="E640" s="4"/>
    </row>
    <row r="641" spans="5:5" x14ac:dyDescent="0.35">
      <c r="E641" s="4"/>
    </row>
    <row r="642" spans="5:5" x14ac:dyDescent="0.35">
      <c r="E642" s="4"/>
    </row>
    <row r="643" spans="5:5" x14ac:dyDescent="0.35">
      <c r="E643" s="4"/>
    </row>
    <row r="644" spans="5:5" x14ac:dyDescent="0.35">
      <c r="E644" s="4"/>
    </row>
    <row r="645" spans="5:5" x14ac:dyDescent="0.35">
      <c r="E645" s="4"/>
    </row>
    <row r="646" spans="5:5" x14ac:dyDescent="0.35">
      <c r="E646" s="4"/>
    </row>
    <row r="647" spans="5:5" x14ac:dyDescent="0.35">
      <c r="E647" s="4"/>
    </row>
    <row r="648" spans="5:5" x14ac:dyDescent="0.35">
      <c r="E648" s="4"/>
    </row>
    <row r="649" spans="5:5" x14ac:dyDescent="0.35">
      <c r="E649" s="4"/>
    </row>
    <row r="650" spans="5:5" x14ac:dyDescent="0.35">
      <c r="E650" s="4"/>
    </row>
    <row r="651" spans="5:5" x14ac:dyDescent="0.35">
      <c r="E651" s="4"/>
    </row>
    <row r="652" spans="5:5" x14ac:dyDescent="0.35">
      <c r="E652" s="4"/>
    </row>
    <row r="653" spans="5:5" x14ac:dyDescent="0.35">
      <c r="E653" s="4"/>
    </row>
    <row r="654" spans="5:5" x14ac:dyDescent="0.35">
      <c r="E654" s="4"/>
    </row>
    <row r="655" spans="5:5" x14ac:dyDescent="0.35">
      <c r="E655" s="4"/>
    </row>
    <row r="656" spans="5:5" x14ac:dyDescent="0.35">
      <c r="E656" s="4"/>
    </row>
    <row r="657" spans="5:5" x14ac:dyDescent="0.35">
      <c r="E657" s="4"/>
    </row>
    <row r="658" spans="5:5" x14ac:dyDescent="0.35">
      <c r="E658" s="4"/>
    </row>
    <row r="659" spans="5:5" x14ac:dyDescent="0.35">
      <c r="E659" s="4"/>
    </row>
    <row r="660" spans="5:5" x14ac:dyDescent="0.35">
      <c r="E660" s="4"/>
    </row>
    <row r="661" spans="5:5" x14ac:dyDescent="0.35">
      <c r="E661" s="4"/>
    </row>
    <row r="662" spans="5:5" x14ac:dyDescent="0.35">
      <c r="E662" s="4"/>
    </row>
    <row r="663" spans="5:5" x14ac:dyDescent="0.35">
      <c r="E663" s="4"/>
    </row>
    <row r="664" spans="5:5" x14ac:dyDescent="0.35">
      <c r="E664" s="4"/>
    </row>
    <row r="665" spans="5:5" x14ac:dyDescent="0.35">
      <c r="E665" s="4"/>
    </row>
    <row r="666" spans="5:5" x14ac:dyDescent="0.35">
      <c r="E666" s="4"/>
    </row>
    <row r="667" spans="5:5" x14ac:dyDescent="0.35">
      <c r="E667" s="4"/>
    </row>
    <row r="668" spans="5:5" x14ac:dyDescent="0.35">
      <c r="E668" s="4"/>
    </row>
    <row r="669" spans="5:5" x14ac:dyDescent="0.35">
      <c r="E669" s="4"/>
    </row>
    <row r="670" spans="5:5" x14ac:dyDescent="0.35">
      <c r="E670" s="4"/>
    </row>
    <row r="671" spans="5:5" x14ac:dyDescent="0.35">
      <c r="E671" s="4"/>
    </row>
    <row r="672" spans="5:5" x14ac:dyDescent="0.35">
      <c r="E672" s="4"/>
    </row>
    <row r="673" spans="5:5" x14ac:dyDescent="0.35">
      <c r="E673" s="4"/>
    </row>
    <row r="674" spans="5:5" x14ac:dyDescent="0.35">
      <c r="E674" s="4"/>
    </row>
    <row r="675" spans="5:5" x14ac:dyDescent="0.35">
      <c r="E675" s="4"/>
    </row>
    <row r="676" spans="5:5" x14ac:dyDescent="0.35">
      <c r="E676" s="4"/>
    </row>
    <row r="677" spans="5:5" x14ac:dyDescent="0.35">
      <c r="E677" s="4"/>
    </row>
    <row r="678" spans="5:5" x14ac:dyDescent="0.35">
      <c r="E678" s="4"/>
    </row>
    <row r="679" spans="5:5" x14ac:dyDescent="0.35">
      <c r="E679" s="4"/>
    </row>
    <row r="680" spans="5:5" x14ac:dyDescent="0.35">
      <c r="E680" s="4"/>
    </row>
    <row r="681" spans="5:5" x14ac:dyDescent="0.35">
      <c r="E681" s="4"/>
    </row>
    <row r="682" spans="5:5" x14ac:dyDescent="0.35">
      <c r="E682" s="4"/>
    </row>
    <row r="683" spans="5:5" x14ac:dyDescent="0.35">
      <c r="E683" s="4"/>
    </row>
    <row r="684" spans="5:5" x14ac:dyDescent="0.35">
      <c r="E684" s="4"/>
    </row>
    <row r="685" spans="5:5" x14ac:dyDescent="0.35">
      <c r="E685" s="4"/>
    </row>
    <row r="686" spans="5:5" x14ac:dyDescent="0.35">
      <c r="E686" s="4"/>
    </row>
    <row r="687" spans="5:5" x14ac:dyDescent="0.35">
      <c r="E687" s="4"/>
    </row>
    <row r="688" spans="5:5" x14ac:dyDescent="0.35">
      <c r="E688" s="4"/>
    </row>
    <row r="689" spans="5:5" x14ac:dyDescent="0.35">
      <c r="E689" s="4"/>
    </row>
    <row r="690" spans="5:5" x14ac:dyDescent="0.35">
      <c r="E690" s="4"/>
    </row>
    <row r="691" spans="5:5" x14ac:dyDescent="0.35">
      <c r="E691" s="4"/>
    </row>
    <row r="692" spans="5:5" x14ac:dyDescent="0.35">
      <c r="E692" s="4"/>
    </row>
    <row r="693" spans="5:5" x14ac:dyDescent="0.35">
      <c r="E693" s="4"/>
    </row>
    <row r="694" spans="5:5" x14ac:dyDescent="0.35">
      <c r="E694" s="4"/>
    </row>
    <row r="695" spans="5:5" x14ac:dyDescent="0.35">
      <c r="E695" s="4"/>
    </row>
    <row r="696" spans="5:5" x14ac:dyDescent="0.35">
      <c r="E696" s="4"/>
    </row>
    <row r="697" spans="5:5" x14ac:dyDescent="0.35">
      <c r="E697" s="4"/>
    </row>
    <row r="698" spans="5:5" x14ac:dyDescent="0.35">
      <c r="E698" s="4"/>
    </row>
    <row r="699" spans="5:5" x14ac:dyDescent="0.35">
      <c r="E699" s="4"/>
    </row>
    <row r="700" spans="5:5" x14ac:dyDescent="0.35">
      <c r="E700" s="4"/>
    </row>
  </sheetData>
  <mergeCells count="3">
    <mergeCell ref="C1:E1"/>
    <mergeCell ref="A2:B2"/>
    <mergeCell ref="C2:E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2">
    <tabColor indexed="43"/>
  </sheetPr>
  <dimension ref="A1:D35"/>
  <sheetViews>
    <sheetView topLeftCell="A10" workbookViewId="0">
      <selection activeCell="C17" sqref="C17"/>
    </sheetView>
  </sheetViews>
  <sheetFormatPr defaultRowHeight="12.75" x14ac:dyDescent="0.35"/>
  <cols>
    <col min="1" max="1" width="16" customWidth="1"/>
    <col min="2" max="2" width="13.46484375" customWidth="1"/>
    <col min="3" max="3" width="13.1328125" customWidth="1"/>
    <col min="4" max="4" width="12.53125" customWidth="1"/>
  </cols>
  <sheetData>
    <row r="1" spans="1:4" ht="13.5" thickBot="1" x14ac:dyDescent="0.45">
      <c r="A1" s="19" t="s">
        <v>40</v>
      </c>
      <c r="B1" s="302" t="s">
        <v>44</v>
      </c>
      <c r="C1" s="303"/>
      <c r="D1" s="303"/>
    </row>
    <row r="2" spans="1:4" ht="77.25" customHeight="1" thickBot="1" x14ac:dyDescent="0.4">
      <c r="A2" s="30">
        <v>29588920</v>
      </c>
      <c r="B2" s="308" t="s">
        <v>117</v>
      </c>
      <c r="C2" s="306"/>
      <c r="D2" s="301"/>
    </row>
    <row r="3" spans="1:4" ht="15.4" thickBot="1" x14ac:dyDescent="0.45">
      <c r="A3" s="21" t="s">
        <v>41</v>
      </c>
      <c r="B3" s="25" t="s">
        <v>42</v>
      </c>
      <c r="C3" s="25" t="s">
        <v>43</v>
      </c>
      <c r="D3" s="25" t="s">
        <v>19</v>
      </c>
    </row>
    <row r="4" spans="1:4" ht="24.75" customHeight="1" thickBot="1" x14ac:dyDescent="0.4">
      <c r="A4" s="23"/>
      <c r="B4" s="24"/>
      <c r="C4" s="24"/>
      <c r="D4" s="24">
        <v>44321.7</v>
      </c>
    </row>
    <row r="5" spans="1:4" ht="24.75" customHeight="1" thickBot="1" x14ac:dyDescent="0.4">
      <c r="A5" s="23">
        <v>43110</v>
      </c>
      <c r="B5" s="24">
        <v>375</v>
      </c>
      <c r="C5" s="24"/>
      <c r="D5" s="24">
        <f t="shared" ref="D5:D21" si="0">D4+B5-C5</f>
        <v>44696.7</v>
      </c>
    </row>
    <row r="6" spans="1:4" ht="24.75" customHeight="1" thickBot="1" x14ac:dyDescent="0.4">
      <c r="A6" s="23">
        <v>43139</v>
      </c>
      <c r="B6" s="24">
        <v>375</v>
      </c>
      <c r="C6" s="24"/>
      <c r="D6" s="24">
        <f t="shared" si="0"/>
        <v>45071.7</v>
      </c>
    </row>
    <row r="7" spans="1:4" ht="24.75" customHeight="1" thickBot="1" x14ac:dyDescent="0.4">
      <c r="A7" s="23">
        <v>43167</v>
      </c>
      <c r="B7" s="24">
        <v>375</v>
      </c>
      <c r="C7" s="24"/>
      <c r="D7" s="24">
        <f t="shared" si="0"/>
        <v>45446.7</v>
      </c>
    </row>
    <row r="8" spans="1:4" ht="24.75" customHeight="1" thickBot="1" x14ac:dyDescent="0.4">
      <c r="A8" s="23">
        <v>43190</v>
      </c>
      <c r="B8" s="24">
        <v>22.32</v>
      </c>
      <c r="C8" s="24"/>
      <c r="D8" s="24">
        <f t="shared" si="0"/>
        <v>45469.02</v>
      </c>
    </row>
    <row r="9" spans="1:4" ht="24.75" customHeight="1" thickBot="1" x14ac:dyDescent="0.4">
      <c r="A9" s="23">
        <v>43214</v>
      </c>
      <c r="B9" s="24">
        <v>375</v>
      </c>
      <c r="C9" s="24"/>
      <c r="D9" s="24">
        <f t="shared" si="0"/>
        <v>45844.02</v>
      </c>
    </row>
    <row r="10" spans="1:4" ht="24.75" customHeight="1" thickBot="1" x14ac:dyDescent="0.4">
      <c r="A10" s="23">
        <v>43230</v>
      </c>
      <c r="B10" s="24">
        <v>375</v>
      </c>
      <c r="C10" s="24"/>
      <c r="D10" s="24">
        <f t="shared" si="0"/>
        <v>46219.02</v>
      </c>
    </row>
    <row r="11" spans="1:4" ht="24.75" customHeight="1" thickBot="1" x14ac:dyDescent="0.4">
      <c r="A11" s="23">
        <v>43259</v>
      </c>
      <c r="B11" s="24">
        <v>375</v>
      </c>
      <c r="C11" s="24"/>
      <c r="D11" s="24">
        <f t="shared" si="0"/>
        <v>46594.02</v>
      </c>
    </row>
    <row r="12" spans="1:4" ht="24.75" customHeight="1" thickBot="1" x14ac:dyDescent="0.4">
      <c r="A12" s="23">
        <v>43281</v>
      </c>
      <c r="B12" s="24">
        <v>23.41</v>
      </c>
      <c r="C12" s="24"/>
      <c r="D12" s="24">
        <f t="shared" si="0"/>
        <v>46617.43</v>
      </c>
    </row>
    <row r="13" spans="1:4" ht="24.75" customHeight="1" thickBot="1" x14ac:dyDescent="0.4">
      <c r="A13" s="23">
        <v>43292</v>
      </c>
      <c r="B13" s="24">
        <v>375</v>
      </c>
      <c r="C13" s="24"/>
      <c r="D13" s="24">
        <f t="shared" si="0"/>
        <v>46992.43</v>
      </c>
    </row>
    <row r="14" spans="1:4" ht="24.75" customHeight="1" thickBot="1" x14ac:dyDescent="0.4">
      <c r="A14" s="23">
        <v>43321</v>
      </c>
      <c r="B14" s="24">
        <v>375</v>
      </c>
      <c r="C14" s="24"/>
      <c r="D14" s="24">
        <f t="shared" si="0"/>
        <v>47367.43</v>
      </c>
    </row>
    <row r="15" spans="1:4" ht="24.75" customHeight="1" thickBot="1" x14ac:dyDescent="0.4">
      <c r="A15" s="23">
        <v>43363</v>
      </c>
      <c r="B15" s="24">
        <v>375</v>
      </c>
      <c r="C15" s="24"/>
      <c r="D15" s="24">
        <f t="shared" si="0"/>
        <v>47742.43</v>
      </c>
    </row>
    <row r="16" spans="1:4" ht="24.75" customHeight="1" thickBot="1" x14ac:dyDescent="0.4">
      <c r="A16" s="23">
        <v>43374</v>
      </c>
      <c r="B16" s="24"/>
      <c r="C16" s="24">
        <v>2742.43</v>
      </c>
      <c r="D16" s="24">
        <f t="shared" si="0"/>
        <v>45000</v>
      </c>
    </row>
    <row r="17" spans="1:4" ht="24.75" customHeight="1" thickBot="1" x14ac:dyDescent="0.4">
      <c r="A17" s="23"/>
      <c r="B17" s="24"/>
      <c r="C17" s="24"/>
      <c r="D17" s="24">
        <f t="shared" si="0"/>
        <v>45000</v>
      </c>
    </row>
    <row r="18" spans="1:4" ht="24.75" customHeight="1" thickBot="1" x14ac:dyDescent="0.4">
      <c r="A18" s="23"/>
      <c r="B18" s="24"/>
      <c r="C18" s="24"/>
      <c r="D18" s="24">
        <f t="shared" si="0"/>
        <v>45000</v>
      </c>
    </row>
    <row r="19" spans="1:4" ht="24.75" customHeight="1" thickBot="1" x14ac:dyDescent="0.4">
      <c r="A19" s="23"/>
      <c r="B19" s="24"/>
      <c r="C19" s="24"/>
      <c r="D19" s="24">
        <f t="shared" si="0"/>
        <v>45000</v>
      </c>
    </row>
    <row r="20" spans="1:4" ht="24.75" customHeight="1" thickBot="1" x14ac:dyDescent="0.4">
      <c r="A20" s="23"/>
      <c r="B20" s="24"/>
      <c r="C20" s="24"/>
      <c r="D20" s="24">
        <f t="shared" si="0"/>
        <v>45000</v>
      </c>
    </row>
    <row r="21" spans="1:4" ht="24.75" customHeight="1" thickBot="1" x14ac:dyDescent="0.4">
      <c r="A21" s="22"/>
      <c r="B21" s="24"/>
      <c r="C21" s="24"/>
      <c r="D21" s="24">
        <f t="shared" si="0"/>
        <v>45000</v>
      </c>
    </row>
    <row r="22" spans="1:4" ht="24.75" customHeight="1" thickBot="1" x14ac:dyDescent="0.4">
      <c r="A22" s="22"/>
      <c r="B22" s="24"/>
      <c r="C22" s="24"/>
      <c r="D22" s="24"/>
    </row>
    <row r="23" spans="1:4" ht="24.75" customHeight="1" thickBot="1" x14ac:dyDescent="0.4">
      <c r="A23" s="22"/>
      <c r="B23" s="24"/>
      <c r="C23" s="24"/>
      <c r="D23" s="24"/>
    </row>
    <row r="24" spans="1:4" ht="24.75" customHeight="1" x14ac:dyDescent="0.35">
      <c r="A24" s="31"/>
      <c r="B24" s="32"/>
      <c r="C24" s="32"/>
      <c r="D24" s="32"/>
    </row>
    <row r="25" spans="1:4" x14ac:dyDescent="0.35">
      <c r="B25" s="4"/>
      <c r="C25" s="4"/>
      <c r="D25" s="4"/>
    </row>
    <row r="26" spans="1:4" x14ac:dyDescent="0.35">
      <c r="B26" s="4"/>
      <c r="C26" s="4"/>
      <c r="D26" s="4"/>
    </row>
    <row r="27" spans="1:4" x14ac:dyDescent="0.35">
      <c r="B27" s="4"/>
      <c r="C27" s="4"/>
      <c r="D27" s="4"/>
    </row>
    <row r="28" spans="1:4" x14ac:dyDescent="0.35">
      <c r="B28" s="4"/>
      <c r="C28" s="4"/>
      <c r="D28" s="4"/>
    </row>
    <row r="29" spans="1:4" x14ac:dyDescent="0.35">
      <c r="B29" s="4"/>
      <c r="C29" s="4"/>
      <c r="D29" s="4"/>
    </row>
    <row r="30" spans="1:4" x14ac:dyDescent="0.35">
      <c r="B30" s="4"/>
      <c r="C30" s="4"/>
      <c r="D30" s="4"/>
    </row>
    <row r="31" spans="1:4" x14ac:dyDescent="0.35">
      <c r="B31" s="4"/>
      <c r="C31" s="4"/>
      <c r="D31" s="4"/>
    </row>
    <row r="32" spans="1:4" x14ac:dyDescent="0.35">
      <c r="B32" s="4"/>
      <c r="C32" s="4"/>
      <c r="D32" s="4"/>
    </row>
    <row r="33" spans="2:4" x14ac:dyDescent="0.35">
      <c r="B33" s="4"/>
      <c r="C33" s="4"/>
      <c r="D33" s="4"/>
    </row>
    <row r="34" spans="2:4" x14ac:dyDescent="0.35">
      <c r="B34" s="4"/>
      <c r="C34" s="4"/>
      <c r="D34" s="4"/>
    </row>
    <row r="35" spans="2:4" x14ac:dyDescent="0.35">
      <c r="B35" s="4"/>
      <c r="C35" s="4"/>
      <c r="D35" s="4"/>
    </row>
  </sheetData>
  <mergeCells count="2">
    <mergeCell ref="B1:D1"/>
    <mergeCell ref="B2:D2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indexed="10"/>
  </sheetPr>
  <dimension ref="A1:G23"/>
  <sheetViews>
    <sheetView topLeftCell="A4" workbookViewId="0">
      <selection activeCell="D7" sqref="D7"/>
    </sheetView>
  </sheetViews>
  <sheetFormatPr defaultRowHeight="12.75" x14ac:dyDescent="0.35"/>
  <cols>
    <col min="1" max="1" width="27.46484375" bestFit="1" customWidth="1"/>
    <col min="2" max="2" width="14.86328125" customWidth="1"/>
    <col min="4" max="4" width="11.1328125" bestFit="1" customWidth="1"/>
  </cols>
  <sheetData>
    <row r="1" spans="1:7" x14ac:dyDescent="0.35">
      <c r="A1" s="309" t="s">
        <v>54</v>
      </c>
      <c r="B1" s="309"/>
      <c r="C1" s="309"/>
      <c r="D1" s="310"/>
      <c r="E1" s="310"/>
      <c r="F1" s="310"/>
      <c r="G1" s="310"/>
    </row>
    <row r="2" spans="1:7" x14ac:dyDescent="0.35">
      <c r="A2" s="310"/>
      <c r="B2" s="310"/>
      <c r="C2" s="310"/>
      <c r="D2" s="310"/>
      <c r="E2" s="310"/>
      <c r="F2" s="310"/>
      <c r="G2" s="310"/>
    </row>
    <row r="4" spans="1:7" ht="15" x14ac:dyDescent="0.4">
      <c r="A4" s="26" t="s">
        <v>47</v>
      </c>
      <c r="B4" s="26" t="s">
        <v>48</v>
      </c>
    </row>
    <row r="5" spans="1:7" ht="15" x14ac:dyDescent="0.4">
      <c r="A5" s="27" t="s">
        <v>49</v>
      </c>
      <c r="B5" s="28">
        <f>'ACCUMULATIVE CAPITAL'!D21</f>
        <v>192324.41</v>
      </c>
    </row>
    <row r="6" spans="1:7" ht="15" x14ac:dyDescent="0.4">
      <c r="A6" s="27" t="s">
        <v>188</v>
      </c>
      <c r="B6" s="28">
        <f>'CAPITAL SAVINGS'!D23</f>
        <v>190972.13</v>
      </c>
    </row>
    <row r="7" spans="1:7" ht="15" x14ac:dyDescent="0.4">
      <c r="A7" s="27" t="s">
        <v>50</v>
      </c>
      <c r="B7" s="28">
        <f>'Short-Lived Assets'!D18</f>
        <v>26747.200000000001</v>
      </c>
      <c r="D7" s="4">
        <f>SUM(B5:B8)</f>
        <v>417863.75000000006</v>
      </c>
    </row>
    <row r="8" spans="1:7" ht="15" x14ac:dyDescent="0.4">
      <c r="A8" s="27" t="s">
        <v>51</v>
      </c>
      <c r="B8" s="28">
        <f>'BWA OFFICE'!E25</f>
        <v>7820.0099999999993</v>
      </c>
    </row>
    <row r="9" spans="1:7" ht="15" x14ac:dyDescent="0.4">
      <c r="A9" s="27" t="s">
        <v>57</v>
      </c>
      <c r="B9" s="28">
        <f>'DEPRECIATION 1'!E21</f>
        <v>24000</v>
      </c>
    </row>
    <row r="10" spans="1:7" ht="15" x14ac:dyDescent="0.4">
      <c r="A10" s="27" t="s">
        <v>52</v>
      </c>
      <c r="B10" s="28">
        <f>'DEPRECIATION 2'!D21</f>
        <v>45000</v>
      </c>
    </row>
    <row r="11" spans="1:7" ht="15" x14ac:dyDescent="0.4">
      <c r="A11" s="27" t="s">
        <v>112</v>
      </c>
      <c r="B11" s="28">
        <f>'DEPRECIATION 3'!D21</f>
        <v>18717.22</v>
      </c>
    </row>
    <row r="12" spans="1:7" ht="15" x14ac:dyDescent="0.4">
      <c r="A12" s="27" t="s">
        <v>196</v>
      </c>
      <c r="B12" s="28">
        <f>'DEPRECIATION 4'!D21</f>
        <v>17768.28</v>
      </c>
    </row>
    <row r="13" spans="1:7" ht="15" x14ac:dyDescent="0.4">
      <c r="A13" s="27" t="s">
        <v>197</v>
      </c>
      <c r="B13" s="28">
        <f>'DEPRECIATION 5'!D21</f>
        <v>15050</v>
      </c>
    </row>
    <row r="14" spans="1:7" ht="15" x14ac:dyDescent="0.4">
      <c r="A14" s="27" t="s">
        <v>56</v>
      </c>
      <c r="B14" s="28">
        <f>'REV SINKING 1-03'!E25</f>
        <v>12470.169999999996</v>
      </c>
    </row>
    <row r="15" spans="1:7" ht="15" x14ac:dyDescent="0.4">
      <c r="A15" s="27" t="s">
        <v>55</v>
      </c>
      <c r="B15" s="28">
        <f>'REV SINKING 2-05'!D24</f>
        <v>40136.58</v>
      </c>
    </row>
    <row r="16" spans="1:7" ht="15" x14ac:dyDescent="0.4">
      <c r="A16" s="27" t="s">
        <v>113</v>
      </c>
      <c r="B16" s="28">
        <f>'REV SINKING 3-09'!D22</f>
        <v>4641.2400000000016</v>
      </c>
    </row>
    <row r="17" spans="1:2" ht="15" x14ac:dyDescent="0.4">
      <c r="A17" s="27" t="s">
        <v>132</v>
      </c>
      <c r="B17" s="28">
        <f>'REV SINKING 4-11'!D21</f>
        <v>24009.89</v>
      </c>
    </row>
    <row r="18" spans="1:2" ht="15.4" thickBot="1" x14ac:dyDescent="0.45">
      <c r="A18" s="27" t="s">
        <v>195</v>
      </c>
      <c r="B18" s="28">
        <f>'REV SINKING 5-13'!D21</f>
        <v>31556.940000000002</v>
      </c>
    </row>
    <row r="19" spans="1:2" ht="13.15" thickBot="1" x14ac:dyDescent="0.4">
      <c r="B19" s="183">
        <f>SUM(B5:B17)</f>
        <v>619657.13000000012</v>
      </c>
    </row>
    <row r="20" spans="1:2" x14ac:dyDescent="0.35">
      <c r="B20" s="4"/>
    </row>
    <row r="21" spans="1:2" x14ac:dyDescent="0.35">
      <c r="B21" s="4"/>
    </row>
    <row r="22" spans="1:2" x14ac:dyDescent="0.35">
      <c r="B22" s="4"/>
    </row>
    <row r="23" spans="1:2" x14ac:dyDescent="0.35">
      <c r="B23" s="4"/>
    </row>
  </sheetData>
  <mergeCells count="1">
    <mergeCell ref="A1:G2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5">
    <tabColor indexed="10"/>
  </sheetPr>
  <dimension ref="A1:M96"/>
  <sheetViews>
    <sheetView zoomScale="115" zoomScaleNormal="115" workbookViewId="0">
      <pane xSplit="1" ySplit="4" topLeftCell="B82" activePane="bottomRight" state="frozen"/>
      <selection pane="topRight" activeCell="B1" sqref="B1"/>
      <selection pane="bottomLeft" activeCell="A5" sqref="A5"/>
      <selection pane="bottomRight" activeCell="A74" sqref="A74:L92"/>
    </sheetView>
  </sheetViews>
  <sheetFormatPr defaultRowHeight="12.75" x14ac:dyDescent="0.35"/>
  <cols>
    <col min="1" max="1" width="27.86328125" customWidth="1"/>
    <col min="2" max="2" width="1.53125" customWidth="1"/>
    <col min="3" max="3" width="11.53125" bestFit="1" customWidth="1"/>
    <col min="4" max="4" width="10" bestFit="1" customWidth="1"/>
    <col min="5" max="6" width="10.46484375" bestFit="1" customWidth="1"/>
    <col min="7" max="7" width="10" bestFit="1" customWidth="1"/>
    <col min="8" max="8" width="9.46484375" bestFit="1" customWidth="1"/>
    <col min="9" max="9" width="8" customWidth="1"/>
    <col min="10" max="10" width="9.46484375" customWidth="1"/>
    <col min="11" max="11" width="10.46484375" bestFit="1" customWidth="1"/>
    <col min="12" max="12" width="12.46484375" bestFit="1" customWidth="1"/>
    <col min="13" max="13" width="10.1328125" bestFit="1" customWidth="1"/>
  </cols>
  <sheetData>
    <row r="1" spans="1:12" ht="12.75" customHeight="1" x14ac:dyDescent="0.4">
      <c r="A1" s="53">
        <v>2020</v>
      </c>
      <c r="B1" s="53"/>
      <c r="C1" s="53"/>
      <c r="D1" s="3"/>
      <c r="E1" s="3"/>
      <c r="F1" s="3"/>
      <c r="G1" s="3"/>
    </row>
    <row r="2" spans="1:12" x14ac:dyDescent="0.35">
      <c r="A2" s="3"/>
      <c r="B2" s="3"/>
      <c r="C2" s="3"/>
      <c r="D2" s="3"/>
      <c r="E2" s="3"/>
      <c r="F2" s="3"/>
      <c r="G2" s="3"/>
    </row>
    <row r="3" spans="1:12" ht="13.15" thickBot="1" x14ac:dyDescent="0.4"/>
    <row r="4" spans="1:12" ht="26.65" thickBot="1" x14ac:dyDescent="0.45">
      <c r="A4" s="6"/>
      <c r="C4" s="54" t="s">
        <v>68</v>
      </c>
      <c r="D4" s="63" t="s">
        <v>4</v>
      </c>
      <c r="E4" s="54" t="s">
        <v>5</v>
      </c>
      <c r="F4" s="54" t="s">
        <v>6</v>
      </c>
      <c r="G4" s="54" t="s">
        <v>7</v>
      </c>
      <c r="H4" s="64" t="s">
        <v>58</v>
      </c>
      <c r="I4" s="232" t="s">
        <v>199</v>
      </c>
      <c r="J4" s="64" t="s">
        <v>66</v>
      </c>
      <c r="K4" s="64" t="s">
        <v>59</v>
      </c>
      <c r="L4" s="63" t="s">
        <v>69</v>
      </c>
    </row>
    <row r="5" spans="1:12" x14ac:dyDescent="0.35">
      <c r="A5" s="1" t="s">
        <v>62</v>
      </c>
      <c r="B5" s="2"/>
      <c r="C5" s="2">
        <v>2412.66</v>
      </c>
      <c r="D5" s="2">
        <v>44.1</v>
      </c>
      <c r="E5" s="2">
        <v>188.58</v>
      </c>
      <c r="F5" s="2">
        <v>216</v>
      </c>
      <c r="G5" s="2">
        <v>149.91999999999999</v>
      </c>
      <c r="H5" s="2">
        <v>30.42</v>
      </c>
      <c r="I5" s="2"/>
      <c r="J5" s="2"/>
      <c r="K5" s="2"/>
      <c r="L5" s="2">
        <f>SUM(C5:K5)</f>
        <v>3041.68</v>
      </c>
    </row>
    <row r="6" spans="1:12" x14ac:dyDescent="0.35">
      <c r="A6" s="1" t="s">
        <v>63</v>
      </c>
      <c r="B6" s="2"/>
      <c r="C6" s="2">
        <v>1370.3</v>
      </c>
      <c r="D6" s="2">
        <v>34.44</v>
      </c>
      <c r="E6" s="2">
        <v>147.26</v>
      </c>
      <c r="F6" s="2">
        <v>232</v>
      </c>
      <c r="G6" s="2">
        <v>110.48</v>
      </c>
      <c r="H6" s="2">
        <v>23.76</v>
      </c>
      <c r="I6" s="2">
        <v>56.76</v>
      </c>
      <c r="J6" s="2"/>
      <c r="K6" s="2">
        <v>400</v>
      </c>
      <c r="L6" s="2">
        <f>SUM(C6:K6)</f>
        <v>2375</v>
      </c>
    </row>
    <row r="7" spans="1:12" x14ac:dyDescent="0.35">
      <c r="A7" s="1" t="s">
        <v>64</v>
      </c>
      <c r="B7" s="2"/>
      <c r="C7" s="2">
        <v>2194.86</v>
      </c>
      <c r="D7" s="2">
        <v>44.1</v>
      </c>
      <c r="E7" s="2">
        <v>188.58</v>
      </c>
      <c r="F7" s="2">
        <v>299</v>
      </c>
      <c r="G7" s="2">
        <v>182.66</v>
      </c>
      <c r="H7" s="2">
        <v>30.42</v>
      </c>
      <c r="I7" s="2"/>
      <c r="J7" s="2">
        <v>102.05</v>
      </c>
      <c r="K7" s="2"/>
      <c r="L7" s="2">
        <f>SUM(C7:K7)</f>
        <v>3041.67</v>
      </c>
    </row>
    <row r="8" spans="1:12" x14ac:dyDescent="0.35">
      <c r="A8" s="100" t="s">
        <v>203</v>
      </c>
      <c r="B8" s="34"/>
      <c r="C8" s="34">
        <v>2296.13</v>
      </c>
      <c r="D8" s="34">
        <v>42.3</v>
      </c>
      <c r="E8" s="34">
        <v>180.84</v>
      </c>
      <c r="F8" s="34">
        <v>202</v>
      </c>
      <c r="G8" s="34">
        <v>140.63999999999999</v>
      </c>
      <c r="H8" s="34">
        <v>29.16</v>
      </c>
      <c r="I8" s="34"/>
      <c r="J8" s="34">
        <v>25.61</v>
      </c>
      <c r="K8" s="34"/>
      <c r="L8" s="2">
        <f>SUM(C8:K8)</f>
        <v>2916.6800000000003</v>
      </c>
    </row>
    <row r="9" spans="1:12" ht="13.15" thickBot="1" x14ac:dyDescent="0.4">
      <c r="A9" s="33" t="s">
        <v>182</v>
      </c>
      <c r="B9" s="33"/>
      <c r="C9" s="34">
        <v>810.22</v>
      </c>
      <c r="D9" s="34">
        <v>13.59</v>
      </c>
      <c r="E9" s="34">
        <v>58.11</v>
      </c>
      <c r="F9" s="34">
        <v>10</v>
      </c>
      <c r="G9" s="34">
        <v>35.96</v>
      </c>
      <c r="H9" s="34">
        <v>9.3699999999999992</v>
      </c>
      <c r="I9" s="34"/>
      <c r="J9" s="34"/>
      <c r="K9" s="34"/>
      <c r="L9" s="2">
        <f>SUM(C9:K9)</f>
        <v>937.25000000000011</v>
      </c>
    </row>
    <row r="10" spans="1:12" ht="15" x14ac:dyDescent="0.4">
      <c r="A10" s="59" t="s">
        <v>72</v>
      </c>
      <c r="B10" s="60"/>
      <c r="C10" s="61">
        <f t="shared" ref="C10:K10" si="0">SUM(C5:C9)</f>
        <v>9084.17</v>
      </c>
      <c r="D10" s="61">
        <f t="shared" si="0"/>
        <v>178.53</v>
      </c>
      <c r="E10" s="61">
        <f t="shared" si="0"/>
        <v>763.37000000000012</v>
      </c>
      <c r="F10" s="61">
        <f t="shared" si="0"/>
        <v>959</v>
      </c>
      <c r="G10" s="61">
        <f t="shared" si="0"/>
        <v>619.66</v>
      </c>
      <c r="H10" s="61">
        <f t="shared" si="0"/>
        <v>123.13000000000001</v>
      </c>
      <c r="I10" s="61">
        <f t="shared" si="0"/>
        <v>56.76</v>
      </c>
      <c r="J10" s="61">
        <f t="shared" si="0"/>
        <v>127.66</v>
      </c>
      <c r="K10" s="61">
        <f t="shared" si="0"/>
        <v>400</v>
      </c>
      <c r="L10" s="62">
        <f>SUM(L5:L9)</f>
        <v>12312.28</v>
      </c>
    </row>
    <row r="11" spans="1:12" ht="8.4499999999999993" customHeight="1" x14ac:dyDescent="0.4">
      <c r="A11" s="35"/>
      <c r="B11" s="28"/>
      <c r="L11" s="36"/>
    </row>
    <row r="12" spans="1:12" x14ac:dyDescent="0.35">
      <c r="A12" s="37" t="s">
        <v>62</v>
      </c>
      <c r="B12" s="2"/>
      <c r="C12" s="2">
        <v>2424.38</v>
      </c>
      <c r="D12" s="2">
        <v>44.1</v>
      </c>
      <c r="E12" s="2">
        <v>188.58</v>
      </c>
      <c r="F12" s="2">
        <v>212</v>
      </c>
      <c r="G12" s="2">
        <v>142.19999999999999</v>
      </c>
      <c r="H12" s="2">
        <v>30.42</v>
      </c>
      <c r="I12" s="2"/>
      <c r="J12" s="2"/>
      <c r="K12" s="2"/>
      <c r="L12" s="38">
        <f>SUM(C12:K12)</f>
        <v>3041.68</v>
      </c>
    </row>
    <row r="13" spans="1:12" x14ac:dyDescent="0.35">
      <c r="A13" s="37" t="s">
        <v>63</v>
      </c>
      <c r="B13" s="2"/>
      <c r="C13" s="2">
        <v>1374.58</v>
      </c>
      <c r="D13" s="2">
        <v>34.44</v>
      </c>
      <c r="E13" s="2">
        <v>147.26</v>
      </c>
      <c r="F13" s="2">
        <v>230</v>
      </c>
      <c r="G13" s="2">
        <v>108.2</v>
      </c>
      <c r="H13" s="2">
        <v>23.76</v>
      </c>
      <c r="I13" s="2">
        <v>56.76</v>
      </c>
      <c r="J13" s="2"/>
      <c r="K13" s="2">
        <v>400</v>
      </c>
      <c r="L13" s="38">
        <f>SUM(C13:K13)</f>
        <v>2375</v>
      </c>
    </row>
    <row r="14" spans="1:12" x14ac:dyDescent="0.35">
      <c r="A14" s="37" t="s">
        <v>64</v>
      </c>
      <c r="B14" s="2"/>
      <c r="C14" s="2">
        <v>2194.86</v>
      </c>
      <c r="D14" s="2">
        <v>44.1</v>
      </c>
      <c r="E14" s="2">
        <v>188.58</v>
      </c>
      <c r="F14" s="2">
        <v>299</v>
      </c>
      <c r="G14" s="2">
        <v>182.66</v>
      </c>
      <c r="H14" s="2">
        <v>30.42</v>
      </c>
      <c r="I14" s="2"/>
      <c r="J14" s="2">
        <v>102.05</v>
      </c>
      <c r="K14" s="2"/>
      <c r="L14" s="38">
        <f>SUM(C14:K14)</f>
        <v>3041.67</v>
      </c>
    </row>
    <row r="15" spans="1:12" x14ac:dyDescent="0.35">
      <c r="A15" s="228" t="s">
        <v>203</v>
      </c>
      <c r="B15" s="2"/>
      <c r="C15" s="2">
        <v>2306.5700000000002</v>
      </c>
      <c r="D15" s="2">
        <v>42.3</v>
      </c>
      <c r="E15" s="2">
        <v>180.84</v>
      </c>
      <c r="F15" s="2">
        <v>198</v>
      </c>
      <c r="G15" s="2">
        <v>134.19999999999999</v>
      </c>
      <c r="H15" s="2">
        <v>29.16</v>
      </c>
      <c r="I15" s="2"/>
      <c r="J15" s="2">
        <v>25.61</v>
      </c>
      <c r="K15" s="2"/>
      <c r="L15" s="38">
        <f>SUM(C15:K15)</f>
        <v>2916.6800000000003</v>
      </c>
    </row>
    <row r="16" spans="1:12" x14ac:dyDescent="0.35">
      <c r="A16" s="37" t="s">
        <v>131</v>
      </c>
      <c r="B16" s="1"/>
      <c r="C16" s="2">
        <v>1337.77</v>
      </c>
      <c r="D16" s="2">
        <v>23.35</v>
      </c>
      <c r="E16" s="2">
        <v>99.82</v>
      </c>
      <c r="F16" s="2">
        <v>63</v>
      </c>
      <c r="G16" s="2">
        <v>69.959999999999994</v>
      </c>
      <c r="H16" s="2">
        <v>16.100000000000001</v>
      </c>
      <c r="I16" s="2"/>
      <c r="J16" s="2"/>
      <c r="K16" s="2"/>
      <c r="L16" s="38">
        <v>1610</v>
      </c>
    </row>
    <row r="17" spans="1:12" x14ac:dyDescent="0.35">
      <c r="A17" s="65" t="s">
        <v>73</v>
      </c>
      <c r="B17" s="58"/>
      <c r="C17" s="58">
        <f t="shared" ref="C17:L17" si="1">SUM(C12:C16)</f>
        <v>9638.16</v>
      </c>
      <c r="D17" s="58">
        <f t="shared" si="1"/>
        <v>188.29</v>
      </c>
      <c r="E17" s="58">
        <f t="shared" si="1"/>
        <v>805.08000000000015</v>
      </c>
      <c r="F17" s="58">
        <f t="shared" si="1"/>
        <v>1002</v>
      </c>
      <c r="G17" s="58">
        <f t="shared" si="1"/>
        <v>637.22</v>
      </c>
      <c r="H17" s="58">
        <f t="shared" si="1"/>
        <v>129.86000000000001</v>
      </c>
      <c r="I17" s="58">
        <f t="shared" si="1"/>
        <v>56.76</v>
      </c>
      <c r="J17" s="58">
        <f t="shared" si="1"/>
        <v>127.66</v>
      </c>
      <c r="K17" s="58">
        <f t="shared" si="1"/>
        <v>400</v>
      </c>
      <c r="L17" s="66">
        <f t="shared" si="1"/>
        <v>12985.03</v>
      </c>
    </row>
    <row r="18" spans="1:12" x14ac:dyDescent="0.35">
      <c r="A18" s="39"/>
      <c r="B18" s="4"/>
      <c r="L18" s="36"/>
    </row>
    <row r="19" spans="1:12" x14ac:dyDescent="0.35">
      <c r="A19" s="37" t="s">
        <v>62</v>
      </c>
      <c r="B19" s="2"/>
      <c r="C19" s="2">
        <v>2424.38</v>
      </c>
      <c r="D19" s="2">
        <v>44.1</v>
      </c>
      <c r="E19" s="2">
        <v>188.58</v>
      </c>
      <c r="F19" s="2">
        <v>212</v>
      </c>
      <c r="G19" s="2">
        <v>142.19999999999999</v>
      </c>
      <c r="H19" s="2">
        <v>30.42</v>
      </c>
      <c r="I19" s="2"/>
      <c r="J19" s="2"/>
      <c r="K19" s="2"/>
      <c r="L19" s="38">
        <f>SUM(C19:K19)</f>
        <v>3041.68</v>
      </c>
    </row>
    <row r="20" spans="1:12" x14ac:dyDescent="0.35">
      <c r="A20" s="37" t="s">
        <v>63</v>
      </c>
      <c r="B20" s="2"/>
      <c r="C20" s="2">
        <v>1374.58</v>
      </c>
      <c r="D20" s="2">
        <v>34.44</v>
      </c>
      <c r="E20" s="2">
        <v>147.26</v>
      </c>
      <c r="F20" s="2">
        <v>230</v>
      </c>
      <c r="G20" s="2">
        <v>108.2</v>
      </c>
      <c r="H20" s="2">
        <v>23.76</v>
      </c>
      <c r="I20" s="2">
        <v>56.76</v>
      </c>
      <c r="J20" s="2"/>
      <c r="K20" s="2">
        <v>400</v>
      </c>
      <c r="L20" s="38">
        <f>SUM(C20:K20)</f>
        <v>2375</v>
      </c>
    </row>
    <row r="21" spans="1:12" x14ac:dyDescent="0.35">
      <c r="A21" s="37" t="s">
        <v>64</v>
      </c>
      <c r="B21" s="2"/>
      <c r="C21" s="2">
        <v>2194.86</v>
      </c>
      <c r="D21" s="2">
        <v>44.1</v>
      </c>
      <c r="E21" s="2">
        <v>188.58</v>
      </c>
      <c r="F21" s="2">
        <v>299</v>
      </c>
      <c r="G21" s="2">
        <v>182.66</v>
      </c>
      <c r="H21" s="2">
        <v>30.42</v>
      </c>
      <c r="I21" s="2"/>
      <c r="J21" s="2">
        <v>102.05</v>
      </c>
      <c r="K21" s="2"/>
      <c r="L21" s="38">
        <f>SUM(C21:K21)</f>
        <v>3041.67</v>
      </c>
    </row>
    <row r="22" spans="1:12" x14ac:dyDescent="0.35">
      <c r="A22" s="37" t="s">
        <v>192</v>
      </c>
      <c r="B22" s="2"/>
      <c r="C22" s="2">
        <v>2306.5700000000002</v>
      </c>
      <c r="D22" s="2">
        <v>42.3</v>
      </c>
      <c r="E22" s="2">
        <v>180.84</v>
      </c>
      <c r="F22" s="2">
        <v>198</v>
      </c>
      <c r="G22" s="2">
        <v>134.19999999999999</v>
      </c>
      <c r="H22" s="2">
        <v>29.16</v>
      </c>
      <c r="I22" s="2"/>
      <c r="J22" s="2">
        <v>25.61</v>
      </c>
      <c r="K22" s="2"/>
      <c r="L22" s="38">
        <f>SUM(C22:K22)</f>
        <v>2916.6800000000003</v>
      </c>
    </row>
    <row r="23" spans="1:12" x14ac:dyDescent="0.35">
      <c r="A23" s="37" t="s">
        <v>131</v>
      </c>
      <c r="B23" s="1"/>
      <c r="C23" s="2">
        <v>946.3</v>
      </c>
      <c r="D23" s="2">
        <v>15.92</v>
      </c>
      <c r="E23" s="2">
        <v>68.09</v>
      </c>
      <c r="F23" s="2">
        <v>13</v>
      </c>
      <c r="G23" s="2">
        <v>43.96</v>
      </c>
      <c r="H23" s="2">
        <v>10.98</v>
      </c>
      <c r="I23" s="2"/>
      <c r="J23" s="2"/>
      <c r="K23" s="2"/>
      <c r="L23" s="38">
        <v>1098.25</v>
      </c>
    </row>
    <row r="24" spans="1:12" x14ac:dyDescent="0.35">
      <c r="A24" s="65" t="s">
        <v>74</v>
      </c>
      <c r="B24" s="56"/>
      <c r="C24" s="58">
        <f t="shared" ref="C24:L24" si="2">SUM(C19:C23)</f>
        <v>9246.6899999999987</v>
      </c>
      <c r="D24" s="58">
        <f t="shared" si="2"/>
        <v>180.85999999999999</v>
      </c>
      <c r="E24" s="58">
        <f t="shared" si="2"/>
        <v>773.35000000000014</v>
      </c>
      <c r="F24" s="58">
        <f t="shared" si="2"/>
        <v>952</v>
      </c>
      <c r="G24" s="58">
        <f t="shared" si="2"/>
        <v>611.22</v>
      </c>
      <c r="H24" s="58">
        <f t="shared" si="2"/>
        <v>124.74000000000001</v>
      </c>
      <c r="I24" s="58">
        <f t="shared" si="2"/>
        <v>56.76</v>
      </c>
      <c r="J24" s="58">
        <f t="shared" si="2"/>
        <v>127.66</v>
      </c>
      <c r="K24" s="58">
        <f t="shared" si="2"/>
        <v>400</v>
      </c>
      <c r="L24" s="66">
        <f t="shared" si="2"/>
        <v>12473.28</v>
      </c>
    </row>
    <row r="25" spans="1:12" x14ac:dyDescent="0.35">
      <c r="A25" s="39"/>
      <c r="L25" s="36"/>
    </row>
    <row r="26" spans="1:12" ht="13.15" thickBot="1" x14ac:dyDescent="0.4">
      <c r="A26" s="91" t="s">
        <v>70</v>
      </c>
      <c r="B26" s="92"/>
      <c r="C26" s="93">
        <f t="shared" ref="C26:L26" si="3">C10+C17+C24</f>
        <v>27969.02</v>
      </c>
      <c r="D26" s="93">
        <f t="shared" si="3"/>
        <v>547.67999999999995</v>
      </c>
      <c r="E26" s="93">
        <f t="shared" si="3"/>
        <v>2341.8000000000002</v>
      </c>
      <c r="F26" s="93">
        <f t="shared" si="3"/>
        <v>2913</v>
      </c>
      <c r="G26" s="93">
        <f t="shared" si="3"/>
        <v>1868.1000000000001</v>
      </c>
      <c r="H26" s="93">
        <f t="shared" si="3"/>
        <v>377.73</v>
      </c>
      <c r="I26" s="93">
        <f t="shared" si="3"/>
        <v>170.28</v>
      </c>
      <c r="J26" s="93">
        <f t="shared" si="3"/>
        <v>382.98</v>
      </c>
      <c r="K26" s="93">
        <f t="shared" si="3"/>
        <v>1200</v>
      </c>
      <c r="L26" s="94">
        <f t="shared" si="3"/>
        <v>37770.590000000004</v>
      </c>
    </row>
    <row r="28" spans="1:12" x14ac:dyDescent="0.35">
      <c r="A28" s="1" t="s">
        <v>62</v>
      </c>
      <c r="B28" s="2"/>
      <c r="C28" s="2">
        <v>2424.38</v>
      </c>
      <c r="D28" s="2">
        <v>44.1</v>
      </c>
      <c r="E28" s="2">
        <v>188.58</v>
      </c>
      <c r="F28" s="2">
        <v>212</v>
      </c>
      <c r="G28" s="2">
        <v>142.19999999999999</v>
      </c>
      <c r="H28" s="2">
        <v>30.42</v>
      </c>
      <c r="I28" s="2"/>
      <c r="J28" s="2"/>
      <c r="K28" s="2"/>
      <c r="L28" s="2">
        <f>SUM(C28:K28)</f>
        <v>3041.68</v>
      </c>
    </row>
    <row r="29" spans="1:12" x14ac:dyDescent="0.35">
      <c r="A29" s="1" t="s">
        <v>63</v>
      </c>
      <c r="B29" s="2"/>
      <c r="C29" s="2">
        <v>1374.58</v>
      </c>
      <c r="D29" s="2">
        <v>34.44</v>
      </c>
      <c r="E29" s="2">
        <v>147.26</v>
      </c>
      <c r="F29" s="2">
        <v>230</v>
      </c>
      <c r="G29" s="2">
        <v>108.2</v>
      </c>
      <c r="H29" s="2">
        <v>23.76</v>
      </c>
      <c r="I29" s="2">
        <v>56.76</v>
      </c>
      <c r="J29" s="2"/>
      <c r="K29" s="2">
        <v>400</v>
      </c>
      <c r="L29" s="2">
        <f>SUM(C29:K29)</f>
        <v>2375</v>
      </c>
    </row>
    <row r="30" spans="1:12" x14ac:dyDescent="0.35">
      <c r="A30" s="1" t="s">
        <v>64</v>
      </c>
      <c r="B30" s="2"/>
      <c r="C30" s="2">
        <v>2194.86</v>
      </c>
      <c r="D30" s="2">
        <v>44.1</v>
      </c>
      <c r="E30" s="2">
        <v>188.58</v>
      </c>
      <c r="F30" s="2">
        <v>299</v>
      </c>
      <c r="G30" s="2">
        <v>182.66</v>
      </c>
      <c r="H30" s="2">
        <v>30.42</v>
      </c>
      <c r="I30" s="2"/>
      <c r="J30" s="2">
        <v>102.05</v>
      </c>
      <c r="K30" s="2"/>
      <c r="L30" s="2">
        <f>SUM(C30:K30)</f>
        <v>3041.67</v>
      </c>
    </row>
    <row r="31" spans="1:12" x14ac:dyDescent="0.35">
      <c r="A31" s="1" t="s">
        <v>192</v>
      </c>
      <c r="B31" s="2"/>
      <c r="C31" s="2">
        <v>2306.5700000000002</v>
      </c>
      <c r="D31" s="2">
        <v>42.3</v>
      </c>
      <c r="E31" s="2">
        <v>180.84</v>
      </c>
      <c r="F31" s="2">
        <v>198</v>
      </c>
      <c r="G31" s="2">
        <v>134.19999999999999</v>
      </c>
      <c r="H31" s="2">
        <v>29.16</v>
      </c>
      <c r="I31" s="2"/>
      <c r="J31" s="2">
        <v>25.61</v>
      </c>
      <c r="K31" s="2"/>
      <c r="L31" s="2">
        <f>SUM(C31:K31)</f>
        <v>2916.6800000000003</v>
      </c>
    </row>
    <row r="32" spans="1:12" x14ac:dyDescent="0.35">
      <c r="A32" s="1" t="s">
        <v>129</v>
      </c>
      <c r="B32" s="1"/>
      <c r="C32" s="2">
        <v>695.41</v>
      </c>
      <c r="D32" s="2">
        <v>11.67</v>
      </c>
      <c r="E32" s="2">
        <v>49.91</v>
      </c>
      <c r="F32" s="2">
        <v>10</v>
      </c>
      <c r="G32" s="2">
        <v>29.96</v>
      </c>
      <c r="H32" s="2">
        <v>8.0500000000000007</v>
      </c>
      <c r="I32" s="2"/>
      <c r="J32" s="2"/>
      <c r="K32" s="2"/>
      <c r="L32" s="2">
        <f>SUM(C32:K32)</f>
        <v>804.99999999999989</v>
      </c>
    </row>
    <row r="33" spans="1:12" x14ac:dyDescent="0.35">
      <c r="A33" s="244" t="s">
        <v>75</v>
      </c>
      <c r="B33" s="244"/>
      <c r="C33" s="245">
        <f t="shared" ref="C33:L33" si="4">SUM(C28:C32)</f>
        <v>8995.7999999999993</v>
      </c>
      <c r="D33" s="245">
        <f t="shared" si="4"/>
        <v>176.60999999999999</v>
      </c>
      <c r="E33" s="245">
        <f t="shared" si="4"/>
        <v>755.17000000000007</v>
      </c>
      <c r="F33" s="245">
        <f t="shared" si="4"/>
        <v>949</v>
      </c>
      <c r="G33" s="245">
        <f t="shared" si="4"/>
        <v>597.22</v>
      </c>
      <c r="H33" s="245">
        <f t="shared" si="4"/>
        <v>121.81</v>
      </c>
      <c r="I33" s="245">
        <f t="shared" si="4"/>
        <v>56.76</v>
      </c>
      <c r="J33" s="245">
        <f t="shared" si="4"/>
        <v>127.66</v>
      </c>
      <c r="K33" s="245">
        <f t="shared" si="4"/>
        <v>400</v>
      </c>
      <c r="L33" s="245">
        <f t="shared" si="4"/>
        <v>12180.03</v>
      </c>
    </row>
    <row r="35" spans="1:12" x14ac:dyDescent="0.35">
      <c r="A35" s="1" t="s">
        <v>62</v>
      </c>
      <c r="B35" s="2"/>
      <c r="C35" s="2">
        <v>2424.38</v>
      </c>
      <c r="D35" s="2">
        <v>44.1</v>
      </c>
      <c r="E35" s="2">
        <v>188.58</v>
      </c>
      <c r="F35" s="2">
        <v>212</v>
      </c>
      <c r="G35" s="2">
        <v>142.19999999999999</v>
      </c>
      <c r="H35" s="2">
        <v>30.42</v>
      </c>
      <c r="I35" s="2"/>
      <c r="J35" s="2"/>
      <c r="K35" s="2"/>
      <c r="L35" s="2">
        <f>SUM(C35:K35)</f>
        <v>3041.68</v>
      </c>
    </row>
    <row r="36" spans="1:12" x14ac:dyDescent="0.35">
      <c r="A36" s="1" t="s">
        <v>63</v>
      </c>
      <c r="B36" s="2"/>
      <c r="C36" s="2">
        <v>1374.58</v>
      </c>
      <c r="D36" s="2">
        <v>34.44</v>
      </c>
      <c r="E36" s="2">
        <v>147.26</v>
      </c>
      <c r="F36" s="2">
        <v>230</v>
      </c>
      <c r="G36" s="2">
        <v>108.2</v>
      </c>
      <c r="H36" s="2">
        <v>23.76</v>
      </c>
      <c r="I36" s="2">
        <v>56.76</v>
      </c>
      <c r="J36" s="2"/>
      <c r="K36" s="2">
        <v>400</v>
      </c>
      <c r="L36" s="2">
        <f>SUM(C36:K36)</f>
        <v>2375</v>
      </c>
    </row>
    <row r="37" spans="1:12" x14ac:dyDescent="0.35">
      <c r="A37" s="1" t="s">
        <v>64</v>
      </c>
      <c r="B37" s="2"/>
      <c r="C37" s="2">
        <v>2194.86</v>
      </c>
      <c r="D37" s="2">
        <v>44.1</v>
      </c>
      <c r="E37" s="2">
        <v>188.58</v>
      </c>
      <c r="F37" s="2">
        <v>299</v>
      </c>
      <c r="G37" s="2">
        <v>182.66</v>
      </c>
      <c r="H37" s="2">
        <v>30.42</v>
      </c>
      <c r="I37" s="2"/>
      <c r="J37" s="2">
        <v>102.05</v>
      </c>
      <c r="K37" s="2"/>
      <c r="L37" s="2">
        <f>SUM(C37:K37)</f>
        <v>3041.67</v>
      </c>
    </row>
    <row r="38" spans="1:12" x14ac:dyDescent="0.35">
      <c r="A38" s="1" t="s">
        <v>192</v>
      </c>
      <c r="B38" s="2"/>
      <c r="C38" s="2">
        <v>2306.5700000000002</v>
      </c>
      <c r="D38" s="2">
        <v>42.3</v>
      </c>
      <c r="E38" s="2">
        <v>180.84</v>
      </c>
      <c r="F38" s="2">
        <v>198</v>
      </c>
      <c r="G38" s="2">
        <v>134.19999999999999</v>
      </c>
      <c r="H38" s="2">
        <v>29.16</v>
      </c>
      <c r="I38" s="2"/>
      <c r="J38" s="2">
        <v>25.61</v>
      </c>
      <c r="K38" s="2"/>
      <c r="L38" s="2">
        <f>SUM(C38:K38)</f>
        <v>2916.6800000000003</v>
      </c>
    </row>
    <row r="39" spans="1:12" x14ac:dyDescent="0.35">
      <c r="A39" s="1" t="s">
        <v>129</v>
      </c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5">
      <c r="A40" s="244" t="s">
        <v>76</v>
      </c>
      <c r="B40" s="244"/>
      <c r="C40" s="245">
        <f t="shared" ref="C40:L40" si="5">SUM(C35:C39)</f>
        <v>8300.39</v>
      </c>
      <c r="D40" s="245">
        <f t="shared" si="5"/>
        <v>164.94</v>
      </c>
      <c r="E40" s="245">
        <f t="shared" si="5"/>
        <v>705.2600000000001</v>
      </c>
      <c r="F40" s="245">
        <f t="shared" si="5"/>
        <v>939</v>
      </c>
      <c r="G40" s="245">
        <f t="shared" si="5"/>
        <v>567.26</v>
      </c>
      <c r="H40" s="245">
        <f t="shared" si="5"/>
        <v>113.76</v>
      </c>
      <c r="I40" s="245">
        <f t="shared" si="5"/>
        <v>56.76</v>
      </c>
      <c r="J40" s="245">
        <f t="shared" si="5"/>
        <v>127.66</v>
      </c>
      <c r="K40" s="245">
        <f t="shared" si="5"/>
        <v>400</v>
      </c>
      <c r="L40" s="245">
        <f t="shared" si="5"/>
        <v>11375.03</v>
      </c>
    </row>
    <row r="42" spans="1:12" x14ac:dyDescent="0.35">
      <c r="A42" s="1" t="s">
        <v>62</v>
      </c>
      <c r="B42" s="2"/>
      <c r="C42" s="2">
        <v>2424.38</v>
      </c>
      <c r="D42" s="2">
        <v>44.1</v>
      </c>
      <c r="E42" s="2">
        <v>188.58</v>
      </c>
      <c r="F42" s="2">
        <v>212</v>
      </c>
      <c r="G42" s="2">
        <v>142.19999999999999</v>
      </c>
      <c r="H42" s="2">
        <v>30.42</v>
      </c>
      <c r="I42" s="2"/>
      <c r="J42" s="2"/>
      <c r="K42" s="2"/>
      <c r="L42" s="2">
        <f>SUM(C42:K42)</f>
        <v>3041.68</v>
      </c>
    </row>
    <row r="43" spans="1:12" x14ac:dyDescent="0.35">
      <c r="A43" s="1" t="s">
        <v>63</v>
      </c>
      <c r="B43" s="2"/>
      <c r="C43" s="2">
        <v>1374.58</v>
      </c>
      <c r="D43" s="2">
        <v>34.44</v>
      </c>
      <c r="E43" s="2">
        <v>147.26</v>
      </c>
      <c r="F43" s="2">
        <v>230</v>
      </c>
      <c r="G43" s="2">
        <v>108.2</v>
      </c>
      <c r="H43" s="2">
        <v>23.76</v>
      </c>
      <c r="I43" s="2">
        <v>56.76</v>
      </c>
      <c r="K43" s="2">
        <v>400</v>
      </c>
      <c r="L43" s="2">
        <f>SUM(C43:K43)</f>
        <v>2375</v>
      </c>
    </row>
    <row r="44" spans="1:12" x14ac:dyDescent="0.35">
      <c r="A44" s="1" t="s">
        <v>64</v>
      </c>
      <c r="B44" s="2"/>
      <c r="C44" s="2">
        <v>2194.86</v>
      </c>
      <c r="D44" s="2">
        <v>44.1</v>
      </c>
      <c r="E44" s="2">
        <v>188.58</v>
      </c>
      <c r="F44" s="2">
        <v>299</v>
      </c>
      <c r="G44" s="2">
        <v>182.66</v>
      </c>
      <c r="H44" s="2">
        <v>30.42</v>
      </c>
      <c r="I44" s="2"/>
      <c r="J44" s="2">
        <v>102.05</v>
      </c>
      <c r="K44" s="2"/>
      <c r="L44" s="2">
        <f>SUM(C44:K44)</f>
        <v>3041.67</v>
      </c>
    </row>
    <row r="45" spans="1:12" x14ac:dyDescent="0.35">
      <c r="A45" s="1" t="s">
        <v>192</v>
      </c>
      <c r="B45" s="2"/>
      <c r="C45" s="2">
        <v>2306.5700000000002</v>
      </c>
      <c r="D45" s="2">
        <v>42.3</v>
      </c>
      <c r="E45" s="2">
        <v>180.84</v>
      </c>
      <c r="F45" s="2">
        <v>198</v>
      </c>
      <c r="G45" s="2">
        <v>134.19999999999999</v>
      </c>
      <c r="H45" s="2">
        <v>29.16</v>
      </c>
      <c r="I45" s="2"/>
      <c r="J45" s="2">
        <v>25.61</v>
      </c>
      <c r="K45" s="2"/>
      <c r="L45" s="2">
        <f>SUM(C45:K45)</f>
        <v>2916.6800000000003</v>
      </c>
    </row>
    <row r="46" spans="1:12" x14ac:dyDescent="0.35">
      <c r="A46" s="1" t="s">
        <v>129</v>
      </c>
      <c r="B46" s="1"/>
      <c r="C46" s="2">
        <v>274.93</v>
      </c>
      <c r="D46" s="2">
        <v>4.59</v>
      </c>
      <c r="E46" s="2">
        <v>19.61</v>
      </c>
      <c r="F46" s="2">
        <v>10</v>
      </c>
      <c r="G46" s="2">
        <v>3.96</v>
      </c>
      <c r="H46" s="2">
        <v>3.16</v>
      </c>
      <c r="I46" s="2"/>
      <c r="J46" s="2"/>
      <c r="K46" s="2"/>
      <c r="L46" s="2">
        <v>316.25</v>
      </c>
    </row>
    <row r="47" spans="1:12" x14ac:dyDescent="0.35">
      <c r="A47" s="244" t="s">
        <v>77</v>
      </c>
      <c r="B47" s="244"/>
      <c r="C47" s="245">
        <f t="shared" ref="C47:L47" si="6">SUM(C42:C46)</f>
        <v>8575.32</v>
      </c>
      <c r="D47" s="245">
        <f t="shared" si="6"/>
        <v>169.53</v>
      </c>
      <c r="E47" s="245">
        <f t="shared" si="6"/>
        <v>724.87000000000012</v>
      </c>
      <c r="F47" s="245">
        <f t="shared" si="6"/>
        <v>949</v>
      </c>
      <c r="G47" s="245">
        <f t="shared" si="6"/>
        <v>571.22</v>
      </c>
      <c r="H47" s="245">
        <f t="shared" si="6"/>
        <v>116.92</v>
      </c>
      <c r="I47" s="245">
        <f t="shared" si="6"/>
        <v>56.76</v>
      </c>
      <c r="J47" s="245">
        <f t="shared" si="6"/>
        <v>127.66</v>
      </c>
      <c r="K47" s="245">
        <f t="shared" si="6"/>
        <v>400</v>
      </c>
      <c r="L47" s="245">
        <f t="shared" si="6"/>
        <v>11691.28</v>
      </c>
    </row>
    <row r="48" spans="1:12" x14ac:dyDescent="0.35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1:12" x14ac:dyDescent="0.35">
      <c r="A49" s="244" t="s">
        <v>78</v>
      </c>
      <c r="B49" s="244"/>
      <c r="C49" s="245">
        <f t="shared" ref="C49:L49" si="7">C33+C40+C47</f>
        <v>25871.51</v>
      </c>
      <c r="D49" s="245">
        <f t="shared" si="7"/>
        <v>511.07999999999993</v>
      </c>
      <c r="E49" s="245">
        <f t="shared" si="7"/>
        <v>2185.3000000000002</v>
      </c>
      <c r="F49" s="245">
        <f t="shared" si="7"/>
        <v>2837</v>
      </c>
      <c r="G49" s="245">
        <f t="shared" si="7"/>
        <v>1735.7</v>
      </c>
      <c r="H49" s="245">
        <f t="shared" si="7"/>
        <v>352.49</v>
      </c>
      <c r="I49" s="245">
        <f t="shared" si="7"/>
        <v>170.28</v>
      </c>
      <c r="J49" s="245">
        <f t="shared" si="7"/>
        <v>382.98</v>
      </c>
      <c r="K49" s="245">
        <f t="shared" si="7"/>
        <v>1200</v>
      </c>
      <c r="L49" s="245">
        <f t="shared" si="7"/>
        <v>35246.340000000004</v>
      </c>
    </row>
    <row r="51" spans="1:12" ht="13.15" x14ac:dyDescent="0.4">
      <c r="A51" s="6" t="s">
        <v>79</v>
      </c>
    </row>
    <row r="52" spans="1:12" x14ac:dyDescent="0.35">
      <c r="A52" s="1" t="s">
        <v>62</v>
      </c>
      <c r="B52" s="2"/>
      <c r="C52" s="2">
        <v>2424.38</v>
      </c>
      <c r="D52" s="2">
        <v>44.1</v>
      </c>
      <c r="E52" s="2">
        <v>188.58</v>
      </c>
      <c r="F52" s="2">
        <v>212</v>
      </c>
      <c r="G52" s="2">
        <v>142.19999999999999</v>
      </c>
      <c r="H52" s="2">
        <v>30.42</v>
      </c>
      <c r="I52" s="2"/>
      <c r="J52" s="2"/>
      <c r="K52" s="2"/>
      <c r="L52" s="2">
        <f>SUM(C52:K52)</f>
        <v>3041.68</v>
      </c>
    </row>
    <row r="53" spans="1:12" x14ac:dyDescent="0.35">
      <c r="A53" s="1" t="s">
        <v>63</v>
      </c>
      <c r="B53" s="2"/>
      <c r="C53" s="2">
        <v>1374.58</v>
      </c>
      <c r="D53" s="2">
        <v>34.44</v>
      </c>
      <c r="E53" s="2">
        <v>147.26</v>
      </c>
      <c r="F53" s="2">
        <v>230</v>
      </c>
      <c r="G53" s="2">
        <v>108.2</v>
      </c>
      <c r="H53" s="2">
        <v>23.76</v>
      </c>
      <c r="I53" s="2">
        <v>56.76</v>
      </c>
      <c r="J53" s="4"/>
      <c r="K53" s="2">
        <v>400</v>
      </c>
      <c r="L53" s="2">
        <f>SUM(C53:K53)</f>
        <v>2375</v>
      </c>
    </row>
    <row r="54" spans="1:12" x14ac:dyDescent="0.35">
      <c r="A54" s="1" t="s">
        <v>64</v>
      </c>
      <c r="B54" s="2"/>
      <c r="C54" s="2">
        <v>2194.86</v>
      </c>
      <c r="D54" s="2">
        <v>44.1</v>
      </c>
      <c r="E54" s="2">
        <v>188.58</v>
      </c>
      <c r="F54" s="2">
        <v>299</v>
      </c>
      <c r="G54" s="2">
        <v>182.66</v>
      </c>
      <c r="H54" s="2">
        <v>30.42</v>
      </c>
      <c r="I54" s="2"/>
      <c r="J54" s="2">
        <v>102.05</v>
      </c>
      <c r="K54" s="2"/>
      <c r="L54" s="2">
        <f>SUM(C54:K54)</f>
        <v>3041.67</v>
      </c>
    </row>
    <row r="55" spans="1:12" x14ac:dyDescent="0.35">
      <c r="A55" s="1" t="s">
        <v>192</v>
      </c>
      <c r="B55" s="2"/>
      <c r="C55" s="2">
        <v>2306.5700000000002</v>
      </c>
      <c r="D55" s="2">
        <v>42.3</v>
      </c>
      <c r="E55" s="2">
        <v>180.84</v>
      </c>
      <c r="F55" s="2">
        <v>198</v>
      </c>
      <c r="G55" s="2">
        <v>134.19999999999999</v>
      </c>
      <c r="H55" s="2">
        <v>29.16</v>
      </c>
      <c r="I55" s="2"/>
      <c r="J55" s="2">
        <v>25.61</v>
      </c>
      <c r="K55" s="2"/>
      <c r="L55" s="2">
        <f>SUM(C55:K55)</f>
        <v>2916.6800000000003</v>
      </c>
    </row>
    <row r="56" spans="1:12" x14ac:dyDescent="0.35">
      <c r="A56" s="1" t="s">
        <v>131</v>
      </c>
      <c r="B56" s="1"/>
      <c r="C56" s="2">
        <v>820.72</v>
      </c>
      <c r="D56" s="2">
        <v>13.76</v>
      </c>
      <c r="E56" s="2">
        <v>58.82</v>
      </c>
      <c r="F56" s="2">
        <v>10</v>
      </c>
      <c r="G56" s="2">
        <v>35.96</v>
      </c>
      <c r="H56" s="2">
        <v>9.49</v>
      </c>
      <c r="I56" s="2"/>
      <c r="J56" s="2"/>
      <c r="K56" s="2"/>
      <c r="L56" s="2">
        <v>948.75</v>
      </c>
    </row>
    <row r="57" spans="1:12" x14ac:dyDescent="0.35">
      <c r="A57" s="244" t="s">
        <v>80</v>
      </c>
      <c r="B57" s="244"/>
      <c r="C57" s="245">
        <f t="shared" ref="C57:L57" si="8">SUM(C52:C56)</f>
        <v>9121.1099999999988</v>
      </c>
      <c r="D57" s="245">
        <f t="shared" si="8"/>
        <v>178.7</v>
      </c>
      <c r="E57" s="245">
        <f t="shared" si="8"/>
        <v>764.08000000000015</v>
      </c>
      <c r="F57" s="245">
        <f t="shared" si="8"/>
        <v>949</v>
      </c>
      <c r="G57" s="245">
        <f t="shared" si="8"/>
        <v>603.22</v>
      </c>
      <c r="H57" s="245">
        <f t="shared" si="8"/>
        <v>123.25</v>
      </c>
      <c r="I57" s="245">
        <f t="shared" si="8"/>
        <v>56.76</v>
      </c>
      <c r="J57" s="245">
        <f t="shared" si="8"/>
        <v>127.66</v>
      </c>
      <c r="K57" s="245">
        <f t="shared" si="8"/>
        <v>400</v>
      </c>
      <c r="L57" s="245">
        <f t="shared" si="8"/>
        <v>12323.78</v>
      </c>
    </row>
    <row r="59" spans="1:12" x14ac:dyDescent="0.35">
      <c r="A59" s="1" t="s">
        <v>62</v>
      </c>
      <c r="B59" s="1"/>
      <c r="C59" s="2">
        <v>2424.38</v>
      </c>
      <c r="D59" s="2">
        <v>44.1</v>
      </c>
      <c r="E59" s="2">
        <v>188.58</v>
      </c>
      <c r="F59" s="2">
        <v>212</v>
      </c>
      <c r="G59" s="2">
        <v>142.19999999999999</v>
      </c>
      <c r="H59" s="2">
        <v>30.42</v>
      </c>
      <c r="I59" s="2"/>
      <c r="J59" s="2"/>
      <c r="K59" s="2"/>
      <c r="L59" s="2">
        <f>SUM(C59:K59)</f>
        <v>3041.68</v>
      </c>
    </row>
    <row r="60" spans="1:12" x14ac:dyDescent="0.35">
      <c r="A60" s="1" t="s">
        <v>64</v>
      </c>
      <c r="B60" s="1"/>
      <c r="C60" s="2">
        <v>2194.86</v>
      </c>
      <c r="D60" s="2">
        <v>44.1</v>
      </c>
      <c r="E60" s="2">
        <v>188.58</v>
      </c>
      <c r="F60" s="2">
        <v>299</v>
      </c>
      <c r="G60" s="2">
        <v>182.66</v>
      </c>
      <c r="H60" s="2">
        <v>30.42</v>
      </c>
      <c r="I60" s="2"/>
      <c r="J60" s="2">
        <v>102.05</v>
      </c>
      <c r="K60" s="2"/>
      <c r="L60" s="2">
        <f>SUM(C60:K60)</f>
        <v>3041.67</v>
      </c>
    </row>
    <row r="61" spans="1:12" x14ac:dyDescent="0.35">
      <c r="A61" s="1" t="s">
        <v>192</v>
      </c>
      <c r="B61" s="1"/>
      <c r="C61" s="2">
        <v>2306.5700000000002</v>
      </c>
      <c r="D61" s="2">
        <v>42.3</v>
      </c>
      <c r="E61" s="2">
        <v>180.84</v>
      </c>
      <c r="F61" s="2">
        <v>198</v>
      </c>
      <c r="G61" s="2">
        <v>134.19999999999999</v>
      </c>
      <c r="H61" s="2">
        <v>29.16</v>
      </c>
      <c r="I61" s="2"/>
      <c r="J61" s="2">
        <v>25.61</v>
      </c>
      <c r="K61" s="2"/>
      <c r="L61" s="2">
        <f>SUM(C61:K61)</f>
        <v>2916.6800000000003</v>
      </c>
    </row>
    <row r="62" spans="1:12" x14ac:dyDescent="0.35">
      <c r="A62" s="1" t="s">
        <v>129</v>
      </c>
      <c r="B62" s="1"/>
      <c r="C62" s="2">
        <v>1094.6199999999999</v>
      </c>
      <c r="D62" s="2">
        <v>18.68</v>
      </c>
      <c r="E62" s="2">
        <v>79.86</v>
      </c>
      <c r="F62" s="2">
        <v>28</v>
      </c>
      <c r="G62" s="2">
        <v>53.96</v>
      </c>
      <c r="H62" s="2">
        <v>12.88</v>
      </c>
      <c r="I62" s="2"/>
      <c r="J62" s="2"/>
      <c r="K62" s="2"/>
      <c r="L62" s="2">
        <f>SUM(C62:K62)</f>
        <v>1288</v>
      </c>
    </row>
    <row r="63" spans="1:12" x14ac:dyDescent="0.35">
      <c r="A63" s="244" t="s">
        <v>81</v>
      </c>
      <c r="B63" s="247"/>
      <c r="C63" s="248">
        <f t="shared" ref="C63:L63" si="9">SUM(C59:C62)</f>
        <v>8020.4299999999994</v>
      </c>
      <c r="D63" s="248">
        <f t="shared" si="9"/>
        <v>149.18</v>
      </c>
      <c r="E63" s="248">
        <f t="shared" si="9"/>
        <v>637.86</v>
      </c>
      <c r="F63" s="248">
        <f t="shared" si="9"/>
        <v>737</v>
      </c>
      <c r="G63" s="248">
        <f t="shared" si="9"/>
        <v>513.02</v>
      </c>
      <c r="H63" s="248">
        <f t="shared" si="9"/>
        <v>102.88</v>
      </c>
      <c r="I63" s="248">
        <f t="shared" si="9"/>
        <v>0</v>
      </c>
      <c r="J63" s="248">
        <f t="shared" si="9"/>
        <v>127.66</v>
      </c>
      <c r="K63" s="248">
        <f t="shared" si="9"/>
        <v>0</v>
      </c>
      <c r="L63" s="248">
        <f t="shared" si="9"/>
        <v>10288.030000000001</v>
      </c>
    </row>
    <row r="65" spans="1:12" x14ac:dyDescent="0.35">
      <c r="A65" s="1" t="s">
        <v>62</v>
      </c>
      <c r="B65" s="1"/>
      <c r="C65" s="2">
        <v>2424.38</v>
      </c>
      <c r="D65" s="2">
        <v>44.1</v>
      </c>
      <c r="E65" s="2">
        <v>188.58</v>
      </c>
      <c r="F65" s="2">
        <v>212</v>
      </c>
      <c r="G65" s="2">
        <v>142.19999999999999</v>
      </c>
      <c r="H65" s="2">
        <v>30.42</v>
      </c>
      <c r="I65" s="2"/>
      <c r="J65" s="2"/>
      <c r="K65" s="2"/>
      <c r="L65" s="2">
        <f>SUM(C65:K65)</f>
        <v>3041.68</v>
      </c>
    </row>
    <row r="66" spans="1:12" x14ac:dyDescent="0.35">
      <c r="A66" s="1" t="s">
        <v>64</v>
      </c>
      <c r="B66" s="1"/>
      <c r="C66" s="2">
        <v>2194.86</v>
      </c>
      <c r="D66" s="2">
        <v>44.1</v>
      </c>
      <c r="E66" s="2">
        <v>188.58</v>
      </c>
      <c r="F66" s="2">
        <v>299</v>
      </c>
      <c r="G66" s="2">
        <v>182.66</v>
      </c>
      <c r="H66" s="2">
        <v>30.42</v>
      </c>
      <c r="I66" s="2"/>
      <c r="J66" s="2">
        <v>102.05</v>
      </c>
      <c r="K66" s="2"/>
      <c r="L66" s="2">
        <f>SUM(C66:K66)</f>
        <v>3041.67</v>
      </c>
    </row>
    <row r="67" spans="1:12" x14ac:dyDescent="0.35">
      <c r="A67" s="1" t="s">
        <v>192</v>
      </c>
      <c r="B67" s="1"/>
      <c r="C67" s="2">
        <v>2306.5700000000002</v>
      </c>
      <c r="D67" s="2">
        <v>42.3</v>
      </c>
      <c r="E67" s="2">
        <v>180.84</v>
      </c>
      <c r="F67" s="2">
        <v>198</v>
      </c>
      <c r="G67" s="2">
        <v>134.19999999999999</v>
      </c>
      <c r="H67" s="2">
        <v>29.16</v>
      </c>
      <c r="I67" s="2"/>
      <c r="J67" s="2">
        <v>25.61</v>
      </c>
      <c r="K67" s="2"/>
      <c r="L67" s="2">
        <f>SUM(C67:K67)</f>
        <v>2916.6800000000003</v>
      </c>
    </row>
    <row r="68" spans="1:12" x14ac:dyDescent="0.35">
      <c r="A68" s="1" t="s">
        <v>129</v>
      </c>
      <c r="B68" s="1"/>
      <c r="C68" s="2">
        <v>681.65</v>
      </c>
      <c r="D68" s="2">
        <v>11.42</v>
      </c>
      <c r="E68" s="2">
        <v>48.84</v>
      </c>
      <c r="F68" s="2">
        <v>10</v>
      </c>
      <c r="G68" s="2">
        <v>27.96</v>
      </c>
      <c r="H68" s="2">
        <v>7.88</v>
      </c>
      <c r="I68" s="2"/>
      <c r="J68" s="2"/>
      <c r="K68" s="2"/>
      <c r="L68" s="2">
        <f>SUM(C68:H68)</f>
        <v>787.75</v>
      </c>
    </row>
    <row r="69" spans="1:12" x14ac:dyDescent="0.35">
      <c r="A69" s="244" t="s">
        <v>82</v>
      </c>
      <c r="B69" s="247"/>
      <c r="C69" s="248">
        <f t="shared" ref="C69:L69" si="10">SUM(C65:C68)</f>
        <v>7607.4599999999991</v>
      </c>
      <c r="D69" s="248">
        <f t="shared" si="10"/>
        <v>141.91999999999999</v>
      </c>
      <c r="E69" s="248">
        <f t="shared" si="10"/>
        <v>606.84</v>
      </c>
      <c r="F69" s="248">
        <f t="shared" si="10"/>
        <v>719</v>
      </c>
      <c r="G69" s="248">
        <f t="shared" si="10"/>
        <v>487.02</v>
      </c>
      <c r="H69" s="248">
        <f t="shared" si="10"/>
        <v>97.88</v>
      </c>
      <c r="I69" s="248">
        <f t="shared" si="10"/>
        <v>0</v>
      </c>
      <c r="J69" s="248">
        <f t="shared" si="10"/>
        <v>127.66</v>
      </c>
      <c r="K69" s="248">
        <f t="shared" si="10"/>
        <v>0</v>
      </c>
      <c r="L69" s="248">
        <f t="shared" si="10"/>
        <v>9787.7800000000007</v>
      </c>
    </row>
    <row r="71" spans="1:12" x14ac:dyDescent="0.35">
      <c r="A71" s="244" t="s">
        <v>84</v>
      </c>
      <c r="B71" s="244"/>
      <c r="C71" s="248">
        <f t="shared" ref="C71:L71" si="11">C69+C63+C57</f>
        <v>24749</v>
      </c>
      <c r="D71" s="248">
        <f t="shared" si="11"/>
        <v>469.8</v>
      </c>
      <c r="E71" s="248">
        <f t="shared" si="11"/>
        <v>2008.7800000000002</v>
      </c>
      <c r="F71" s="248">
        <f t="shared" si="11"/>
        <v>2405</v>
      </c>
      <c r="G71" s="248">
        <f t="shared" si="11"/>
        <v>1603.26</v>
      </c>
      <c r="H71" s="248">
        <f t="shared" si="11"/>
        <v>324.01</v>
      </c>
      <c r="I71" s="248">
        <f t="shared" si="11"/>
        <v>56.76</v>
      </c>
      <c r="J71" s="248">
        <f t="shared" si="11"/>
        <v>382.98</v>
      </c>
      <c r="K71" s="248">
        <f t="shared" si="11"/>
        <v>400</v>
      </c>
      <c r="L71" s="248">
        <f t="shared" si="11"/>
        <v>32399.590000000004</v>
      </c>
    </row>
    <row r="72" spans="1:12" x14ac:dyDescent="0.35">
      <c r="A72" s="244"/>
      <c r="B72" s="244"/>
      <c r="C72" s="245"/>
      <c r="D72" s="245"/>
      <c r="E72" s="245"/>
      <c r="F72" s="245"/>
      <c r="G72" s="245"/>
      <c r="H72" s="245"/>
      <c r="I72" s="245"/>
      <c r="J72" s="245"/>
      <c r="K72" s="245"/>
      <c r="L72" s="245"/>
    </row>
    <row r="73" spans="1:12" ht="13.15" x14ac:dyDescent="0.4">
      <c r="A73" s="6" t="s">
        <v>133</v>
      </c>
    </row>
    <row r="74" spans="1:12" x14ac:dyDescent="0.35">
      <c r="A74" s="1" t="s">
        <v>198</v>
      </c>
      <c r="B74" s="2"/>
      <c r="C74" s="2">
        <v>2424.38</v>
      </c>
      <c r="D74" s="2">
        <v>44.1</v>
      </c>
      <c r="E74" s="2">
        <v>188.58</v>
      </c>
      <c r="F74" s="2">
        <v>212</v>
      </c>
      <c r="G74" s="2">
        <v>142.19999999999999</v>
      </c>
      <c r="H74" s="2">
        <v>30.42</v>
      </c>
      <c r="I74" s="2"/>
      <c r="J74" s="2"/>
      <c r="K74" s="2"/>
      <c r="L74" s="2">
        <f>SUM(C74:K74)</f>
        <v>3041.68</v>
      </c>
    </row>
    <row r="75" spans="1:12" x14ac:dyDescent="0.35">
      <c r="A75" s="1" t="s">
        <v>64</v>
      </c>
      <c r="B75" s="2"/>
      <c r="C75" s="2">
        <v>2194.86</v>
      </c>
      <c r="D75" s="2">
        <v>44.1</v>
      </c>
      <c r="E75" s="2">
        <v>188.58</v>
      </c>
      <c r="F75" s="2">
        <v>299</v>
      </c>
      <c r="G75" s="2">
        <v>182.66</v>
      </c>
      <c r="H75" s="2">
        <v>30.42</v>
      </c>
      <c r="I75" s="2"/>
      <c r="J75" s="2">
        <v>102.05</v>
      </c>
      <c r="K75" s="2"/>
      <c r="L75" s="2">
        <f>SUM(C75:K75)</f>
        <v>3041.67</v>
      </c>
    </row>
    <row r="76" spans="1:12" x14ac:dyDescent="0.35">
      <c r="A76" s="1" t="s">
        <v>192</v>
      </c>
      <c r="B76" s="2"/>
      <c r="C76" s="2">
        <v>2306.5700000000002</v>
      </c>
      <c r="D76" s="2">
        <v>42.3</v>
      </c>
      <c r="E76" s="2">
        <v>180.84</v>
      </c>
      <c r="F76" s="2">
        <v>198</v>
      </c>
      <c r="G76" s="2">
        <v>134.19999999999999</v>
      </c>
      <c r="H76" s="2">
        <v>29.16</v>
      </c>
      <c r="I76" s="2"/>
      <c r="J76" s="2">
        <v>25.61</v>
      </c>
      <c r="K76" s="2"/>
      <c r="L76" s="2">
        <f>SUM(C76:K76)</f>
        <v>2916.6800000000003</v>
      </c>
    </row>
    <row r="77" spans="1:12" x14ac:dyDescent="0.35">
      <c r="A77" s="1" t="s">
        <v>129</v>
      </c>
      <c r="B77" s="1"/>
      <c r="C77" s="2">
        <v>622.62</v>
      </c>
      <c r="D77" s="2">
        <v>10.42</v>
      </c>
      <c r="E77" s="2">
        <v>44.56</v>
      </c>
      <c r="F77" s="2">
        <v>10</v>
      </c>
      <c r="G77" s="2">
        <v>23.96</v>
      </c>
      <c r="H77" s="2">
        <v>7.19</v>
      </c>
      <c r="I77" s="2"/>
      <c r="J77" s="2"/>
      <c r="K77" s="2"/>
      <c r="L77" s="2">
        <f>SUM(C77:K77)</f>
        <v>718.75</v>
      </c>
    </row>
    <row r="78" spans="1:12" ht="13.15" x14ac:dyDescent="0.4">
      <c r="A78" s="283" t="s">
        <v>85</v>
      </c>
      <c r="B78" s="283"/>
      <c r="C78" s="284">
        <f t="shared" ref="C78:L78" si="12">SUM(C74:C77)</f>
        <v>7548.4299999999994</v>
      </c>
      <c r="D78" s="284">
        <f t="shared" si="12"/>
        <v>140.91999999999999</v>
      </c>
      <c r="E78" s="284">
        <f t="shared" si="12"/>
        <v>602.55999999999995</v>
      </c>
      <c r="F78" s="284">
        <f t="shared" si="12"/>
        <v>719</v>
      </c>
      <c r="G78" s="284">
        <f t="shared" si="12"/>
        <v>483.02</v>
      </c>
      <c r="H78" s="284">
        <f t="shared" si="12"/>
        <v>97.19</v>
      </c>
      <c r="I78" s="284">
        <f t="shared" si="12"/>
        <v>0</v>
      </c>
      <c r="J78" s="284">
        <f t="shared" si="12"/>
        <v>127.66</v>
      </c>
      <c r="K78" s="284">
        <f t="shared" si="12"/>
        <v>0</v>
      </c>
      <c r="L78" s="284">
        <f t="shared" si="12"/>
        <v>9718.7800000000007</v>
      </c>
    </row>
    <row r="79" spans="1:12" x14ac:dyDescent="0.35">
      <c r="A79" s="281"/>
      <c r="B79" s="281"/>
      <c r="C79" s="282"/>
      <c r="D79" s="282"/>
      <c r="E79" s="282"/>
      <c r="F79" s="282"/>
      <c r="G79" s="282"/>
      <c r="H79" s="282"/>
      <c r="I79" s="282"/>
      <c r="J79" s="282"/>
      <c r="K79" s="282"/>
      <c r="L79" s="282"/>
    </row>
    <row r="80" spans="1:12" x14ac:dyDescent="0.35">
      <c r="A80" s="1" t="s">
        <v>62</v>
      </c>
      <c r="B80" s="1"/>
      <c r="C80" s="2">
        <v>2424.38</v>
      </c>
      <c r="D80" s="2">
        <v>44.1</v>
      </c>
      <c r="E80" s="2">
        <v>188.58</v>
      </c>
      <c r="F80" s="2">
        <v>212</v>
      </c>
      <c r="G80" s="2">
        <v>142.19999999999999</v>
      </c>
      <c r="H80" s="2">
        <v>30.42</v>
      </c>
      <c r="I80" s="2"/>
      <c r="J80" s="2"/>
      <c r="K80" s="2"/>
      <c r="L80" s="2">
        <f>SUM(C80:K80)</f>
        <v>3041.68</v>
      </c>
    </row>
    <row r="81" spans="1:13" x14ac:dyDescent="0.35">
      <c r="A81" s="1" t="s">
        <v>64</v>
      </c>
      <c r="B81" s="1"/>
      <c r="C81" s="2">
        <v>2194.86</v>
      </c>
      <c r="D81" s="2">
        <v>44.1</v>
      </c>
      <c r="E81" s="2">
        <v>188.58</v>
      </c>
      <c r="F81" s="2">
        <v>299</v>
      </c>
      <c r="G81" s="2">
        <v>182.66</v>
      </c>
      <c r="H81" s="2">
        <v>30.42</v>
      </c>
      <c r="I81" s="2"/>
      <c r="J81" s="2">
        <v>102.05</v>
      </c>
      <c r="K81" s="2"/>
      <c r="L81" s="2">
        <f>SUM(C81:K81)</f>
        <v>3041.67</v>
      </c>
    </row>
    <row r="82" spans="1:13" x14ac:dyDescent="0.35">
      <c r="A82" s="1" t="s">
        <v>192</v>
      </c>
      <c r="B82" s="1"/>
      <c r="C82" s="2">
        <v>2306.5700000000002</v>
      </c>
      <c r="D82" s="2">
        <v>42.3</v>
      </c>
      <c r="E82" s="2">
        <v>180.84</v>
      </c>
      <c r="F82" s="2">
        <v>198</v>
      </c>
      <c r="G82" s="2">
        <v>134.19999999999999</v>
      </c>
      <c r="H82" s="2">
        <v>29.16</v>
      </c>
      <c r="I82" s="2"/>
      <c r="J82" s="2">
        <v>25.61</v>
      </c>
      <c r="K82" s="2"/>
      <c r="L82" s="2">
        <f>SUM(C82:K82)</f>
        <v>2916.6800000000003</v>
      </c>
    </row>
    <row r="83" spans="1:13" x14ac:dyDescent="0.35">
      <c r="A83" s="90" t="s">
        <v>129</v>
      </c>
      <c r="B83" s="1"/>
      <c r="C83" s="2">
        <v>1089.5999999999999</v>
      </c>
      <c r="D83" s="2">
        <v>18.68</v>
      </c>
      <c r="E83" s="2">
        <v>79.86</v>
      </c>
      <c r="F83" s="2">
        <v>28</v>
      </c>
      <c r="G83" s="2">
        <v>58.98</v>
      </c>
      <c r="H83" s="2">
        <v>12.88</v>
      </c>
      <c r="I83" s="2"/>
      <c r="J83" s="2"/>
      <c r="K83" s="2"/>
      <c r="L83" s="2">
        <v>1288</v>
      </c>
    </row>
    <row r="84" spans="1:13" ht="13.15" x14ac:dyDescent="0.4">
      <c r="A84" s="285" t="s">
        <v>86</v>
      </c>
      <c r="B84" s="286"/>
      <c r="C84" s="287">
        <f t="shared" ref="C84:L84" si="13">SUM(C80:C83)</f>
        <v>8015.41</v>
      </c>
      <c r="D84" s="287">
        <f t="shared" si="13"/>
        <v>149.18</v>
      </c>
      <c r="E84" s="287">
        <f t="shared" si="13"/>
        <v>637.86</v>
      </c>
      <c r="F84" s="287">
        <f t="shared" si="13"/>
        <v>737</v>
      </c>
      <c r="G84" s="287">
        <f t="shared" si="13"/>
        <v>518.04</v>
      </c>
      <c r="H84" s="287">
        <f t="shared" si="13"/>
        <v>102.88</v>
      </c>
      <c r="I84" s="287">
        <f t="shared" si="13"/>
        <v>0</v>
      </c>
      <c r="J84" s="287">
        <f t="shared" si="13"/>
        <v>127.66</v>
      </c>
      <c r="K84" s="287">
        <f t="shared" si="13"/>
        <v>0</v>
      </c>
      <c r="L84" s="287">
        <f t="shared" si="13"/>
        <v>10288.030000000001</v>
      </c>
    </row>
    <row r="86" spans="1:13" x14ac:dyDescent="0.35">
      <c r="A86" s="1" t="s">
        <v>62</v>
      </c>
      <c r="B86" s="1"/>
      <c r="C86" s="2">
        <v>2424.38</v>
      </c>
      <c r="D86" s="2">
        <v>44.1</v>
      </c>
      <c r="E86" s="2">
        <v>188.58</v>
      </c>
      <c r="F86" s="2">
        <v>212</v>
      </c>
      <c r="G86" s="2">
        <v>142.19999999999999</v>
      </c>
      <c r="H86" s="2">
        <v>30.42</v>
      </c>
      <c r="I86" s="2"/>
      <c r="J86" s="2"/>
      <c r="K86" s="2"/>
      <c r="L86" s="2">
        <f>SUM(C86:K86)</f>
        <v>3041.68</v>
      </c>
    </row>
    <row r="87" spans="1:13" x14ac:dyDescent="0.35">
      <c r="A87" s="1" t="s">
        <v>64</v>
      </c>
      <c r="B87" s="1"/>
      <c r="C87" s="2">
        <v>2194.86</v>
      </c>
      <c r="D87" s="2">
        <v>44.1</v>
      </c>
      <c r="E87" s="2">
        <v>188.58</v>
      </c>
      <c r="F87" s="2">
        <v>299</v>
      </c>
      <c r="G87" s="2">
        <v>182.66</v>
      </c>
      <c r="H87" s="2">
        <v>30.42</v>
      </c>
      <c r="I87" s="2"/>
      <c r="J87" s="2">
        <v>102.05</v>
      </c>
      <c r="K87" s="2"/>
      <c r="L87" s="2">
        <f>SUM(C87:K87)</f>
        <v>3041.67</v>
      </c>
    </row>
    <row r="88" spans="1:13" x14ac:dyDescent="0.35">
      <c r="A88" s="33" t="s">
        <v>192</v>
      </c>
      <c r="B88" s="1"/>
      <c r="C88" s="2">
        <v>2306.5700000000002</v>
      </c>
      <c r="D88" s="2">
        <v>42.3</v>
      </c>
      <c r="E88" s="2">
        <v>180.84</v>
      </c>
      <c r="F88" s="2">
        <v>198</v>
      </c>
      <c r="G88" s="2">
        <v>134.19999999999999</v>
      </c>
      <c r="H88" s="2">
        <v>29.16</v>
      </c>
      <c r="I88" s="2"/>
      <c r="J88" s="2">
        <v>25.61</v>
      </c>
      <c r="K88" s="2"/>
      <c r="L88" s="2">
        <f>SUM(C88:K88)</f>
        <v>2916.6800000000003</v>
      </c>
    </row>
    <row r="89" spans="1:13" x14ac:dyDescent="0.35">
      <c r="A89" s="33" t="s">
        <v>129</v>
      </c>
      <c r="B89" s="1"/>
      <c r="C89" s="2">
        <v>727.56</v>
      </c>
      <c r="D89" s="2">
        <v>12.21</v>
      </c>
      <c r="E89" s="2">
        <v>52.23</v>
      </c>
      <c r="F89" s="2">
        <v>10</v>
      </c>
      <c r="G89" s="2">
        <v>31.96</v>
      </c>
      <c r="H89" s="2">
        <v>8.42</v>
      </c>
      <c r="I89" s="2"/>
      <c r="J89" s="2"/>
      <c r="K89" s="2"/>
      <c r="L89" s="2">
        <v>842.38</v>
      </c>
    </row>
    <row r="90" spans="1:13" ht="13.15" x14ac:dyDescent="0.4">
      <c r="A90" s="286" t="s">
        <v>87</v>
      </c>
      <c r="B90" s="288"/>
      <c r="C90" s="287">
        <f t="shared" ref="C90:K90" si="14">SUM(C86:C89)</f>
        <v>7653.369999999999</v>
      </c>
      <c r="D90" s="287">
        <f t="shared" si="14"/>
        <v>142.71</v>
      </c>
      <c r="E90" s="287">
        <f t="shared" si="14"/>
        <v>610.23</v>
      </c>
      <c r="F90" s="287">
        <f t="shared" si="14"/>
        <v>719</v>
      </c>
      <c r="G90" s="287">
        <f t="shared" si="14"/>
        <v>491.02</v>
      </c>
      <c r="H90" s="287">
        <f t="shared" si="14"/>
        <v>98.42</v>
      </c>
      <c r="I90" s="287">
        <f t="shared" si="14"/>
        <v>0</v>
      </c>
      <c r="J90" s="287">
        <f t="shared" si="14"/>
        <v>127.66</v>
      </c>
      <c r="K90" s="287">
        <f t="shared" si="14"/>
        <v>0</v>
      </c>
      <c r="L90" s="287">
        <f>SUM(C90:K90)</f>
        <v>9842.41</v>
      </c>
      <c r="M90" s="4">
        <f>L90+L84+L78</f>
        <v>29849.22</v>
      </c>
    </row>
    <row r="91" spans="1:13" x14ac:dyDescent="0.35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</row>
    <row r="92" spans="1:13" ht="13.15" x14ac:dyDescent="0.4">
      <c r="A92" s="286" t="s">
        <v>88</v>
      </c>
      <c r="B92" s="285"/>
      <c r="C92" s="287">
        <f t="shared" ref="C92:L92" si="15">C90+C84+C78</f>
        <v>23217.21</v>
      </c>
      <c r="D92" s="287">
        <f t="shared" si="15"/>
        <v>432.80999999999995</v>
      </c>
      <c r="E92" s="287">
        <f t="shared" si="15"/>
        <v>1850.65</v>
      </c>
      <c r="F92" s="287">
        <f t="shared" si="15"/>
        <v>2175</v>
      </c>
      <c r="G92" s="287">
        <f t="shared" si="15"/>
        <v>1492.08</v>
      </c>
      <c r="H92" s="287">
        <f t="shared" si="15"/>
        <v>298.49</v>
      </c>
      <c r="I92" s="287">
        <f t="shared" si="15"/>
        <v>0</v>
      </c>
      <c r="J92" s="287">
        <f t="shared" si="15"/>
        <v>382.98</v>
      </c>
      <c r="K92" s="287">
        <f t="shared" si="15"/>
        <v>0</v>
      </c>
      <c r="L92" s="287">
        <f t="shared" si="15"/>
        <v>29849.22</v>
      </c>
    </row>
    <row r="93" spans="1:13" ht="13.15" x14ac:dyDescent="0.4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</row>
    <row r="94" spans="1:13" ht="13.15" x14ac:dyDescent="0.4">
      <c r="A94" s="286" t="s">
        <v>89</v>
      </c>
      <c r="B94" s="285"/>
      <c r="C94" s="287">
        <f t="shared" ref="C94:L94" si="16">C92+C71+C49+C26</f>
        <v>101806.74</v>
      </c>
      <c r="D94" s="287">
        <f t="shared" si="16"/>
        <v>1961.37</v>
      </c>
      <c r="E94" s="287">
        <f t="shared" si="16"/>
        <v>8386.5300000000007</v>
      </c>
      <c r="F94" s="287">
        <f t="shared" si="16"/>
        <v>10330</v>
      </c>
      <c r="G94" s="287">
        <f t="shared" si="16"/>
        <v>6699.14</v>
      </c>
      <c r="H94" s="287">
        <f t="shared" si="16"/>
        <v>1352.72</v>
      </c>
      <c r="I94" s="287">
        <f t="shared" si="16"/>
        <v>397.32</v>
      </c>
      <c r="J94" s="287">
        <f t="shared" si="16"/>
        <v>1531.92</v>
      </c>
      <c r="K94" s="287">
        <f t="shared" si="16"/>
        <v>2800</v>
      </c>
      <c r="L94" s="287">
        <f t="shared" si="16"/>
        <v>135265.74000000002</v>
      </c>
    </row>
    <row r="96" spans="1:13" x14ac:dyDescent="0.35">
      <c r="C96" s="4">
        <f>C90+C84+C78</f>
        <v>23217.21</v>
      </c>
    </row>
  </sheetData>
  <phoneticPr fontId="1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6">
    <tabColor indexed="10"/>
  </sheetPr>
  <dimension ref="B1:D37"/>
  <sheetViews>
    <sheetView topLeftCell="A20" workbookViewId="0">
      <selection activeCell="B38" sqref="B38"/>
    </sheetView>
  </sheetViews>
  <sheetFormatPr defaultRowHeight="12.75" x14ac:dyDescent="0.35"/>
  <cols>
    <col min="2" max="2" width="10.1328125" bestFit="1" customWidth="1"/>
  </cols>
  <sheetData>
    <row r="1" spans="2:4" ht="13.15" thickBot="1" x14ac:dyDescent="0.4"/>
    <row r="2" spans="2:4" ht="13.5" thickBot="1" x14ac:dyDescent="0.45">
      <c r="B2" s="320" t="s">
        <v>123</v>
      </c>
      <c r="C2" s="321"/>
      <c r="D2" s="322"/>
    </row>
    <row r="3" spans="2:4" ht="13.15" thickBot="1" x14ac:dyDescent="0.4"/>
    <row r="4" spans="2:4" ht="13.5" thickBot="1" x14ac:dyDescent="0.45">
      <c r="B4" s="314" t="s">
        <v>5</v>
      </c>
      <c r="C4" s="315"/>
      <c r="D4" s="316"/>
    </row>
    <row r="7" spans="2:4" ht="13.15" x14ac:dyDescent="0.4">
      <c r="B7" s="6" t="s">
        <v>122</v>
      </c>
    </row>
    <row r="9" spans="2:4" x14ac:dyDescent="0.35">
      <c r="B9" s="2">
        <v>1288</v>
      </c>
      <c r="D9" s="2">
        <f>B9*0.062</f>
        <v>79.855999999999995</v>
      </c>
    </row>
    <row r="12" spans="2:4" ht="13.15" thickBot="1" x14ac:dyDescent="0.4"/>
    <row r="13" spans="2:4" ht="13.5" thickBot="1" x14ac:dyDescent="0.45">
      <c r="B13" s="317" t="s">
        <v>125</v>
      </c>
      <c r="C13" s="318"/>
      <c r="D13" s="319"/>
    </row>
    <row r="14" spans="2:4" ht="13.15" x14ac:dyDescent="0.4">
      <c r="B14" s="6"/>
    </row>
    <row r="15" spans="2:4" ht="13.15" x14ac:dyDescent="0.4">
      <c r="B15" s="6" t="s">
        <v>122</v>
      </c>
    </row>
    <row r="17" spans="2:4" x14ac:dyDescent="0.35">
      <c r="B17" s="2">
        <v>1288</v>
      </c>
      <c r="C17" s="4"/>
      <c r="D17" s="4">
        <f>B17*0.0145</f>
        <v>18.676000000000002</v>
      </c>
    </row>
    <row r="19" spans="2:4" ht="13.15" thickBot="1" x14ac:dyDescent="0.4"/>
    <row r="20" spans="2:4" ht="13.5" thickBot="1" x14ac:dyDescent="0.45">
      <c r="B20" s="323" t="s">
        <v>124</v>
      </c>
      <c r="C20" s="324"/>
      <c r="D20" s="325"/>
    </row>
    <row r="21" spans="2:4" ht="13.15" thickBot="1" x14ac:dyDescent="0.4"/>
    <row r="22" spans="2:4" ht="13.5" thickBot="1" x14ac:dyDescent="0.45">
      <c r="B22" s="326" t="s">
        <v>5</v>
      </c>
      <c r="C22" s="327"/>
      <c r="D22" s="328"/>
    </row>
    <row r="24" spans="2:4" x14ac:dyDescent="0.35">
      <c r="B24" s="137" t="s">
        <v>122</v>
      </c>
    </row>
    <row r="26" spans="2:4" x14ac:dyDescent="0.35">
      <c r="B26" s="4"/>
    </row>
    <row r="27" spans="2:4" x14ac:dyDescent="0.35">
      <c r="B27" s="2">
        <v>29849.22</v>
      </c>
      <c r="D27" s="2">
        <f>B27*0.124</f>
        <v>3701.3032800000001</v>
      </c>
    </row>
    <row r="32" spans="2:4" ht="13.15" thickBot="1" x14ac:dyDescent="0.4"/>
    <row r="33" spans="2:4" ht="13.5" thickBot="1" x14ac:dyDescent="0.45">
      <c r="B33" s="311" t="s">
        <v>125</v>
      </c>
      <c r="C33" s="312"/>
      <c r="D33" s="313"/>
    </row>
    <row r="35" spans="2:4" x14ac:dyDescent="0.35">
      <c r="B35" s="137" t="s">
        <v>122</v>
      </c>
      <c r="D35" s="4"/>
    </row>
    <row r="37" spans="2:4" x14ac:dyDescent="0.35">
      <c r="B37" s="2">
        <v>29849.22</v>
      </c>
      <c r="D37" s="2">
        <f>B37*0.029</f>
        <v>865.62738000000013</v>
      </c>
    </row>
  </sheetData>
  <mergeCells count="6">
    <mergeCell ref="B33:D33"/>
    <mergeCell ref="B4:D4"/>
    <mergeCell ref="B13:D13"/>
    <mergeCell ref="B2:D2"/>
    <mergeCell ref="B20:D20"/>
    <mergeCell ref="B22:D22"/>
  </mergeCells>
  <pageMargins left="0.7" right="0.7" top="0.75" bottom="0.75" header="0.3" footer="0.3"/>
  <pageSetup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</sheetPr>
  <dimension ref="A1:F17"/>
  <sheetViews>
    <sheetView topLeftCell="A4" workbookViewId="0">
      <selection activeCell="A13" sqref="A13:B13"/>
    </sheetView>
  </sheetViews>
  <sheetFormatPr defaultRowHeight="12.75" x14ac:dyDescent="0.35"/>
  <cols>
    <col min="2" max="2" width="11" customWidth="1"/>
    <col min="3" max="3" width="15" customWidth="1"/>
    <col min="4" max="4" width="12.1328125" bestFit="1" customWidth="1"/>
    <col min="5" max="5" width="11.46484375" bestFit="1" customWidth="1"/>
    <col min="6" max="6" width="11.6640625" customWidth="1"/>
  </cols>
  <sheetData>
    <row r="1" spans="1:6" ht="13.15" thickBot="1" x14ac:dyDescent="0.4"/>
    <row r="2" spans="1:6" ht="30.6" customHeight="1" thickBot="1" x14ac:dyDescent="0.4">
      <c r="A2" s="329" t="s">
        <v>1072</v>
      </c>
      <c r="B2" s="330"/>
      <c r="C2" s="271" t="s">
        <v>1073</v>
      </c>
      <c r="D2" s="271" t="s">
        <v>1074</v>
      </c>
      <c r="E2" s="272" t="s">
        <v>1075</v>
      </c>
      <c r="F2" s="272" t="s">
        <v>1076</v>
      </c>
    </row>
    <row r="3" spans="1:6" ht="41.1" customHeight="1" thickBot="1" x14ac:dyDescent="0.4">
      <c r="A3" s="331" t="s">
        <v>1077</v>
      </c>
      <c r="B3" s="332"/>
      <c r="C3" s="273">
        <v>418000</v>
      </c>
      <c r="D3" s="274">
        <v>2000</v>
      </c>
      <c r="E3" s="273">
        <v>22368</v>
      </c>
      <c r="F3" s="274">
        <v>24000</v>
      </c>
    </row>
    <row r="4" spans="1:6" ht="43.5" customHeight="1" thickBot="1" x14ac:dyDescent="0.4">
      <c r="A4" s="307" t="s">
        <v>1078</v>
      </c>
      <c r="B4" s="300"/>
      <c r="C4" s="274">
        <v>850000</v>
      </c>
      <c r="D4" s="275">
        <v>3700</v>
      </c>
      <c r="E4" s="274">
        <v>44685</v>
      </c>
      <c r="F4" s="275">
        <v>45000</v>
      </c>
    </row>
    <row r="5" spans="1:6" ht="33.950000000000003" customHeight="1" thickBot="1" x14ac:dyDescent="0.4">
      <c r="A5" s="307" t="s">
        <v>1079</v>
      </c>
      <c r="B5" s="300"/>
      <c r="C5" s="274">
        <v>462000</v>
      </c>
      <c r="D5" s="275">
        <v>1650</v>
      </c>
      <c r="E5" s="274">
        <v>19360</v>
      </c>
      <c r="F5" s="276" t="s">
        <v>1080</v>
      </c>
    </row>
    <row r="6" spans="1:6" ht="48.95" customHeight="1" thickBot="1" x14ac:dyDescent="0.4">
      <c r="A6" s="307" t="s">
        <v>1081</v>
      </c>
      <c r="B6" s="300"/>
      <c r="C6" s="274">
        <v>787000</v>
      </c>
      <c r="D6" s="275">
        <v>2450</v>
      </c>
      <c r="E6" s="274">
        <v>29151</v>
      </c>
      <c r="F6" s="270" t="s">
        <v>1082</v>
      </c>
    </row>
    <row r="7" spans="1:6" ht="59.1" customHeight="1" thickBot="1" x14ac:dyDescent="0.4">
      <c r="A7" s="307" t="s">
        <v>1083</v>
      </c>
      <c r="B7" s="300"/>
      <c r="C7" s="274">
        <v>1380000</v>
      </c>
      <c r="D7" s="275">
        <v>4300</v>
      </c>
      <c r="E7" s="274">
        <v>51116</v>
      </c>
      <c r="F7" s="270" t="s">
        <v>1084</v>
      </c>
    </row>
    <row r="8" spans="1:6" ht="13.15" thickBot="1" x14ac:dyDescent="0.4">
      <c r="A8" s="333" t="s">
        <v>1085</v>
      </c>
      <c r="B8" s="334"/>
      <c r="C8" s="335"/>
      <c r="D8" s="277"/>
      <c r="E8" s="278"/>
      <c r="F8" s="277"/>
    </row>
    <row r="9" spans="1:6" ht="13.15" thickBot="1" x14ac:dyDescent="0.4">
      <c r="A9" s="336" t="s">
        <v>49</v>
      </c>
      <c r="B9" s="337"/>
      <c r="C9" s="274">
        <v>192324.41</v>
      </c>
      <c r="D9" s="277"/>
      <c r="E9" s="278"/>
      <c r="F9" s="277"/>
    </row>
    <row r="10" spans="1:6" ht="13.15" thickBot="1" x14ac:dyDescent="0.4">
      <c r="A10" s="336" t="s">
        <v>188</v>
      </c>
      <c r="B10" s="337"/>
      <c r="C10" s="274">
        <v>187972.13</v>
      </c>
      <c r="D10" s="278"/>
      <c r="E10" s="278"/>
      <c r="F10" s="277"/>
    </row>
    <row r="11" spans="1:6" ht="13.15" thickBot="1" x14ac:dyDescent="0.4">
      <c r="A11" s="336" t="s">
        <v>1086</v>
      </c>
      <c r="B11" s="337"/>
      <c r="C11" s="274">
        <v>26747.200000000001</v>
      </c>
      <c r="D11" s="278"/>
      <c r="E11" s="278"/>
      <c r="F11" s="277"/>
    </row>
    <row r="12" spans="1:6" x14ac:dyDescent="0.35">
      <c r="A12" s="310"/>
      <c r="B12" s="310"/>
    </row>
    <row r="13" spans="1:6" x14ac:dyDescent="0.35">
      <c r="A13" s="310"/>
      <c r="B13" s="310"/>
    </row>
    <row r="14" spans="1:6" x14ac:dyDescent="0.35">
      <c r="A14" s="310"/>
      <c r="B14" s="310"/>
    </row>
    <row r="15" spans="1:6" x14ac:dyDescent="0.35">
      <c r="A15" s="310"/>
      <c r="B15" s="310"/>
    </row>
    <row r="16" spans="1:6" x14ac:dyDescent="0.35">
      <c r="A16" s="310"/>
      <c r="B16" s="310"/>
    </row>
    <row r="17" spans="1:2" x14ac:dyDescent="0.35">
      <c r="A17" s="310"/>
      <c r="B17" s="310"/>
    </row>
  </sheetData>
  <mergeCells count="16">
    <mergeCell ref="A14:B14"/>
    <mergeCell ref="A15:B15"/>
    <mergeCell ref="A16:B16"/>
    <mergeCell ref="A17:B17"/>
    <mergeCell ref="A8:C8"/>
    <mergeCell ref="A9:B9"/>
    <mergeCell ref="A10:B10"/>
    <mergeCell ref="A11:B11"/>
    <mergeCell ref="A12:B12"/>
    <mergeCell ref="A13:B13"/>
    <mergeCell ref="A7:B7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B11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A114" sqref="AA114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hidden="1" customWidth="1"/>
    <col min="10" max="10" width="8" customWidth="1"/>
    <col min="11" max="11" width="8.1328125" hidden="1" customWidth="1"/>
    <col min="13" max="13" width="10.53125" customWidth="1"/>
    <col min="14" max="14" width="10.46484375" customWidth="1"/>
    <col min="18" max="18" width="0.1328125" customWidth="1"/>
    <col min="19" max="19" width="8.6640625" customWidth="1"/>
    <col min="22" max="22" width="10" customWidth="1"/>
    <col min="23" max="23" width="9.53125" customWidth="1"/>
    <col min="24" max="24" width="10.33203125" customWidth="1"/>
    <col min="25" max="25" width="9.33203125" customWidth="1"/>
    <col min="26" max="26" width="8.6640625" customWidth="1"/>
    <col min="27" max="27" width="9.6640625" customWidth="1"/>
    <col min="28" max="28" width="8.6640625" customWidth="1"/>
    <col min="29" max="29" width="10.1328125" customWidth="1"/>
    <col min="30" max="30" width="10.1328125" bestFit="1" customWidth="1"/>
    <col min="31" max="31" width="8.86328125" bestFit="1" customWidth="1"/>
    <col min="32" max="32" width="9.86328125" customWidth="1"/>
    <col min="33" max="33" width="8.1328125" customWidth="1"/>
    <col min="34" max="34" width="7.53125" customWidth="1"/>
    <col min="35" max="35" width="8.1328125" customWidth="1"/>
    <col min="36" max="36" width="8.53125" customWidth="1"/>
    <col min="37" max="37" width="7.53125" customWidth="1"/>
    <col min="38" max="38" width="8.53125" customWidth="1"/>
    <col min="39" max="39" width="9.1328125" customWidth="1"/>
    <col min="40" max="40" width="9.33203125" customWidth="1"/>
    <col min="41" max="41" width="9.53125" customWidth="1"/>
    <col min="42" max="42" width="8.6640625" customWidth="1"/>
    <col min="43" max="43" width="10.53125" hidden="1" customWidth="1"/>
    <col min="44" max="44" width="10.86328125" hidden="1" customWidth="1"/>
    <col min="45" max="45" width="8.53125" customWidth="1"/>
    <col min="46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44166</v>
      </c>
    </row>
    <row r="2" spans="1:47" ht="15.4" thickBot="1" x14ac:dyDescent="0.45">
      <c r="A2" s="10" t="s">
        <v>21</v>
      </c>
      <c r="B2" s="13"/>
      <c r="C2" s="15">
        <f>'November 2020'!C123</f>
        <v>151242.91000000035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54" t="s">
        <v>202</v>
      </c>
      <c r="AL3" s="237" t="s">
        <v>206</v>
      </c>
      <c r="AM3" s="289" t="s">
        <v>128</v>
      </c>
      <c r="AN3" s="289" t="s">
        <v>53</v>
      </c>
      <c r="AO3" s="289" t="s">
        <v>114</v>
      </c>
      <c r="AP3" s="289" t="s">
        <v>61</v>
      </c>
      <c r="AQ3" s="167" t="s">
        <v>13</v>
      </c>
      <c r="AR3" s="289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296.61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233</v>
      </c>
      <c r="B5" s="2"/>
      <c r="C5" s="2">
        <v>1140.48</v>
      </c>
      <c r="D5" s="2">
        <v>21.15</v>
      </c>
      <c r="E5" s="2">
        <v>90.42</v>
      </c>
      <c r="F5" s="2">
        <v>99</v>
      </c>
      <c r="G5" s="2">
        <v>67.099999999999994</v>
      </c>
      <c r="H5" s="2">
        <v>14.58</v>
      </c>
      <c r="I5" s="2"/>
      <c r="J5" s="2">
        <v>25.61</v>
      </c>
      <c r="K5" s="2"/>
      <c r="L5" s="2">
        <v>1458.34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234</v>
      </c>
      <c r="B6" s="2"/>
      <c r="C6" s="2">
        <v>2194.86</v>
      </c>
      <c r="D6" s="2">
        <v>44.1</v>
      </c>
      <c r="E6" s="2">
        <v>188.58</v>
      </c>
      <c r="F6" s="2">
        <v>299</v>
      </c>
      <c r="G6" s="2">
        <v>182.66</v>
      </c>
      <c r="H6" s="2">
        <v>30.42</v>
      </c>
      <c r="I6" s="2"/>
      <c r="J6" s="2">
        <v>102.05</v>
      </c>
      <c r="K6" s="2"/>
      <c r="L6" s="2">
        <v>3041.67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235</v>
      </c>
      <c r="B7" s="2"/>
      <c r="C7" s="2">
        <v>687.56</v>
      </c>
      <c r="D7" s="2">
        <v>12.21</v>
      </c>
      <c r="E7" s="2">
        <v>52.23</v>
      </c>
      <c r="F7" s="2">
        <v>10</v>
      </c>
      <c r="G7" s="2">
        <v>31.96</v>
      </c>
      <c r="H7" s="2">
        <v>8.42</v>
      </c>
      <c r="I7" s="2"/>
      <c r="J7" s="2"/>
      <c r="K7" s="2"/>
      <c r="L7" s="2">
        <v>802.38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15" x14ac:dyDescent="0.4">
      <c r="A8" s="238" t="s">
        <v>1212</v>
      </c>
      <c r="B8" s="2">
        <v>3811.08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v>3811.08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15" x14ac:dyDescent="0.4">
      <c r="A9" s="238" t="s">
        <v>1217</v>
      </c>
      <c r="B9" s="2">
        <v>1838.05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1771.95</v>
      </c>
      <c r="O9" s="2">
        <v>16.100000000000001</v>
      </c>
      <c r="P9" s="2"/>
      <c r="Q9" s="2"/>
      <c r="R9" s="2"/>
      <c r="S9" s="2"/>
      <c r="T9" s="2"/>
      <c r="U9" s="2"/>
      <c r="V9" s="2">
        <v>50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35">
      <c r="A10" s="90" t="s">
        <v>240</v>
      </c>
      <c r="B10" s="2"/>
      <c r="C10" s="2">
        <v>2000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2000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x14ac:dyDescent="0.35">
      <c r="A11" s="1" t="s">
        <v>582</v>
      </c>
      <c r="B11" s="2"/>
      <c r="C11" s="2">
        <v>132.91999999999999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132.91999999999999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x14ac:dyDescent="0.35">
      <c r="A12" s="1" t="s">
        <v>435</v>
      </c>
      <c r="B12" s="2"/>
      <c r="C12" s="2">
        <v>39.04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v>39.04</v>
      </c>
      <c r="AN12" s="2"/>
      <c r="AO12" s="2"/>
      <c r="AP12" s="2"/>
      <c r="AQ12" s="2"/>
      <c r="AR12" s="2"/>
      <c r="AS12" s="2"/>
      <c r="AT12" s="2"/>
      <c r="AU12" s="2"/>
    </row>
    <row r="13" spans="1:47" x14ac:dyDescent="0.35">
      <c r="A13" s="1" t="s">
        <v>803</v>
      </c>
      <c r="B13" s="2"/>
      <c r="C13" s="2">
        <v>21.86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v>21.86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348</v>
      </c>
      <c r="B14" s="2"/>
      <c r="C14" s="2">
        <v>3700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3700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15" x14ac:dyDescent="0.4">
      <c r="A15" s="238" t="s">
        <v>1214</v>
      </c>
      <c r="B15" s="2">
        <v>3709.67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3679.67</v>
      </c>
      <c r="O15" s="2"/>
      <c r="P15" s="2"/>
      <c r="Q15" s="2"/>
      <c r="R15" s="2"/>
      <c r="S15" s="2"/>
      <c r="T15" s="2"/>
      <c r="U15" s="2">
        <v>30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15" x14ac:dyDescent="0.4">
      <c r="A16" s="238" t="s">
        <v>1219</v>
      </c>
      <c r="B16" s="2">
        <v>914.48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907.48</v>
      </c>
      <c r="O16" s="2">
        <v>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35">
      <c r="A17" s="90" t="s">
        <v>1218</v>
      </c>
      <c r="B17" s="2"/>
      <c r="C17" s="2">
        <v>961.81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961.81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15" x14ac:dyDescent="0.4">
      <c r="A18" s="238" t="s">
        <v>1220</v>
      </c>
      <c r="B18" s="2">
        <v>2965.36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2965.36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15" x14ac:dyDescent="0.4">
      <c r="A19" s="238" t="s">
        <v>1222</v>
      </c>
      <c r="B19" s="2">
        <v>2000.1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1985.05</v>
      </c>
      <c r="O19" s="2">
        <v>15.05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35">
      <c r="A20" s="90" t="s">
        <v>262</v>
      </c>
      <c r="B20" s="2"/>
      <c r="C20" s="2">
        <v>2450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2450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 t="s">
        <v>253</v>
      </c>
      <c r="B21" s="2"/>
      <c r="C21" s="2">
        <v>2311.0700000000002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2311.0700000000002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251</v>
      </c>
      <c r="B22" s="2"/>
      <c r="C22" s="2">
        <v>518.04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518.04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 t="s">
        <v>1235</v>
      </c>
      <c r="B23" s="2"/>
      <c r="C23" s="2">
        <v>2026.96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2026.96</v>
      </c>
      <c r="AF23" s="2">
        <v>2026.96</v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1221</v>
      </c>
      <c r="B24" s="2"/>
      <c r="C24" s="2">
        <v>374.91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v>374.91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270</v>
      </c>
      <c r="B25" s="2"/>
      <c r="C25" s="2">
        <v>4300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4300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15" x14ac:dyDescent="0.4">
      <c r="A26" s="238" t="s">
        <v>1223</v>
      </c>
      <c r="B26" s="2">
        <v>3157.38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3157.38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15" x14ac:dyDescent="0.4">
      <c r="A27" s="238" t="s">
        <v>1224</v>
      </c>
      <c r="B27" s="2">
        <v>25.73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25.73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15" x14ac:dyDescent="0.4">
      <c r="A28" s="238" t="s">
        <v>1231</v>
      </c>
      <c r="B28" s="2">
        <v>1180.82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1171.72</v>
      </c>
      <c r="O28" s="2">
        <v>9.1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15" x14ac:dyDescent="0.4">
      <c r="A29" s="238" t="s">
        <v>1232</v>
      </c>
      <c r="B29" s="2">
        <v>334.36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v>332.26</v>
      </c>
      <c r="O29" s="2">
        <v>2.1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15" x14ac:dyDescent="0.4">
      <c r="A30" s="238" t="s">
        <v>1234</v>
      </c>
      <c r="B30" s="2">
        <v>239.09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237.34</v>
      </c>
      <c r="O30" s="2">
        <v>1.75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15" x14ac:dyDescent="0.4">
      <c r="A31" s="238" t="s">
        <v>1225</v>
      </c>
      <c r="B31" s="2">
        <v>4617.95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4617.95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15" x14ac:dyDescent="0.4">
      <c r="A32" s="238" t="s">
        <v>1242</v>
      </c>
      <c r="B32" s="2">
        <v>1177.3499999999999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1166.8499999999999</v>
      </c>
      <c r="O32" s="2">
        <v>10.5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35">
      <c r="A33" s="90" t="s">
        <v>244</v>
      </c>
      <c r="B33" s="2"/>
      <c r="C33" s="2">
        <v>1650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>
        <v>1650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 t="s">
        <v>1226</v>
      </c>
      <c r="B34" s="2"/>
      <c r="C34" s="2">
        <v>1300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1300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35">
      <c r="A35" s="90" t="s">
        <v>1227</v>
      </c>
      <c r="B35" s="2"/>
      <c r="C35" s="2">
        <v>1550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1550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35">
      <c r="A36" s="90" t="s">
        <v>1228</v>
      </c>
      <c r="B36" s="2"/>
      <c r="C36" s="2">
        <v>1100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v>1100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35">
      <c r="A37" s="90" t="s">
        <v>1229</v>
      </c>
      <c r="B37" s="2"/>
      <c r="C37" s="2">
        <v>1500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1500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 t="s">
        <v>1030</v>
      </c>
      <c r="B38" s="2"/>
      <c r="C38" s="2">
        <v>500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500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1230</v>
      </c>
      <c r="B39" s="2"/>
      <c r="C39" s="2">
        <v>300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300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292</v>
      </c>
      <c r="B40" s="2"/>
      <c r="C40" s="2">
        <v>35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4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>
        <v>35</v>
      </c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 t="s">
        <v>292</v>
      </c>
      <c r="B41" s="2"/>
      <c r="C41" s="2">
        <v>49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>
        <v>49</v>
      </c>
      <c r="AN41" s="2"/>
      <c r="AO41" s="2"/>
      <c r="AP41" s="2"/>
      <c r="AQ41" s="2"/>
      <c r="AR41" s="2"/>
      <c r="AS41" s="2"/>
      <c r="AT41" s="2"/>
      <c r="AU41" s="2"/>
    </row>
    <row r="42" spans="1:47" x14ac:dyDescent="0.35">
      <c r="A42" s="90" t="s">
        <v>1237</v>
      </c>
      <c r="B42" s="2"/>
      <c r="C42" s="2">
        <v>69.19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>
        <v>69.19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35">
      <c r="A43" s="90" t="s">
        <v>1238</v>
      </c>
      <c r="B43" s="2"/>
      <c r="C43" s="2">
        <v>131.33000000000001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131.33000000000001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3.15" x14ac:dyDescent="0.4">
      <c r="A44" s="238" t="s">
        <v>1239</v>
      </c>
      <c r="B44" s="2">
        <v>3338.53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3263.53</v>
      </c>
      <c r="O44" s="2"/>
      <c r="P44" s="2"/>
      <c r="Q44" s="2"/>
      <c r="R44" s="2"/>
      <c r="S44" s="2"/>
      <c r="T44" s="2">
        <v>75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1246</v>
      </c>
      <c r="B45" s="2">
        <v>970.06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962.36</v>
      </c>
      <c r="O45" s="2">
        <v>7.7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35">
      <c r="A46" s="90" t="s">
        <v>274</v>
      </c>
      <c r="B46" s="2"/>
      <c r="C46" s="2">
        <v>675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>
        <v>675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35">
      <c r="A47" s="90" t="s">
        <v>264</v>
      </c>
      <c r="B47" s="2"/>
      <c r="C47" s="2">
        <v>2962.1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39">
        <v>2962.1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35">
      <c r="A48" s="90" t="s">
        <v>1243</v>
      </c>
      <c r="B48" s="2"/>
      <c r="C48" s="2">
        <v>58.27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58.27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x14ac:dyDescent="0.35">
      <c r="A49" s="90" t="s">
        <v>1244</v>
      </c>
      <c r="B49" s="2"/>
      <c r="C49" s="2">
        <v>366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366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35">
      <c r="A50" s="90" t="s">
        <v>1245</v>
      </c>
      <c r="B50" s="2"/>
      <c r="C50" s="2">
        <v>245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>
        <v>245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3.15" x14ac:dyDescent="0.4">
      <c r="A51" s="238" t="s">
        <v>1247</v>
      </c>
      <c r="B51" s="2">
        <v>2286.81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2286.81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3.15" x14ac:dyDescent="0.4">
      <c r="A52" s="238" t="s">
        <v>1248</v>
      </c>
      <c r="B52" s="2">
        <v>1200.02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1190.57</v>
      </c>
      <c r="O52" s="2">
        <v>9.4499999999999993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35">
      <c r="A53" s="90" t="s">
        <v>269</v>
      </c>
      <c r="B53" s="2"/>
      <c r="C53" s="2">
        <v>18275.96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>
        <v>18275.96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x14ac:dyDescent="0.35">
      <c r="A54" s="90" t="s">
        <v>273</v>
      </c>
      <c r="B54" s="2"/>
      <c r="C54" s="2">
        <v>622.79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127.66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>
        <v>495.13</v>
      </c>
      <c r="AQ54" s="2"/>
      <c r="AR54" s="2"/>
      <c r="AS54" s="2"/>
      <c r="AT54" s="2"/>
      <c r="AU54" s="2"/>
    </row>
    <row r="55" spans="1:47" ht="13.15" x14ac:dyDescent="0.4">
      <c r="A55" s="238" t="s">
        <v>1249</v>
      </c>
      <c r="B55" s="2">
        <v>3223.77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3148.77</v>
      </c>
      <c r="O55" s="2"/>
      <c r="P55" s="2"/>
      <c r="Q55" s="2"/>
      <c r="R55" s="2"/>
      <c r="S55" s="2"/>
      <c r="T55" s="2">
        <v>75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3.15" x14ac:dyDescent="0.4">
      <c r="A56" s="238" t="s">
        <v>1250</v>
      </c>
      <c r="B56" s="2">
        <v>23.04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23.04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3.15" x14ac:dyDescent="0.4">
      <c r="A57" s="238" t="s">
        <v>1251</v>
      </c>
      <c r="B57" s="2">
        <v>10131.030000000001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10131.030000000001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1256</v>
      </c>
      <c r="B58" s="2">
        <v>3435.07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3412.67</v>
      </c>
      <c r="O58" s="2">
        <v>22.4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90" t="s">
        <v>1254</v>
      </c>
      <c r="B59" s="2"/>
      <c r="C59" s="2">
        <v>1000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v>1000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3.15" x14ac:dyDescent="0.4">
      <c r="A60" s="238" t="s">
        <v>1255</v>
      </c>
      <c r="B60" s="2">
        <v>1993.89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1993.89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3.15" x14ac:dyDescent="0.4">
      <c r="A61" s="238" t="s">
        <v>1257</v>
      </c>
      <c r="B61" s="2">
        <v>917.26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909.56</v>
      </c>
      <c r="O61" s="2">
        <v>7.7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x14ac:dyDescent="0.35">
      <c r="A62" s="90" t="s">
        <v>292</v>
      </c>
      <c r="B62" s="2"/>
      <c r="C62" s="2">
        <v>41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43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>
        <v>41</v>
      </c>
      <c r="AN62" s="2"/>
      <c r="AO62" s="2"/>
      <c r="AP62" s="2"/>
      <c r="AQ62" s="2"/>
      <c r="AR62" s="2"/>
      <c r="AS62" s="2"/>
      <c r="AT62" s="2"/>
      <c r="AU62" s="2"/>
    </row>
    <row r="63" spans="1:47" x14ac:dyDescent="0.35">
      <c r="A63" s="90" t="s">
        <v>824</v>
      </c>
      <c r="B63" s="2"/>
      <c r="C63" s="2">
        <v>99.43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43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v>99.43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 t="s">
        <v>285</v>
      </c>
      <c r="B64" s="2"/>
      <c r="C64" s="2">
        <v>79.8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79.8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341</v>
      </c>
      <c r="B65" s="2"/>
      <c r="C65" s="2">
        <v>593.75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593.75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3.15" x14ac:dyDescent="0.4">
      <c r="A66" s="238" t="s">
        <v>1258</v>
      </c>
      <c r="B66" s="2">
        <v>94.49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93.44</v>
      </c>
      <c r="O66" s="2">
        <v>1.05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3.15" x14ac:dyDescent="0.4">
      <c r="A67" s="238" t="s">
        <v>1259</v>
      </c>
      <c r="B67" s="2">
        <v>107.27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106.22</v>
      </c>
      <c r="O67" s="2">
        <v>1.05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 t="s">
        <v>1260</v>
      </c>
      <c r="B68" s="2"/>
      <c r="C68" s="2">
        <v>26.92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>
        <v>26.92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3.15" x14ac:dyDescent="0.4">
      <c r="A69" s="238" t="s">
        <v>1261</v>
      </c>
      <c r="B69" s="2">
        <v>2507.81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2392.81</v>
      </c>
      <c r="O69" s="2"/>
      <c r="P69" s="2"/>
      <c r="Q69" s="2">
        <v>40</v>
      </c>
      <c r="R69" s="2"/>
      <c r="S69" s="2"/>
      <c r="T69" s="2">
        <v>75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3.15" x14ac:dyDescent="0.4">
      <c r="A70" s="238" t="s">
        <v>1262</v>
      </c>
      <c r="B70" s="2">
        <v>1089.77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1082.07</v>
      </c>
      <c r="O70" s="2">
        <v>7.7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296</v>
      </c>
      <c r="B71" s="2"/>
      <c r="C71" s="2">
        <v>385.14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>
        <v>385.14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90" t="s">
        <v>468</v>
      </c>
      <c r="B72" s="2"/>
      <c r="C72" s="2">
        <v>83.85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>
        <v>83.85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231</v>
      </c>
      <c r="B73" s="2"/>
      <c r="C73" s="2">
        <v>1212.19</v>
      </c>
      <c r="D73" s="2">
        <v>22.05</v>
      </c>
      <c r="E73" s="2">
        <v>94.29</v>
      </c>
      <c r="F73" s="2">
        <v>106</v>
      </c>
      <c r="G73" s="2">
        <v>71.099999999999994</v>
      </c>
      <c r="H73" s="2">
        <v>15.21</v>
      </c>
      <c r="I73" s="2"/>
      <c r="J73" s="2"/>
      <c r="K73" s="2"/>
      <c r="L73" s="2">
        <v>1520.84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233</v>
      </c>
      <c r="B74" s="2"/>
      <c r="C74" s="2">
        <v>1166.0899999999999</v>
      </c>
      <c r="D74" s="2">
        <v>21.15</v>
      </c>
      <c r="E74" s="2">
        <v>90.42</v>
      </c>
      <c r="F74" s="2">
        <v>99</v>
      </c>
      <c r="G74" s="2">
        <v>67.099999999999994</v>
      </c>
      <c r="H74" s="2">
        <v>14.58</v>
      </c>
      <c r="I74" s="2"/>
      <c r="J74" s="2"/>
      <c r="K74" s="2"/>
      <c r="L74" s="2">
        <v>1458.34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3.15" x14ac:dyDescent="0.4">
      <c r="A75" s="238" t="s">
        <v>1263</v>
      </c>
      <c r="B75" s="2">
        <v>541.75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537.54999999999995</v>
      </c>
      <c r="O75" s="2">
        <v>4.2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 t="s">
        <v>294</v>
      </c>
      <c r="B76" s="2"/>
      <c r="C76" s="2">
        <v>168.95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>
        <v>168.95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306</v>
      </c>
      <c r="B77" s="2"/>
      <c r="C77" s="2">
        <v>199.81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>
        <v>199.81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90" t="s">
        <v>292</v>
      </c>
      <c r="B78" s="2"/>
      <c r="C78" s="2">
        <v>36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>
        <v>36</v>
      </c>
      <c r="AN78" s="2"/>
      <c r="AO78" s="2"/>
      <c r="AP78" s="2"/>
      <c r="AQ78" s="2"/>
      <c r="AR78" s="2"/>
      <c r="AS78" s="2"/>
      <c r="AT78" s="2"/>
      <c r="AU78" s="2"/>
    </row>
    <row r="79" spans="1:47" x14ac:dyDescent="0.35">
      <c r="A79" s="90" t="s">
        <v>292</v>
      </c>
      <c r="B79" s="2"/>
      <c r="C79" s="2">
        <v>41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>
        <v>41</v>
      </c>
      <c r="AN79" s="2"/>
      <c r="AO79" s="2"/>
      <c r="AP79" s="2"/>
      <c r="AQ79" s="2"/>
      <c r="AR79" s="2"/>
      <c r="AS79" s="2"/>
      <c r="AT79" s="2"/>
      <c r="AU79" s="2"/>
    </row>
    <row r="80" spans="1:47" ht="13.15" x14ac:dyDescent="0.4">
      <c r="A80" s="238" t="s">
        <v>1264</v>
      </c>
      <c r="B80" s="2">
        <v>361.88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359.08</v>
      </c>
      <c r="O80" s="2">
        <v>2.8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3.15" x14ac:dyDescent="0.4">
      <c r="A81" s="238" t="s">
        <v>1265</v>
      </c>
      <c r="B81" s="2">
        <v>1477.33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1477.33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3.15" x14ac:dyDescent="0.4">
      <c r="A82" s="238" t="s">
        <v>1266</v>
      </c>
      <c r="B82" s="2">
        <v>522.88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>
        <v>519.38</v>
      </c>
      <c r="O82" s="2">
        <v>3.5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3.15" x14ac:dyDescent="0.4">
      <c r="A83" s="238" t="s">
        <v>1267</v>
      </c>
      <c r="B83" s="2">
        <v>977.9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972.65</v>
      </c>
      <c r="O83" s="2">
        <v>5.25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3.15" x14ac:dyDescent="0.4">
      <c r="A84" s="238" t="s">
        <v>1268</v>
      </c>
      <c r="B84" s="2">
        <v>85.3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84.6</v>
      </c>
      <c r="O84" s="2">
        <v>0.7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3.15" x14ac:dyDescent="0.4">
      <c r="A85" s="238" t="s">
        <v>1269</v>
      </c>
      <c r="B85" s="2">
        <v>3538.21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3538.21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15" x14ac:dyDescent="0.4">
      <c r="A86" s="238" t="s">
        <v>1271</v>
      </c>
      <c r="B86" s="2">
        <v>746.64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741.74</v>
      </c>
      <c r="O86" s="2">
        <v>4.9000000000000004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35">
      <c r="A87" s="90" t="s">
        <v>1270</v>
      </c>
      <c r="B87" s="2"/>
      <c r="C87" s="2">
        <v>1314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>
        <v>1314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x14ac:dyDescent="0.35">
      <c r="A88" s="90" t="s">
        <v>292</v>
      </c>
      <c r="B88" s="2"/>
      <c r="C88" s="2">
        <v>39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>
        <v>39</v>
      </c>
      <c r="AN88" s="2"/>
      <c r="AO88" s="2"/>
      <c r="AP88" s="2"/>
      <c r="AQ88" s="2"/>
      <c r="AR88" s="2"/>
      <c r="AS88" s="2"/>
      <c r="AT88" s="2"/>
      <c r="AU88" s="2"/>
    </row>
    <row r="89" spans="1:47" x14ac:dyDescent="0.35">
      <c r="A89" s="90" t="s">
        <v>292</v>
      </c>
      <c r="B89" s="2"/>
      <c r="C89" s="2">
        <v>45.01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>
        <v>45.01</v>
      </c>
      <c r="AN89" s="2"/>
      <c r="AO89" s="2"/>
      <c r="AP89" s="2"/>
      <c r="AQ89" s="2"/>
      <c r="AR89" s="2"/>
      <c r="AS89" s="2"/>
      <c r="AT89" s="2"/>
      <c r="AU89" s="2"/>
    </row>
    <row r="90" spans="1:47" ht="13.15" x14ac:dyDescent="0.4">
      <c r="A90" s="238" t="s">
        <v>1276</v>
      </c>
      <c r="B90" s="2">
        <v>138.85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137.80000000000001</v>
      </c>
      <c r="O90" s="2">
        <v>1.05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3.15" x14ac:dyDescent="0.4">
      <c r="A91" s="238" t="s">
        <v>1272</v>
      </c>
      <c r="B91" s="2">
        <v>3712.29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3712.29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3.15" x14ac:dyDescent="0.4">
      <c r="A92" s="238" t="s">
        <v>1272</v>
      </c>
      <c r="B92" s="2">
        <v>375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225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>
        <v>150</v>
      </c>
      <c r="AU92" s="2"/>
    </row>
    <row r="93" spans="1:47" x14ac:dyDescent="0.35">
      <c r="A93" s="90" t="s">
        <v>1273</v>
      </c>
      <c r="B93" s="2"/>
      <c r="C93" s="2">
        <v>53.23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21.77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>
        <v>75</v>
      </c>
      <c r="AT93" s="2"/>
      <c r="AU93" s="2"/>
    </row>
    <row r="94" spans="1:47" x14ac:dyDescent="0.35">
      <c r="A94" s="90" t="s">
        <v>1274</v>
      </c>
      <c r="B94" s="2"/>
      <c r="C94" s="2">
        <v>17.399999999999999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57.6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>
        <v>75</v>
      </c>
      <c r="AT94" s="2"/>
      <c r="AU94" s="2"/>
    </row>
    <row r="95" spans="1:47" ht="13.15" x14ac:dyDescent="0.4">
      <c r="A95" s="238" t="s">
        <v>1272</v>
      </c>
      <c r="B95" s="2">
        <v>227.5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>
        <v>227.5</v>
      </c>
      <c r="AU95" s="2"/>
    </row>
    <row r="96" spans="1:47" ht="13.15" x14ac:dyDescent="0.4">
      <c r="A96" s="238" t="s">
        <v>1277</v>
      </c>
      <c r="B96" s="2">
        <v>975.98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822.13</v>
      </c>
      <c r="O96" s="2">
        <v>3.85</v>
      </c>
      <c r="P96" s="2"/>
      <c r="Q96" s="2"/>
      <c r="R96" s="2"/>
      <c r="S96" s="2"/>
      <c r="T96" s="2"/>
      <c r="U96" s="2"/>
      <c r="V96" s="2">
        <v>150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9" x14ac:dyDescent="0.35">
      <c r="A97" s="90" t="s">
        <v>512</v>
      </c>
      <c r="B97" s="2"/>
      <c r="C97" s="2">
        <v>3232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>
        <v>3232</v>
      </c>
      <c r="AP97" s="2"/>
      <c r="AQ97" s="2"/>
      <c r="AR97" s="2"/>
      <c r="AS97" s="2"/>
      <c r="AT97" s="2"/>
      <c r="AU97" s="2"/>
    </row>
    <row r="98" spans="1:49" x14ac:dyDescent="0.35">
      <c r="A98" s="90" t="s">
        <v>1275</v>
      </c>
      <c r="B98" s="2"/>
      <c r="C98" s="2">
        <v>25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>
        <v>25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9" x14ac:dyDescent="0.35">
      <c r="A99" s="90" t="s">
        <v>415</v>
      </c>
      <c r="B99" s="2"/>
      <c r="C99" s="2">
        <v>477.43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>
        <v>477.43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9" x14ac:dyDescent="0.35">
      <c r="A100" s="90" t="s">
        <v>275</v>
      </c>
      <c r="B100" s="2"/>
      <c r="C100" s="2">
        <v>44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>
        <v>44</v>
      </c>
      <c r="AN100" s="2"/>
      <c r="AO100" s="2"/>
      <c r="AP100" s="2"/>
      <c r="AQ100" s="2"/>
      <c r="AR100" s="2"/>
      <c r="AS100" s="2"/>
      <c r="AT100" s="2"/>
      <c r="AU100" s="2"/>
    </row>
    <row r="101" spans="1:49" x14ac:dyDescent="0.35">
      <c r="A101" s="90" t="s">
        <v>275</v>
      </c>
      <c r="B101" s="2"/>
      <c r="C101" s="2">
        <v>56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>
        <v>56</v>
      </c>
      <c r="AN101" s="2"/>
      <c r="AO101" s="2"/>
      <c r="AP101" s="2"/>
      <c r="AQ101" s="2"/>
      <c r="AR101" s="2"/>
      <c r="AS101" s="2"/>
      <c r="AT101" s="2"/>
      <c r="AU101" s="2"/>
    </row>
    <row r="102" spans="1:49" x14ac:dyDescent="0.35">
      <c r="A102" s="90" t="s">
        <v>924</v>
      </c>
      <c r="B102" s="2"/>
      <c r="C102" s="2">
        <v>1764.3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>
        <v>1764.3</v>
      </c>
      <c r="AO102" s="2"/>
      <c r="AP102" s="2"/>
      <c r="AQ102" s="2"/>
      <c r="AR102" s="2"/>
      <c r="AS102" s="2"/>
      <c r="AT102" s="2"/>
      <c r="AU102" s="2"/>
    </row>
    <row r="103" spans="1:49" x14ac:dyDescent="0.35">
      <c r="A103" s="90" t="s">
        <v>1278</v>
      </c>
      <c r="B103" s="2"/>
      <c r="C103" s="2">
        <v>8.23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>
        <v>8.23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9" x14ac:dyDescent="0.35">
      <c r="A104" s="90" t="s">
        <v>1279</v>
      </c>
      <c r="B104" s="2"/>
      <c r="C104" s="2">
        <v>240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>
        <v>240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9" ht="13.15" x14ac:dyDescent="0.4">
      <c r="A105" s="238" t="s">
        <v>1281</v>
      </c>
      <c r="B105" s="2">
        <v>195.36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194.31</v>
      </c>
      <c r="O105" s="2">
        <v>1.05</v>
      </c>
      <c r="P105" s="2"/>
      <c r="Q105" s="2"/>
      <c r="R105" s="2"/>
      <c r="S105" s="2"/>
      <c r="T105" s="2"/>
      <c r="U105" s="2"/>
      <c r="V105" s="2"/>
      <c r="W105" s="2"/>
      <c r="X105" s="143" t="s">
        <v>1280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9" ht="13.15" x14ac:dyDescent="0.4">
      <c r="A106" s="238" t="s">
        <v>1283</v>
      </c>
      <c r="B106" s="2">
        <v>770.28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715.03</v>
      </c>
      <c r="O106" s="2">
        <v>5.25</v>
      </c>
      <c r="P106" s="2"/>
      <c r="Q106" s="2"/>
      <c r="R106" s="2"/>
      <c r="S106" s="2"/>
      <c r="T106" s="2"/>
      <c r="U106" s="2"/>
      <c r="V106" s="2">
        <v>50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9" x14ac:dyDescent="0.35">
      <c r="A107" s="90" t="s">
        <v>1282</v>
      </c>
      <c r="B107" s="2"/>
      <c r="C107" s="2">
        <v>100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>
        <v>100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9" x14ac:dyDescent="0.35">
      <c r="A108" s="90" t="s">
        <v>1284</v>
      </c>
      <c r="B108" s="2"/>
      <c r="C108" s="2">
        <v>75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>
        <v>75</v>
      </c>
      <c r="AC108" s="2"/>
      <c r="AD108" s="2">
        <v>63222.71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9" ht="13.15" x14ac:dyDescent="0.4">
      <c r="A109" s="238" t="s">
        <v>1285</v>
      </c>
      <c r="B109" s="2">
        <v>2241.0700000000002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2126.12</v>
      </c>
      <c r="O109" s="2">
        <v>19.95</v>
      </c>
      <c r="P109" s="2"/>
      <c r="Q109" s="2">
        <v>20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>
        <v>75</v>
      </c>
      <c r="AU109" s="2"/>
    </row>
    <row r="110" spans="1:49" x14ac:dyDescent="0.35">
      <c r="A110" s="9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9" x14ac:dyDescent="0.3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9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f>AD114+AF114+AH114+AI114</f>
        <v>65546.28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W112" s="290" t="s">
        <v>19</v>
      </c>
    </row>
    <row r="114" spans="1:49" ht="43.5" customHeight="1" x14ac:dyDescent="0.35">
      <c r="A114" t="s">
        <v>18</v>
      </c>
      <c r="B114" s="4">
        <f>SUM(B4:B112)</f>
        <v>74178.459999999992</v>
      </c>
      <c r="C114" s="4">
        <f t="shared" ref="C114:AU114" si="0">SUM(C4:C112)</f>
        <v>68085.87</v>
      </c>
      <c r="D114" s="4">
        <f t="shared" si="0"/>
        <v>142.71</v>
      </c>
      <c r="E114" s="4">
        <f t="shared" si="0"/>
        <v>610.23</v>
      </c>
      <c r="F114" s="4">
        <f t="shared" si="0"/>
        <v>719</v>
      </c>
      <c r="G114" s="4">
        <f t="shared" si="0"/>
        <v>491.02</v>
      </c>
      <c r="H114" s="4">
        <f t="shared" si="0"/>
        <v>98.42</v>
      </c>
      <c r="I114" s="4">
        <f t="shared" si="0"/>
        <v>0</v>
      </c>
      <c r="J114" s="4">
        <f t="shared" si="0"/>
        <v>127.66</v>
      </c>
      <c r="K114" s="4">
        <f t="shared" si="0"/>
        <v>0</v>
      </c>
      <c r="L114" s="225">
        <f t="shared" si="0"/>
        <v>9802.41</v>
      </c>
      <c r="M114" s="4">
        <f t="shared" si="0"/>
        <v>65546.28</v>
      </c>
      <c r="N114" s="4">
        <f t="shared" si="0"/>
        <v>73069.180000000008</v>
      </c>
      <c r="O114" s="4">
        <f t="shared" si="0"/>
        <v>171.15</v>
      </c>
      <c r="P114" s="4">
        <f t="shared" si="0"/>
        <v>126.92</v>
      </c>
      <c r="Q114" s="4">
        <f t="shared" si="0"/>
        <v>60</v>
      </c>
      <c r="R114" s="4">
        <f t="shared" si="0"/>
        <v>0</v>
      </c>
      <c r="S114" s="4">
        <f t="shared" si="0"/>
        <v>0</v>
      </c>
      <c r="T114" s="4">
        <f t="shared" si="0"/>
        <v>225</v>
      </c>
      <c r="U114" s="4">
        <f t="shared" si="0"/>
        <v>30</v>
      </c>
      <c r="V114" s="4">
        <f t="shared" si="0"/>
        <v>250</v>
      </c>
      <c r="W114" s="4">
        <f t="shared" si="0"/>
        <v>127.46000000000001</v>
      </c>
      <c r="X114" s="4">
        <f t="shared" si="0"/>
        <v>13485</v>
      </c>
      <c r="Y114" s="4">
        <f t="shared" si="0"/>
        <v>368.76</v>
      </c>
      <c r="Z114" s="4">
        <f t="shared" si="0"/>
        <v>385.14</v>
      </c>
      <c r="AA114" s="225">
        <f t="shared" si="0"/>
        <v>15775</v>
      </c>
      <c r="AB114" s="4">
        <f t="shared" si="0"/>
        <v>210.89</v>
      </c>
      <c r="AC114" s="4">
        <f t="shared" si="0"/>
        <v>18275.96</v>
      </c>
      <c r="AD114" s="4">
        <f t="shared" si="0"/>
        <v>63222.71</v>
      </c>
      <c r="AE114" s="4">
        <f t="shared" si="0"/>
        <v>2026.96</v>
      </c>
      <c r="AF114" s="4">
        <f t="shared" si="0"/>
        <v>2026.96</v>
      </c>
      <c r="AG114" s="4">
        <f t="shared" si="0"/>
        <v>374.91</v>
      </c>
      <c r="AH114" s="4">
        <f t="shared" si="0"/>
        <v>296.61</v>
      </c>
      <c r="AI114" s="4">
        <f t="shared" si="0"/>
        <v>0</v>
      </c>
      <c r="AJ114" s="4">
        <f t="shared" si="0"/>
        <v>245</v>
      </c>
      <c r="AK114" s="240">
        <f t="shared" si="0"/>
        <v>3083.39</v>
      </c>
      <c r="AL114" s="4">
        <f t="shared" si="0"/>
        <v>0</v>
      </c>
      <c r="AM114" s="4">
        <f t="shared" si="0"/>
        <v>425.04999999999995</v>
      </c>
      <c r="AN114" s="4">
        <f t="shared" si="0"/>
        <v>1764.3</v>
      </c>
      <c r="AO114" s="4">
        <f t="shared" si="0"/>
        <v>3232</v>
      </c>
      <c r="AP114" s="4">
        <f t="shared" si="0"/>
        <v>495.13</v>
      </c>
      <c r="AQ114" s="4">
        <f t="shared" si="0"/>
        <v>0</v>
      </c>
      <c r="AR114" s="4">
        <f t="shared" si="0"/>
        <v>0</v>
      </c>
      <c r="AS114" s="4">
        <f t="shared" si="0"/>
        <v>150</v>
      </c>
      <c r="AT114" s="4">
        <f t="shared" si="0"/>
        <v>452.5</v>
      </c>
      <c r="AU114" s="4">
        <f t="shared" si="0"/>
        <v>0</v>
      </c>
      <c r="AW114" s="4">
        <f>B114-C114-D114-E114-F114-G114-H114-I114-J114-K114+L114+M114-N114-O114+P114-Q114-R114-S114-T114-U114-V114+W114+X114+Y114+Z114+AA114+AB114+AC114-AD114+AE114-AF114+AG114-AH114-AI114+AJ114+AK114+AL114+AM114+AN114+AO114+AP114+AQ114+AR114+AS114-AT114+AU114</f>
        <v>-2.1032064978498966E-11</v>
      </c>
    </row>
    <row r="116" spans="1:49" ht="15.4" thickBot="1" x14ac:dyDescent="0.45">
      <c r="A116" s="10" t="s">
        <v>22</v>
      </c>
      <c r="C116" s="15">
        <f>C2+B114-C114</f>
        <v>157335.50000000035</v>
      </c>
      <c r="D116" s="14"/>
    </row>
  </sheetData>
  <mergeCells count="1">
    <mergeCell ref="AE3:AF3"/>
  </mergeCells>
  <pageMargins left="0.2" right="0.39" top="1" bottom="1" header="0.5" footer="0.5"/>
  <pageSetup paperSize="5" scale="70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BB123"/>
  <sheetViews>
    <sheetView workbookViewId="0">
      <pane xSplit="1" ySplit="3" topLeftCell="V96" activePane="bottomRight" state="frozen"/>
      <selection pane="topRight" activeCell="B1" sqref="B1"/>
      <selection pane="bottomLeft" activeCell="A5" sqref="A5"/>
      <selection pane="bottomRight" activeCell="L121" sqref="L121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7.86328125" customWidth="1"/>
    <col min="9" max="9" width="7.53125" hidden="1" customWidth="1"/>
    <col min="10" max="10" width="8" customWidth="1"/>
    <col min="11" max="11" width="0.1328125" customWidth="1"/>
    <col min="12" max="12" width="9.86328125" customWidth="1"/>
    <col min="13" max="13" width="10.53125" customWidth="1"/>
    <col min="14" max="14" width="10.46484375" customWidth="1"/>
    <col min="16" max="16" width="7.6640625" customWidth="1"/>
    <col min="18" max="18" width="0.1328125" customWidth="1"/>
    <col min="19" max="19" width="10.46484375" customWidth="1"/>
    <col min="20" max="20" width="7.86328125" customWidth="1"/>
    <col min="21" max="21" width="8.53125" customWidth="1"/>
    <col min="22" max="22" width="9.33203125" customWidth="1"/>
    <col min="23" max="23" width="8.33203125" customWidth="1"/>
    <col min="24" max="24" width="10.53125" customWidth="1"/>
    <col min="25" max="25" width="9.1328125" customWidth="1"/>
    <col min="26" max="26" width="8.46484375" customWidth="1"/>
    <col min="27" max="27" width="10.53125" customWidth="1"/>
    <col min="28" max="28" width="8.86328125" customWidth="1"/>
    <col min="29" max="29" width="11.86328125" customWidth="1"/>
    <col min="30" max="30" width="10.1328125" bestFit="1" customWidth="1"/>
    <col min="31" max="31" width="8.86328125" bestFit="1" customWidth="1"/>
    <col min="32" max="32" width="9.86328125" customWidth="1"/>
    <col min="34" max="34" width="8" customWidth="1"/>
    <col min="35" max="35" width="8.1328125" customWidth="1"/>
    <col min="36" max="37" width="9" customWidth="1"/>
    <col min="38" max="38" width="9.86328125" customWidth="1"/>
    <col min="39" max="39" width="9.53125" customWidth="1"/>
    <col min="40" max="40" width="9.86328125" customWidth="1"/>
    <col min="41" max="41" width="10.33203125" customWidth="1"/>
    <col min="42" max="42" width="9.1328125" customWidth="1"/>
    <col min="43" max="43" width="10.53125" hidden="1" customWidth="1"/>
    <col min="44" max="44" width="10.86328125" hidden="1" customWidth="1"/>
    <col min="45" max="45" width="8.46484375" bestFit="1" customWidth="1"/>
    <col min="46" max="46" width="8.86328125" customWidth="1"/>
    <col min="47" max="47" width="7.6640625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44136</v>
      </c>
    </row>
    <row r="2" spans="1:47" ht="15.4" thickBot="1" x14ac:dyDescent="0.45">
      <c r="A2" s="10" t="s">
        <v>21</v>
      </c>
      <c r="B2" s="13"/>
      <c r="C2" s="15">
        <f>'October 2020'!C116</f>
        <v>157465.07000000036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54" t="s">
        <v>201</v>
      </c>
      <c r="AL3" s="237" t="s">
        <v>206</v>
      </c>
      <c r="AM3" s="279" t="s">
        <v>128</v>
      </c>
      <c r="AN3" s="279" t="s">
        <v>53</v>
      </c>
      <c r="AO3" s="279" t="s">
        <v>114</v>
      </c>
      <c r="AP3" s="279" t="s">
        <v>61</v>
      </c>
      <c r="AQ3" s="167" t="s">
        <v>13</v>
      </c>
      <c r="AR3" s="279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285.87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233</v>
      </c>
      <c r="B5" s="2"/>
      <c r="C5" s="2">
        <v>1140.48</v>
      </c>
      <c r="D5" s="2">
        <v>21.15</v>
      </c>
      <c r="E5" s="2">
        <v>90.42</v>
      </c>
      <c r="F5" s="2">
        <v>99</v>
      </c>
      <c r="G5" s="2">
        <v>67.099999999999994</v>
      </c>
      <c r="H5" s="2">
        <v>14.58</v>
      </c>
      <c r="I5" s="2"/>
      <c r="J5" s="2">
        <v>25.61</v>
      </c>
      <c r="K5" s="2"/>
      <c r="L5" s="2">
        <v>1458.34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234</v>
      </c>
      <c r="B6" s="2"/>
      <c r="C6" s="2">
        <v>2194.86</v>
      </c>
      <c r="D6" s="2">
        <v>44.1</v>
      </c>
      <c r="E6" s="2">
        <v>188.58</v>
      </c>
      <c r="F6" s="2">
        <v>299</v>
      </c>
      <c r="G6" s="2">
        <v>182.66</v>
      </c>
      <c r="H6" s="2">
        <v>30.42</v>
      </c>
      <c r="I6" s="2"/>
      <c r="J6" s="2">
        <v>102.05</v>
      </c>
      <c r="K6" s="2"/>
      <c r="L6" s="2">
        <v>3041.67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235</v>
      </c>
      <c r="B7" s="2"/>
      <c r="C7" s="2">
        <v>1089.5999999999999</v>
      </c>
      <c r="D7" s="2">
        <v>18.68</v>
      </c>
      <c r="E7" s="2">
        <v>79.86</v>
      </c>
      <c r="F7" s="2">
        <v>28</v>
      </c>
      <c r="G7" s="2">
        <v>58.98</v>
      </c>
      <c r="H7" s="2">
        <v>12.88</v>
      </c>
      <c r="I7" s="2"/>
      <c r="J7" s="2"/>
      <c r="K7" s="2"/>
      <c r="L7" s="2">
        <v>1288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1" t="s">
        <v>240</v>
      </c>
      <c r="B8" s="2"/>
      <c r="C8" s="2">
        <v>2000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2000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15" x14ac:dyDescent="0.4">
      <c r="A9" s="238" t="s">
        <v>1122</v>
      </c>
      <c r="B9" s="2">
        <v>154.86000000000001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153.46</v>
      </c>
      <c r="O9" s="2">
        <v>1.4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15" x14ac:dyDescent="0.4">
      <c r="A10" s="238" t="s">
        <v>1121</v>
      </c>
      <c r="B10" s="2">
        <v>5723.1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5723.1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15" x14ac:dyDescent="0.4">
      <c r="A11" s="238" t="s">
        <v>1123</v>
      </c>
      <c r="B11" s="2">
        <v>1712.95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1678.95</v>
      </c>
      <c r="O11" s="2">
        <v>14</v>
      </c>
      <c r="P11" s="2"/>
      <c r="Q11" s="2">
        <v>20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1124</v>
      </c>
      <c r="B12" s="2">
        <v>3459.6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3428.1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>
        <v>31.5</v>
      </c>
      <c r="AU12" s="2"/>
    </row>
    <row r="13" spans="1:47" ht="13.15" x14ac:dyDescent="0.4">
      <c r="A13" s="238" t="s">
        <v>1131</v>
      </c>
      <c r="B13" s="2">
        <v>1803.67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1790.72</v>
      </c>
      <c r="O13" s="2">
        <v>12.95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348</v>
      </c>
      <c r="B14" s="2"/>
      <c r="C14" s="2">
        <v>3700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3700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35">
      <c r="A15" s="90" t="s">
        <v>1125</v>
      </c>
      <c r="B15" s="2"/>
      <c r="C15" s="2">
        <v>1110.8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1110.8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35">
      <c r="A16" s="90" t="s">
        <v>544</v>
      </c>
      <c r="B16" s="2"/>
      <c r="C16" s="2">
        <v>5.29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v>5.29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35">
      <c r="A17" s="90" t="s">
        <v>1126</v>
      </c>
      <c r="B17" s="2"/>
      <c r="C17" s="2">
        <v>1101.74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v>1101.74</v>
      </c>
      <c r="AO17" s="2"/>
      <c r="AP17" s="2"/>
      <c r="AQ17" s="2"/>
      <c r="AR17" s="2"/>
      <c r="AS17" s="2"/>
      <c r="AT17" s="2"/>
      <c r="AU17" s="2"/>
    </row>
    <row r="18" spans="1:47" x14ac:dyDescent="0.35">
      <c r="A18" s="90" t="s">
        <v>250</v>
      </c>
      <c r="B18" s="2"/>
      <c r="C18" s="2">
        <v>960.35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960.35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15" x14ac:dyDescent="0.4">
      <c r="A19" s="238" t="s">
        <v>1127</v>
      </c>
      <c r="B19" s="2">
        <v>3365.64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3365.64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15" x14ac:dyDescent="0.4">
      <c r="A20" s="238" t="s">
        <v>1128</v>
      </c>
      <c r="B20" s="2">
        <v>30.75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30.75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15" x14ac:dyDescent="0.4">
      <c r="A21" s="238" t="s">
        <v>1132</v>
      </c>
      <c r="B21" s="2">
        <v>1002.22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995.22</v>
      </c>
      <c r="O21" s="2">
        <v>7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262</v>
      </c>
      <c r="B22" s="2"/>
      <c r="C22" s="2">
        <v>2450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2450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 t="s">
        <v>251</v>
      </c>
      <c r="B23" s="2"/>
      <c r="C23" s="2">
        <v>483.02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483.02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252</v>
      </c>
      <c r="B24" s="2"/>
      <c r="C24" s="2">
        <v>2013.34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v>2013.34</v>
      </c>
      <c r="AF24" s="2">
        <v>2013.34</v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253</v>
      </c>
      <c r="B25" s="2"/>
      <c r="C25" s="2">
        <v>2205.9699999999998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2205.9699999999998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90" t="s">
        <v>289</v>
      </c>
      <c r="B26" s="2"/>
      <c r="C26" s="2">
        <v>346.62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>
        <v>346.62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35">
      <c r="A27" s="90" t="s">
        <v>794</v>
      </c>
      <c r="B27" s="2"/>
      <c r="C27" s="2">
        <v>81.73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>
        <v>81.73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35">
      <c r="A28" s="90" t="s">
        <v>292</v>
      </c>
      <c r="B28" s="2"/>
      <c r="C28" s="2">
        <v>37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>
        <v>37</v>
      </c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292</v>
      </c>
      <c r="B29" s="2"/>
      <c r="C29" s="2">
        <v>42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42</v>
      </c>
      <c r="AN29" s="2"/>
      <c r="AO29" s="2"/>
      <c r="AP29" s="2"/>
      <c r="AQ29" s="2"/>
      <c r="AR29" s="2"/>
      <c r="AS29" s="2"/>
      <c r="AT29" s="2"/>
      <c r="AU29" s="2"/>
    </row>
    <row r="30" spans="1:47" ht="13.15" x14ac:dyDescent="0.4">
      <c r="A30" s="238" t="s">
        <v>1133</v>
      </c>
      <c r="B30" s="2">
        <v>2540.13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2540.13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15" x14ac:dyDescent="0.4">
      <c r="A31" s="238" t="s">
        <v>1135</v>
      </c>
      <c r="B31" s="2">
        <v>983.04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954.99</v>
      </c>
      <c r="O31" s="2">
        <v>8.0500000000000007</v>
      </c>
      <c r="P31" s="2"/>
      <c r="Q31" s="2">
        <v>20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35">
      <c r="A32" s="90" t="s">
        <v>270</v>
      </c>
      <c r="B32" s="2"/>
      <c r="C32" s="2">
        <v>4300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4300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15" x14ac:dyDescent="0.4">
      <c r="A33" s="238" t="s">
        <v>1136</v>
      </c>
      <c r="B33" s="2">
        <v>3043.71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2273.71</v>
      </c>
      <c r="O33" s="2"/>
      <c r="P33" s="2"/>
      <c r="Q33" s="2">
        <v>20</v>
      </c>
      <c r="R33" s="2"/>
      <c r="S33" s="2">
        <v>750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15" x14ac:dyDescent="0.4">
      <c r="A34" s="238" t="s">
        <v>1137</v>
      </c>
      <c r="B34" s="2">
        <v>1558.91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1549.81</v>
      </c>
      <c r="O34" s="2">
        <v>9.1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35">
      <c r="A35" s="90" t="s">
        <v>1134</v>
      </c>
      <c r="B35" s="2"/>
      <c r="C35" s="2">
        <v>21302.65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v>21302.65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35">
      <c r="A36" s="90" t="s">
        <v>364</v>
      </c>
      <c r="B36" s="2"/>
      <c r="C36" s="2">
        <v>95.97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95.97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35">
      <c r="A37" s="90" t="s">
        <v>363</v>
      </c>
      <c r="B37" s="2"/>
      <c r="C37" s="2">
        <v>2051.33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2051.33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 t="s">
        <v>435</v>
      </c>
      <c r="B38" s="2"/>
      <c r="C38" s="2">
        <v>17.989999999999998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>
        <v>17.989999999999998</v>
      </c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244</v>
      </c>
      <c r="B39" s="2"/>
      <c r="C39" s="2">
        <v>1650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43"/>
      <c r="X39" s="2"/>
      <c r="Y39" s="2"/>
      <c r="Z39" s="2"/>
      <c r="AA39" s="2">
        <v>1650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3.15" x14ac:dyDescent="0.4">
      <c r="A40" s="238" t="s">
        <v>1138</v>
      </c>
      <c r="B40" s="2">
        <v>121.79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120.74</v>
      </c>
      <c r="O40" s="2">
        <v>1.05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3.15" x14ac:dyDescent="0.4">
      <c r="A41" s="238" t="s">
        <v>1139</v>
      </c>
      <c r="B41" s="2">
        <v>429.73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v>427.28</v>
      </c>
      <c r="O41" s="2">
        <v>2.4500000000000002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3.15" x14ac:dyDescent="0.4">
      <c r="A42" s="238" t="s">
        <v>1140</v>
      </c>
      <c r="B42" s="2">
        <v>6539.4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6539.4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15" x14ac:dyDescent="0.4">
      <c r="A43" s="238" t="s">
        <v>1141</v>
      </c>
      <c r="B43" s="2">
        <v>1511.14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1424.59</v>
      </c>
      <c r="O43" s="2">
        <v>11.55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>
        <v>75</v>
      </c>
      <c r="AU43" s="2"/>
    </row>
    <row r="44" spans="1:47" x14ac:dyDescent="0.35">
      <c r="A44" s="90" t="s">
        <v>274</v>
      </c>
      <c r="B44" s="2"/>
      <c r="C44" s="2">
        <v>675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>
        <v>675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1142</v>
      </c>
      <c r="B45" s="2">
        <v>4082.91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4042.91</v>
      </c>
      <c r="O45" s="2"/>
      <c r="P45" s="2"/>
      <c r="Q45" s="2">
        <v>40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15" x14ac:dyDescent="0.4">
      <c r="A46" s="238" t="s">
        <v>1148</v>
      </c>
      <c r="B46" s="2">
        <v>3147.15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3123</v>
      </c>
      <c r="O46" s="2">
        <v>24.15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35">
      <c r="A47" s="90" t="s">
        <v>1143</v>
      </c>
      <c r="B47" s="2"/>
      <c r="C47" s="2">
        <v>75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75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35">
      <c r="A48" s="90" t="s">
        <v>1146</v>
      </c>
      <c r="B48" s="2"/>
      <c r="C48" s="2">
        <v>25.11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25.11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x14ac:dyDescent="0.35">
      <c r="A49" s="90" t="s">
        <v>292</v>
      </c>
      <c r="B49" s="2"/>
      <c r="C49" s="2">
        <v>23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>
        <v>23</v>
      </c>
      <c r="AN49" s="2"/>
      <c r="AO49" s="2"/>
      <c r="AP49" s="2"/>
      <c r="AQ49" s="2"/>
      <c r="AR49" s="2"/>
      <c r="AS49" s="2"/>
      <c r="AT49" s="2"/>
      <c r="AU49" s="2"/>
    </row>
    <row r="50" spans="1:47" x14ac:dyDescent="0.35">
      <c r="A50" s="90" t="s">
        <v>292</v>
      </c>
      <c r="B50" s="2"/>
      <c r="C50" s="2">
        <v>37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>
        <v>37</v>
      </c>
      <c r="AN50" s="2"/>
      <c r="AO50" s="2"/>
      <c r="AP50" s="2"/>
      <c r="AQ50" s="2"/>
      <c r="AR50" s="2"/>
      <c r="AS50" s="2"/>
      <c r="AT50" s="2"/>
      <c r="AU50" s="2"/>
    </row>
    <row r="51" spans="1:47" x14ac:dyDescent="0.35">
      <c r="A51" s="90" t="s">
        <v>582</v>
      </c>
      <c r="B51" s="2"/>
      <c r="C51" s="2">
        <v>103.16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v>103.16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3.15" x14ac:dyDescent="0.4">
      <c r="A52" s="238" t="s">
        <v>1149</v>
      </c>
      <c r="B52" s="2">
        <v>114.57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113.52</v>
      </c>
      <c r="O52" s="2">
        <v>1.05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3.15" x14ac:dyDescent="0.4">
      <c r="A53" s="238" t="s">
        <v>1147</v>
      </c>
      <c r="B53" s="2">
        <v>2462.0500000000002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2462.0500000000002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3.15" x14ac:dyDescent="0.4">
      <c r="A54" s="238" t="s">
        <v>1152</v>
      </c>
      <c r="B54" s="2">
        <v>634.34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629.44000000000005</v>
      </c>
      <c r="O54" s="2">
        <v>4.9000000000000004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x14ac:dyDescent="0.35">
      <c r="A55" s="90" t="s">
        <v>463</v>
      </c>
      <c r="B55" s="2"/>
      <c r="C55" s="2">
        <v>79.8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>
        <v>79.8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x14ac:dyDescent="0.35">
      <c r="A56" s="90" t="s">
        <v>341</v>
      </c>
      <c r="B56" s="2"/>
      <c r="C56" s="2">
        <v>179.5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179.5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35">
      <c r="A57" s="90" t="s">
        <v>961</v>
      </c>
      <c r="B57" s="2"/>
      <c r="C57" s="2">
        <v>115.45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>
        <v>115.45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x14ac:dyDescent="0.35">
      <c r="A58" s="90" t="s">
        <v>412</v>
      </c>
      <c r="B58" s="2"/>
      <c r="C58" s="2">
        <v>60.21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60.21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90" t="s">
        <v>1153</v>
      </c>
      <c r="B59" s="2"/>
      <c r="C59" s="2">
        <v>150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150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35">
      <c r="A60" s="90" t="s">
        <v>231</v>
      </c>
      <c r="B60" s="2"/>
      <c r="C60" s="2">
        <v>1212.19</v>
      </c>
      <c r="D60" s="2">
        <v>22.05</v>
      </c>
      <c r="E60" s="2">
        <v>94.29</v>
      </c>
      <c r="F60" s="2">
        <v>106</v>
      </c>
      <c r="G60" s="2">
        <v>71.099999999999994</v>
      </c>
      <c r="H60" s="2">
        <v>15.21</v>
      </c>
      <c r="I60" s="2"/>
      <c r="J60" s="2"/>
      <c r="K60" s="2"/>
      <c r="L60" s="2">
        <v>1520.84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35">
      <c r="A61" s="90" t="s">
        <v>233</v>
      </c>
      <c r="B61" s="2"/>
      <c r="C61" s="2">
        <v>1166.0899999999999</v>
      </c>
      <c r="D61" s="2">
        <v>21.15</v>
      </c>
      <c r="E61" s="2">
        <v>90.42</v>
      </c>
      <c r="F61" s="2">
        <v>99</v>
      </c>
      <c r="G61" s="2">
        <v>67.099999999999994</v>
      </c>
      <c r="H61" s="2">
        <v>14.58</v>
      </c>
      <c r="I61" s="2"/>
      <c r="J61" s="2"/>
      <c r="K61" s="2"/>
      <c r="L61" s="2">
        <v>1458.34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43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3.15" x14ac:dyDescent="0.4">
      <c r="A62" s="238" t="s">
        <v>1155</v>
      </c>
      <c r="B62" s="2">
        <v>1455.06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1160.26</v>
      </c>
      <c r="O62" s="2">
        <v>9.8000000000000007</v>
      </c>
      <c r="P62" s="2"/>
      <c r="Q62" s="2"/>
      <c r="R62" s="2"/>
      <c r="S62" s="2"/>
      <c r="T62" s="2"/>
      <c r="U62" s="2">
        <v>60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>
        <v>225</v>
      </c>
      <c r="AU62" s="2"/>
    </row>
    <row r="63" spans="1:47" ht="13.15" x14ac:dyDescent="0.4">
      <c r="A63" s="238" t="s">
        <v>1157</v>
      </c>
      <c r="B63" s="2">
        <v>109.62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108.22</v>
      </c>
      <c r="O63" s="2">
        <v>1.4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3.15" x14ac:dyDescent="0.4">
      <c r="A64" s="238" t="s">
        <v>1158</v>
      </c>
      <c r="B64" s="2">
        <v>203.7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201.95</v>
      </c>
      <c r="O64" s="2">
        <v>1.75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1154</v>
      </c>
      <c r="B65" s="2"/>
      <c r="C65" s="2">
        <v>308.81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308.81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1156</v>
      </c>
      <c r="B66" s="2"/>
      <c r="C66" s="2">
        <v>75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>
        <v>75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90" t="s">
        <v>1165</v>
      </c>
      <c r="B67" s="2"/>
      <c r="C67" s="2">
        <v>214.81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214.81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3.15" x14ac:dyDescent="0.4">
      <c r="A68" s="238" t="s">
        <v>1166</v>
      </c>
      <c r="B68" s="2">
        <v>10067.68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>
        <v>10067.68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 t="s">
        <v>1167</v>
      </c>
      <c r="B69" s="2"/>
      <c r="C69" s="2">
        <v>75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>
        <v>75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3.15" x14ac:dyDescent="0.4">
      <c r="A70" s="238" t="s">
        <v>1168</v>
      </c>
      <c r="B70" s="2">
        <v>2232.63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2232.63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3.15" x14ac:dyDescent="0.4">
      <c r="A71" s="238" t="s">
        <v>1169</v>
      </c>
      <c r="B71" s="2">
        <v>23.04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23.04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3.15" x14ac:dyDescent="0.4">
      <c r="A72" s="238" t="s">
        <v>1173</v>
      </c>
      <c r="B72" s="2">
        <v>797.85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718.65</v>
      </c>
      <c r="O72" s="2">
        <v>4.2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>
        <v>75</v>
      </c>
      <c r="AU72" s="2"/>
    </row>
    <row r="73" spans="1:47" x14ac:dyDescent="0.35">
      <c r="A73" s="90" t="s">
        <v>292</v>
      </c>
      <c r="B73" s="2"/>
      <c r="C73" s="2">
        <v>47.01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>
        <v>47.01</v>
      </c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1174</v>
      </c>
      <c r="B74" s="2"/>
      <c r="C74" s="2">
        <v>75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>
        <v>75</v>
      </c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3.15" x14ac:dyDescent="0.4">
      <c r="A75" s="238" t="s">
        <v>1177</v>
      </c>
      <c r="B75" s="2">
        <v>461.61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457.76</v>
      </c>
      <c r="O75" s="2">
        <v>3.85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 t="s">
        <v>294</v>
      </c>
      <c r="B76" s="2"/>
      <c r="C76" s="2">
        <v>168.95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>
        <v>168.95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936</v>
      </c>
      <c r="B77" s="2"/>
      <c r="C77" s="2">
        <v>70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>
        <v>70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90" t="s">
        <v>1178</v>
      </c>
      <c r="B78" s="2"/>
      <c r="C78" s="2">
        <v>21.98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>
        <v>21.98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35">
      <c r="A79" s="90" t="s">
        <v>273</v>
      </c>
      <c r="B79" s="2"/>
      <c r="C79" s="2">
        <v>622.79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>
        <v>127.66</v>
      </c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>
        <v>495.13</v>
      </c>
      <c r="AQ79" s="2"/>
      <c r="AR79" s="2"/>
      <c r="AS79" s="2"/>
      <c r="AT79" s="2"/>
      <c r="AU79" s="2"/>
    </row>
    <row r="80" spans="1:47" ht="13.15" x14ac:dyDescent="0.4">
      <c r="A80" s="238" t="s">
        <v>1179</v>
      </c>
      <c r="B80" s="2">
        <v>283.33999999999997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280.19</v>
      </c>
      <c r="O80" s="2">
        <v>3.15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35">
      <c r="A81" s="90" t="s">
        <v>358</v>
      </c>
      <c r="B81" s="2"/>
      <c r="C81" s="2">
        <v>75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>
        <v>75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35">
      <c r="A82" s="90" t="s">
        <v>1180</v>
      </c>
      <c r="B82" s="2"/>
      <c r="C82" s="2">
        <v>75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>
        <v>75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3.15" x14ac:dyDescent="0.4">
      <c r="A83" s="238" t="s">
        <v>1181</v>
      </c>
      <c r="B83" s="2">
        <v>1605.07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1605.07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3.15" x14ac:dyDescent="0.4">
      <c r="A84" s="238" t="s">
        <v>1182</v>
      </c>
      <c r="B84" s="2">
        <v>22.31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22.31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3.15" x14ac:dyDescent="0.4">
      <c r="A85" s="238" t="s">
        <v>1185</v>
      </c>
      <c r="B85" s="2">
        <v>396.24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214.14</v>
      </c>
      <c r="O85" s="2">
        <v>2.1</v>
      </c>
      <c r="P85" s="2"/>
      <c r="Q85" s="2"/>
      <c r="R85" s="2"/>
      <c r="S85" s="2"/>
      <c r="T85" s="2"/>
      <c r="U85" s="2">
        <v>30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>
        <v>150</v>
      </c>
      <c r="AU85" s="2"/>
    </row>
    <row r="86" spans="1:47" x14ac:dyDescent="0.35">
      <c r="A86" s="90" t="s">
        <v>1184</v>
      </c>
      <c r="B86" s="2"/>
      <c r="C86" s="2">
        <v>8650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>
        <v>8650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35">
      <c r="A87" s="90" t="s">
        <v>1183</v>
      </c>
      <c r="B87" s="2"/>
      <c r="C87" s="2">
        <v>480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>
        <v>480</v>
      </c>
      <c r="AN87" s="2"/>
      <c r="AO87" s="2"/>
      <c r="AP87" s="2"/>
      <c r="AQ87" s="2"/>
      <c r="AR87" s="2"/>
      <c r="AS87" s="2"/>
      <c r="AT87" s="2"/>
      <c r="AU87" s="2"/>
    </row>
    <row r="88" spans="1:47" x14ac:dyDescent="0.35">
      <c r="A88" s="90" t="s">
        <v>677</v>
      </c>
      <c r="B88" s="2"/>
      <c r="C88" s="2">
        <v>4.8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>
        <v>4.8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3.15" x14ac:dyDescent="0.4">
      <c r="A89" s="238" t="s">
        <v>1189</v>
      </c>
      <c r="B89" s="2">
        <v>1064.02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1058.42</v>
      </c>
      <c r="O89" s="2">
        <v>5.6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3.15" x14ac:dyDescent="0.4">
      <c r="A90" s="238" t="s">
        <v>1188</v>
      </c>
      <c r="B90" s="2">
        <v>61.57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61.22</v>
      </c>
      <c r="O90" s="2">
        <v>0.35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35">
      <c r="A91" s="90" t="s">
        <v>1190</v>
      </c>
      <c r="B91" s="2"/>
      <c r="C91" s="2">
        <v>480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>
        <v>480</v>
      </c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35">
      <c r="A92" s="90" t="s">
        <v>1191</v>
      </c>
      <c r="B92" s="2"/>
      <c r="C92" s="2">
        <v>2600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>
        <v>2600</v>
      </c>
      <c r="AO92" s="2"/>
      <c r="AP92" s="2"/>
      <c r="AQ92" s="2"/>
      <c r="AR92" s="2"/>
      <c r="AS92" s="2"/>
      <c r="AT92" s="2"/>
      <c r="AU92" s="2"/>
    </row>
    <row r="93" spans="1:47" x14ac:dyDescent="0.35">
      <c r="A93" s="90" t="s">
        <v>1192</v>
      </c>
      <c r="B93" s="2"/>
      <c r="C93" s="2">
        <v>351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>
        <v>351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35">
      <c r="A94" s="90" t="s">
        <v>1193</v>
      </c>
      <c r="B94" s="2"/>
      <c r="C94" s="2">
        <v>47.32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>
        <v>47.32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35">
      <c r="A95" s="90" t="s">
        <v>292</v>
      </c>
      <c r="B95" s="2"/>
      <c r="C95" s="2">
        <v>41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>
        <v>41</v>
      </c>
      <c r="AN95" s="2"/>
      <c r="AO95" s="2"/>
      <c r="AP95" s="2"/>
      <c r="AQ95" s="2"/>
      <c r="AR95" s="2"/>
      <c r="AS95" s="2"/>
      <c r="AT95" s="2"/>
      <c r="AU95" s="2"/>
    </row>
    <row r="96" spans="1:47" ht="13.15" x14ac:dyDescent="0.4">
      <c r="A96" s="238" t="s">
        <v>1194</v>
      </c>
      <c r="B96" s="2">
        <v>1190.3499999999999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1137.2</v>
      </c>
      <c r="O96" s="2">
        <v>3.15</v>
      </c>
      <c r="P96" s="2"/>
      <c r="Q96" s="2"/>
      <c r="R96" s="2"/>
      <c r="S96" s="2"/>
      <c r="T96" s="2"/>
      <c r="U96" s="2"/>
      <c r="V96" s="2">
        <v>50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3.15" x14ac:dyDescent="0.4">
      <c r="A97" s="238" t="s">
        <v>1195</v>
      </c>
      <c r="B97" s="2">
        <v>141.85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90.8</v>
      </c>
      <c r="O97" s="2">
        <v>1.05</v>
      </c>
      <c r="P97" s="2"/>
      <c r="Q97" s="2">
        <v>20</v>
      </c>
      <c r="R97" s="2"/>
      <c r="S97" s="2"/>
      <c r="T97" s="2"/>
      <c r="U97" s="2">
        <v>30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3.15" x14ac:dyDescent="0.4">
      <c r="A98" s="238" t="s">
        <v>1196</v>
      </c>
      <c r="B98" s="2">
        <v>3449.1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3279.1</v>
      </c>
      <c r="O98" s="2"/>
      <c r="P98" s="2"/>
      <c r="Q98" s="2">
        <v>20</v>
      </c>
      <c r="R98" s="2"/>
      <c r="S98" s="2"/>
      <c r="T98" s="2"/>
      <c r="U98" s="2"/>
      <c r="V98" s="2">
        <v>150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3.15" x14ac:dyDescent="0.4">
      <c r="A99" s="238" t="s">
        <v>1206</v>
      </c>
      <c r="B99" s="2">
        <v>209.84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138.44</v>
      </c>
      <c r="O99" s="2">
        <v>1.4</v>
      </c>
      <c r="P99" s="2"/>
      <c r="Q99" s="2">
        <v>20</v>
      </c>
      <c r="R99" s="2"/>
      <c r="S99" s="2"/>
      <c r="T99" s="2"/>
      <c r="U99" s="2"/>
      <c r="V99" s="2">
        <v>50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x14ac:dyDescent="0.35">
      <c r="A100" s="90" t="s">
        <v>512</v>
      </c>
      <c r="B100" s="2"/>
      <c r="C100" s="2">
        <v>3319.5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>
        <v>3319.5</v>
      </c>
      <c r="AP100" s="2"/>
      <c r="AQ100" s="2"/>
      <c r="AR100" s="2"/>
      <c r="AS100" s="2"/>
      <c r="AT100" s="2"/>
      <c r="AU100" s="2"/>
    </row>
    <row r="101" spans="1:47" x14ac:dyDescent="0.35">
      <c r="A101" s="90" t="s">
        <v>511</v>
      </c>
      <c r="B101" s="2"/>
      <c r="C101" s="2">
        <v>25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>
        <v>25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35">
      <c r="A102" s="90" t="s">
        <v>505</v>
      </c>
      <c r="B102" s="2"/>
      <c r="C102" s="2">
        <v>475.75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>
        <v>475.75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35">
      <c r="A103" s="90" t="s">
        <v>1199</v>
      </c>
      <c r="B103" s="2"/>
      <c r="C103" s="2">
        <v>22.18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52.82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>
        <v>75</v>
      </c>
      <c r="AT103" s="2"/>
      <c r="AU103" s="2"/>
    </row>
    <row r="104" spans="1:47" x14ac:dyDescent="0.35">
      <c r="A104" s="90" t="s">
        <v>1200</v>
      </c>
      <c r="B104" s="2"/>
      <c r="C104" s="2">
        <v>53.23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21.77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>
        <v>75</v>
      </c>
      <c r="AT104" s="2"/>
      <c r="AU104" s="2"/>
    </row>
    <row r="105" spans="1:47" x14ac:dyDescent="0.35">
      <c r="A105" s="90" t="s">
        <v>1201</v>
      </c>
      <c r="B105" s="2"/>
      <c r="C105" s="2">
        <v>41.51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33.49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>
        <v>75</v>
      </c>
      <c r="AT105" s="2"/>
      <c r="AU105" s="2"/>
    </row>
    <row r="106" spans="1:47" x14ac:dyDescent="0.35">
      <c r="A106" s="90" t="s">
        <v>1202</v>
      </c>
      <c r="B106" s="2"/>
      <c r="C106" s="2">
        <v>31.46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43.54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>
        <v>75</v>
      </c>
      <c r="AT106" s="2"/>
      <c r="AU106" s="2"/>
    </row>
    <row r="107" spans="1:47" x14ac:dyDescent="0.35">
      <c r="A107" s="90" t="s">
        <v>1203</v>
      </c>
      <c r="B107" s="2"/>
      <c r="C107" s="2">
        <v>16.18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58.82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>
        <v>75</v>
      </c>
      <c r="AT107" s="2"/>
      <c r="AU107" s="2"/>
    </row>
    <row r="108" spans="1:47" x14ac:dyDescent="0.35">
      <c r="A108" s="90" t="s">
        <v>413</v>
      </c>
      <c r="B108" s="2"/>
      <c r="C108" s="2">
        <v>3700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>
        <v>3700</v>
      </c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3.15" x14ac:dyDescent="0.4">
      <c r="A109" s="238" t="s">
        <v>1196</v>
      </c>
      <c r="B109" s="2">
        <v>525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150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>
        <v>375</v>
      </c>
      <c r="AU109" s="2"/>
    </row>
    <row r="110" spans="1:47" ht="13.15" x14ac:dyDescent="0.4">
      <c r="A110" s="238" t="s">
        <v>1196</v>
      </c>
      <c r="B110" s="2">
        <v>227.5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>
        <v>227.5</v>
      </c>
      <c r="AU110" s="2"/>
    </row>
    <row r="111" spans="1:47" ht="13.15" x14ac:dyDescent="0.4">
      <c r="A111" s="238" t="s">
        <v>1207</v>
      </c>
      <c r="B111" s="2">
        <v>227.02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225.27</v>
      </c>
      <c r="O111" s="2">
        <v>1.75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3.15" x14ac:dyDescent="0.4">
      <c r="A112" s="238" t="s">
        <v>1208</v>
      </c>
      <c r="B112" s="2">
        <v>453.3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450.15</v>
      </c>
      <c r="O112" s="2">
        <v>3.15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9" ht="13.15" x14ac:dyDescent="0.4">
      <c r="A113" s="238" t="s">
        <v>1209</v>
      </c>
      <c r="B113" s="2">
        <v>68.87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>
        <v>68.17</v>
      </c>
      <c r="O113" s="2">
        <v>0.7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9" ht="13.15" x14ac:dyDescent="0.4">
      <c r="A114" s="238" t="s">
        <v>1236</v>
      </c>
      <c r="B114" s="2">
        <v>2049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1999</v>
      </c>
      <c r="O114" s="2"/>
      <c r="P114" s="2"/>
      <c r="Q114" s="2"/>
      <c r="R114" s="2"/>
      <c r="S114" s="2"/>
      <c r="T114" s="2"/>
      <c r="U114" s="2"/>
      <c r="V114" s="2">
        <v>50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9" ht="13.15" x14ac:dyDescent="0.4">
      <c r="A115" s="238" t="s">
        <v>1213</v>
      </c>
      <c r="B115" s="2">
        <v>753.33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747.38</v>
      </c>
      <c r="O115" s="2">
        <v>5.95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9" x14ac:dyDescent="0.35">
      <c r="A116" s="90" t="s">
        <v>1116</v>
      </c>
      <c r="B116" s="2"/>
      <c r="C116" s="2">
        <v>1000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>
        <v>1000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9" x14ac:dyDescent="0.35">
      <c r="A117" s="90" t="s">
        <v>292</v>
      </c>
      <c r="B117" s="2"/>
      <c r="C117" s="2">
        <v>38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>
        <v>38</v>
      </c>
      <c r="AN117" s="2"/>
      <c r="AO117" s="2"/>
      <c r="AP117" s="2"/>
      <c r="AQ117" s="2"/>
      <c r="AR117" s="2"/>
      <c r="AS117" s="2"/>
      <c r="AT117" s="2"/>
      <c r="AU117" s="2"/>
    </row>
    <row r="118" spans="1:49" x14ac:dyDescent="0.35">
      <c r="A118" s="90" t="s">
        <v>292</v>
      </c>
      <c r="B118" s="2"/>
      <c r="C118" s="2">
        <v>22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>
        <v>22</v>
      </c>
      <c r="AN118" s="2"/>
      <c r="AO118" s="2"/>
      <c r="AP118" s="2"/>
      <c r="AQ118" s="2"/>
      <c r="AR118" s="2"/>
      <c r="AS118" s="2"/>
      <c r="AT118" s="2"/>
      <c r="AU118" s="2"/>
    </row>
    <row r="119" spans="1:49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>
        <f>AD121+AF121+AH121+AI121</f>
        <v>66581.94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>
        <v>64282.73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W119" s="280" t="s">
        <v>19</v>
      </c>
    </row>
    <row r="121" spans="1:49" ht="43.5" customHeight="1" x14ac:dyDescent="0.35">
      <c r="A121" t="s">
        <v>18</v>
      </c>
      <c r="B121" s="4">
        <f>SUM(B4:B119)</f>
        <v>72500.559999999983</v>
      </c>
      <c r="C121" s="4">
        <f t="shared" ref="C121:AU121" si="0">SUM(C4:C119)</f>
        <v>78722.720000000001</v>
      </c>
      <c r="D121" s="4">
        <f t="shared" si="0"/>
        <v>149.18000000000004</v>
      </c>
      <c r="E121" s="4">
        <f t="shared" si="0"/>
        <v>637.86</v>
      </c>
      <c r="F121" s="4">
        <f t="shared" si="0"/>
        <v>737</v>
      </c>
      <c r="G121" s="4">
        <f t="shared" si="0"/>
        <v>518.04000000000008</v>
      </c>
      <c r="H121" s="4">
        <f t="shared" si="0"/>
        <v>102.88000000000001</v>
      </c>
      <c r="I121" s="4">
        <f t="shared" si="0"/>
        <v>0</v>
      </c>
      <c r="J121" s="4">
        <f t="shared" si="0"/>
        <v>127.66</v>
      </c>
      <c r="K121" s="4">
        <f t="shared" si="0"/>
        <v>0</v>
      </c>
      <c r="L121" s="225">
        <f t="shared" si="0"/>
        <v>10288.030000000001</v>
      </c>
      <c r="M121" s="4">
        <f t="shared" si="0"/>
        <v>66581.94</v>
      </c>
      <c r="N121" s="4">
        <f t="shared" si="0"/>
        <v>70075.000000000029</v>
      </c>
      <c r="O121" s="4">
        <f t="shared" si="0"/>
        <v>147.00000000000003</v>
      </c>
      <c r="P121" s="4">
        <f t="shared" si="0"/>
        <v>47.32</v>
      </c>
      <c r="Q121" s="4">
        <f t="shared" si="0"/>
        <v>160</v>
      </c>
      <c r="R121" s="4">
        <f t="shared" si="0"/>
        <v>0</v>
      </c>
      <c r="S121" s="4">
        <f t="shared" si="0"/>
        <v>750</v>
      </c>
      <c r="T121" s="4">
        <f t="shared" si="0"/>
        <v>0</v>
      </c>
      <c r="U121" s="4">
        <f t="shared" si="0"/>
        <v>120</v>
      </c>
      <c r="V121" s="4">
        <f t="shared" si="0"/>
        <v>300</v>
      </c>
      <c r="W121" s="4">
        <f t="shared" si="0"/>
        <v>156.18</v>
      </c>
      <c r="X121" s="4">
        <f t="shared" si="0"/>
        <v>14485.579999999998</v>
      </c>
      <c r="Y121" s="4">
        <f t="shared" si="0"/>
        <v>383.76</v>
      </c>
      <c r="Z121" s="4">
        <f t="shared" si="0"/>
        <v>308.81</v>
      </c>
      <c r="AA121" s="4">
        <f t="shared" si="0"/>
        <v>15775</v>
      </c>
      <c r="AB121" s="4">
        <f t="shared" si="0"/>
        <v>727.66</v>
      </c>
      <c r="AC121" s="4">
        <f t="shared" si="0"/>
        <v>21302.65</v>
      </c>
      <c r="AD121" s="4">
        <f t="shared" si="0"/>
        <v>64282.73</v>
      </c>
      <c r="AE121" s="4">
        <f t="shared" si="0"/>
        <v>2013.34</v>
      </c>
      <c r="AF121" s="4">
        <f t="shared" si="0"/>
        <v>2013.34</v>
      </c>
      <c r="AG121" s="4">
        <f t="shared" si="0"/>
        <v>346.62</v>
      </c>
      <c r="AH121" s="4">
        <f t="shared" si="0"/>
        <v>285.87</v>
      </c>
      <c r="AI121" s="4">
        <f t="shared" si="0"/>
        <v>0</v>
      </c>
      <c r="AJ121" s="4">
        <f t="shared" si="0"/>
        <v>505.11</v>
      </c>
      <c r="AK121" s="4">
        <f t="shared" si="0"/>
        <v>2489.35</v>
      </c>
      <c r="AL121" s="4">
        <f t="shared" si="0"/>
        <v>3700</v>
      </c>
      <c r="AM121" s="4">
        <f t="shared" si="0"/>
        <v>785</v>
      </c>
      <c r="AN121" s="4">
        <f t="shared" si="0"/>
        <v>3701.74</v>
      </c>
      <c r="AO121" s="4">
        <f t="shared" si="0"/>
        <v>3319.5</v>
      </c>
      <c r="AP121" s="4">
        <f t="shared" si="0"/>
        <v>495.13</v>
      </c>
      <c r="AQ121" s="4">
        <f t="shared" si="0"/>
        <v>0</v>
      </c>
      <c r="AR121" s="4">
        <f t="shared" si="0"/>
        <v>0</v>
      </c>
      <c r="AS121" s="4">
        <f t="shared" si="0"/>
        <v>375</v>
      </c>
      <c r="AT121" s="225">
        <f t="shared" si="0"/>
        <v>1159</v>
      </c>
      <c r="AU121" s="4">
        <f t="shared" si="0"/>
        <v>0</v>
      </c>
      <c r="AW121" s="4">
        <f>B121-C121-D121-E121-F121-G121-H121-I121-J121-K121+L121+M121-N121-O121+P121-Q121-R121-S121-T121-U121-V121+W121+X121+Y121+Z121+AA121+AB121+AC121-AD121+AE121-AF121+AG121-AH121-AI121+AJ121+AK121+AL121+AM121+AN121+AO121+AP121+AQ121+AR121+AS121-AT121+AU121</f>
        <v>-4.4565240386873484E-11</v>
      </c>
    </row>
    <row r="123" spans="1:49" ht="15.4" thickBot="1" x14ac:dyDescent="0.45">
      <c r="A123" s="10" t="s">
        <v>22</v>
      </c>
      <c r="C123" s="15">
        <f>C2+B121-C121</f>
        <v>151242.91000000035</v>
      </c>
      <c r="D123" s="14"/>
    </row>
  </sheetData>
  <mergeCells count="1">
    <mergeCell ref="AE3:AF3"/>
  </mergeCells>
  <pageMargins left="0.2" right="0.39" top="1" bottom="1" header="0.5" footer="0.5"/>
  <pageSetup paperSize="5" scale="70" orientation="landscape" horizontalDpi="4294967294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BB116"/>
  <sheetViews>
    <sheetView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69" sqref="A69:XFD69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0.1328125" customWidth="1"/>
    <col min="10" max="10" width="7.86328125" customWidth="1"/>
    <col min="11" max="11" width="8.1328125" hidden="1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8.86328125" bestFit="1" customWidth="1"/>
    <col min="32" max="32" width="9.86328125" customWidth="1"/>
    <col min="37" max="37" width="9.33203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44105</v>
      </c>
    </row>
    <row r="2" spans="1:47" ht="15.4" thickBot="1" x14ac:dyDescent="0.45">
      <c r="A2" s="10" t="s">
        <v>21</v>
      </c>
      <c r="B2" s="13"/>
      <c r="C2" s="15">
        <f>'September 2020'!C114</f>
        <v>152481.02000000043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54" t="s">
        <v>201</v>
      </c>
      <c r="AL3" s="237" t="s">
        <v>206</v>
      </c>
      <c r="AM3" s="263" t="s">
        <v>128</v>
      </c>
      <c r="AN3" s="263" t="s">
        <v>53</v>
      </c>
      <c r="AO3" s="263" t="s">
        <v>114</v>
      </c>
      <c r="AP3" s="263" t="s">
        <v>61</v>
      </c>
      <c r="AQ3" s="167" t="s">
        <v>13</v>
      </c>
      <c r="AR3" s="263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326.79000000000002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233</v>
      </c>
      <c r="B5" s="2"/>
      <c r="C5" s="2">
        <v>1140.48</v>
      </c>
      <c r="D5" s="2">
        <v>21.15</v>
      </c>
      <c r="E5" s="2">
        <v>90.42</v>
      </c>
      <c r="F5" s="2">
        <v>99</v>
      </c>
      <c r="G5" s="2">
        <v>67.099999999999994</v>
      </c>
      <c r="H5" s="2">
        <v>14.58</v>
      </c>
      <c r="I5" s="2"/>
      <c r="J5" s="2">
        <v>25.61</v>
      </c>
      <c r="K5" s="2"/>
      <c r="L5" s="2">
        <v>1458.34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234</v>
      </c>
      <c r="B6" s="2"/>
      <c r="C6" s="2">
        <v>2194.86</v>
      </c>
      <c r="D6" s="2">
        <v>44.1</v>
      </c>
      <c r="E6" s="2">
        <v>188.58</v>
      </c>
      <c r="F6" s="2">
        <v>299</v>
      </c>
      <c r="G6" s="2">
        <v>182.66</v>
      </c>
      <c r="H6" s="2">
        <v>30.42</v>
      </c>
      <c r="I6" s="2"/>
      <c r="J6" s="2">
        <v>102.05</v>
      </c>
      <c r="K6" s="2"/>
      <c r="L6" s="2">
        <v>3041.67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235</v>
      </c>
      <c r="B7" s="2"/>
      <c r="C7" s="2">
        <v>662.62</v>
      </c>
      <c r="D7" s="2">
        <v>10.42</v>
      </c>
      <c r="E7" s="2">
        <v>44.56</v>
      </c>
      <c r="F7" s="2">
        <v>10</v>
      </c>
      <c r="G7" s="2">
        <v>23.96</v>
      </c>
      <c r="H7" s="2">
        <v>7.19</v>
      </c>
      <c r="I7" s="2"/>
      <c r="J7" s="2"/>
      <c r="K7" s="2"/>
      <c r="L7" s="2">
        <v>758.75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1" t="s">
        <v>56</v>
      </c>
      <c r="B8" s="2"/>
      <c r="C8" s="2">
        <v>2000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2000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15" x14ac:dyDescent="0.4">
      <c r="A9" s="238" t="s">
        <v>1022</v>
      </c>
      <c r="B9" s="2">
        <v>2304.33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43">
        <v>2304.33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15" x14ac:dyDescent="0.4">
      <c r="A10" s="238" t="s">
        <v>1023</v>
      </c>
      <c r="B10" s="2">
        <v>1881.33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1864.53</v>
      </c>
      <c r="O10" s="2">
        <v>16.8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x14ac:dyDescent="0.35">
      <c r="A11" s="90" t="s">
        <v>348</v>
      </c>
      <c r="B11" s="2"/>
      <c r="C11" s="2">
        <v>3700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3700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1024</v>
      </c>
      <c r="B12" s="2">
        <v>3572.26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3572.26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15" x14ac:dyDescent="0.4">
      <c r="A13" s="238" t="s">
        <v>1027</v>
      </c>
      <c r="B13" s="2">
        <v>2401.1799999999998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2289.73</v>
      </c>
      <c r="O13" s="2">
        <v>16.45</v>
      </c>
      <c r="P13" s="2"/>
      <c r="Q13" s="2">
        <v>20</v>
      </c>
      <c r="R13" s="2"/>
      <c r="S13" s="2"/>
      <c r="T13" s="2">
        <v>75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15" x14ac:dyDescent="0.4">
      <c r="A14" s="238" t="s">
        <v>1031</v>
      </c>
      <c r="B14" s="2">
        <v>678.31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674.81</v>
      </c>
      <c r="O14" s="2">
        <v>3.5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15" x14ac:dyDescent="0.4">
      <c r="A15" s="238" t="s">
        <v>1032</v>
      </c>
      <c r="B15" s="2">
        <v>373.14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370.69</v>
      </c>
      <c r="O15" s="2">
        <v>2.4500000000000002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35">
      <c r="A16" s="90" t="s">
        <v>250</v>
      </c>
      <c r="B16" s="2"/>
      <c r="C16" s="2">
        <v>848.68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848.68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15" x14ac:dyDescent="0.4">
      <c r="A17" s="238" t="s">
        <v>1028</v>
      </c>
      <c r="B17" s="2">
        <v>4800.08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4800.08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15" x14ac:dyDescent="0.4">
      <c r="A18" s="238" t="s">
        <v>1029</v>
      </c>
      <c r="B18" s="2">
        <v>30.9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30.9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15" x14ac:dyDescent="0.4">
      <c r="A19" s="238" t="s">
        <v>1034</v>
      </c>
      <c r="B19" s="2">
        <v>1139.75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1130.6500000000001</v>
      </c>
      <c r="O19" s="2">
        <v>9.1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35">
      <c r="A20" s="90" t="s">
        <v>262</v>
      </c>
      <c r="B20" s="2"/>
      <c r="C20" s="2">
        <v>2450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>
        <v>2450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 t="s">
        <v>1030</v>
      </c>
      <c r="B21" s="2"/>
      <c r="C21" s="2">
        <v>1800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1800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1033</v>
      </c>
      <c r="B22" s="2"/>
      <c r="C22" s="2">
        <v>146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146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15" x14ac:dyDescent="0.4">
      <c r="A23" s="238" t="s">
        <v>1035</v>
      </c>
      <c r="B23" s="2">
        <v>5548.81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5528.81</v>
      </c>
      <c r="O23" s="2"/>
      <c r="P23" s="2"/>
      <c r="Q23" s="2">
        <v>20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15" x14ac:dyDescent="0.4">
      <c r="A24" s="238" t="s">
        <v>1036</v>
      </c>
      <c r="B24" s="2">
        <v>22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22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15" x14ac:dyDescent="0.4">
      <c r="A25" s="238" t="s">
        <v>1038</v>
      </c>
      <c r="B25" s="2">
        <v>821.11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815.16</v>
      </c>
      <c r="O25" s="2">
        <v>5.95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90" t="s">
        <v>270</v>
      </c>
      <c r="B26" s="2"/>
      <c r="C26" s="2">
        <v>4300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4300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35">
      <c r="A27" s="90" t="s">
        <v>292</v>
      </c>
      <c r="B27" s="2"/>
      <c r="C27" s="2">
        <v>41.5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>
        <v>41.5</v>
      </c>
      <c r="AN27" s="2"/>
      <c r="AO27" s="2"/>
      <c r="AP27" s="2"/>
      <c r="AQ27" s="2"/>
      <c r="AR27" s="2"/>
      <c r="AS27" s="2"/>
      <c r="AT27" s="2"/>
      <c r="AU27" s="2"/>
    </row>
    <row r="28" spans="1:47" x14ac:dyDescent="0.35">
      <c r="A28" s="90" t="s">
        <v>1041</v>
      </c>
      <c r="B28" s="2"/>
      <c r="C28" s="2">
        <v>96.9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96.9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292</v>
      </c>
      <c r="B29" s="2"/>
      <c r="C29" s="2">
        <v>38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38</v>
      </c>
      <c r="AN29" s="2"/>
      <c r="AO29" s="2"/>
      <c r="AP29" s="2"/>
      <c r="AQ29" s="2"/>
      <c r="AR29" s="2"/>
      <c r="AS29" s="2"/>
      <c r="AT29" s="2"/>
      <c r="AU29" s="2"/>
    </row>
    <row r="30" spans="1:47" x14ac:dyDescent="0.35">
      <c r="A30" s="90" t="s">
        <v>363</v>
      </c>
      <c r="B30" s="2"/>
      <c r="C30" s="2">
        <v>6996.03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39">
        <v>6996.03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35">
      <c r="A31" s="90" t="s">
        <v>253</v>
      </c>
      <c r="B31" s="2"/>
      <c r="C31" s="2">
        <v>2216.54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2216.54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35">
      <c r="A32" s="1" t="s">
        <v>252</v>
      </c>
      <c r="B32" s="2"/>
      <c r="C32" s="2">
        <v>2210.42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2210.42</v>
      </c>
      <c r="AF32" s="2">
        <v>2210.42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35">
      <c r="A33" s="90" t="s">
        <v>969</v>
      </c>
      <c r="B33" s="2"/>
      <c r="C33" s="2">
        <v>487.02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487.02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 t="s">
        <v>1037</v>
      </c>
      <c r="B34" s="2"/>
      <c r="C34" s="2">
        <v>116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116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15" x14ac:dyDescent="0.4">
      <c r="A35" s="238" t="s">
        <v>1039</v>
      </c>
      <c r="B35" s="2">
        <v>3629.87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3629.87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15" x14ac:dyDescent="0.4">
      <c r="A36" s="238" t="s">
        <v>1040</v>
      </c>
      <c r="B36" s="2">
        <v>43.54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43.54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3.15" x14ac:dyDescent="0.4">
      <c r="A37" s="238" t="s">
        <v>1046</v>
      </c>
      <c r="B37" s="2">
        <v>529.46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523.86</v>
      </c>
      <c r="O37" s="2">
        <v>5.6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 t="s">
        <v>244</v>
      </c>
      <c r="B38" s="2"/>
      <c r="C38" s="2">
        <v>1650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v>1650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1042</v>
      </c>
      <c r="B39" s="2"/>
      <c r="C39" s="2">
        <v>69.5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69.5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813</v>
      </c>
      <c r="B40" s="2"/>
      <c r="C40" s="2">
        <v>399.69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v>399.69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 t="s">
        <v>274</v>
      </c>
      <c r="B41" s="2"/>
      <c r="C41" s="2">
        <v>1155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43"/>
      <c r="X41" s="2"/>
      <c r="Y41" s="2"/>
      <c r="Z41" s="2"/>
      <c r="AA41" s="2">
        <v>1155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3.15" x14ac:dyDescent="0.4">
      <c r="A42" s="238" t="s">
        <v>1043</v>
      </c>
      <c r="B42" s="2">
        <v>4466.74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v>4466.74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15" x14ac:dyDescent="0.4">
      <c r="A43" s="238" t="s">
        <v>1052</v>
      </c>
      <c r="B43" s="2">
        <v>880.01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852.66</v>
      </c>
      <c r="O43" s="2">
        <v>7.35</v>
      </c>
      <c r="P43" s="2"/>
      <c r="Q43" s="2">
        <v>20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35">
      <c r="A44" s="90" t="s">
        <v>269</v>
      </c>
      <c r="B44" s="2"/>
      <c r="C44" s="2">
        <v>22520.44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35">
      <c r="A45" s="90" t="s">
        <v>364</v>
      </c>
      <c r="B45" s="2"/>
      <c r="C45" s="2">
        <v>159.91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159.91</v>
      </c>
      <c r="X45" s="2"/>
      <c r="Y45" s="2"/>
      <c r="Z45" s="2"/>
      <c r="AA45" s="2"/>
      <c r="AB45" s="2"/>
      <c r="AC45" s="2">
        <v>22520.44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35">
      <c r="A46" s="9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35">
      <c r="A47" s="90" t="s">
        <v>273</v>
      </c>
      <c r="B47" s="2"/>
      <c r="C47" s="2">
        <v>622.79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>
        <v>127.66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>
        <v>495.13</v>
      </c>
      <c r="AQ47" s="2"/>
      <c r="AR47" s="2"/>
      <c r="AS47" s="2"/>
      <c r="AT47" s="2"/>
      <c r="AU47" s="2"/>
    </row>
    <row r="48" spans="1:47" ht="13.15" x14ac:dyDescent="0.4">
      <c r="A48" s="238" t="s">
        <v>1053</v>
      </c>
      <c r="B48" s="2">
        <v>3827.07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3807.07</v>
      </c>
      <c r="O48" s="2"/>
      <c r="P48" s="2"/>
      <c r="Q48" s="2">
        <v>20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3.15" x14ac:dyDescent="0.4">
      <c r="A49" s="238" t="s">
        <v>1054</v>
      </c>
      <c r="B49" s="2">
        <v>23.04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23.04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3.15" x14ac:dyDescent="0.4">
      <c r="A50" s="238" t="s">
        <v>1057</v>
      </c>
      <c r="B50" s="2">
        <v>4000.85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3712.05</v>
      </c>
      <c r="O50" s="2">
        <v>23.8</v>
      </c>
      <c r="P50" s="2"/>
      <c r="Q50" s="2">
        <v>40</v>
      </c>
      <c r="R50" s="2"/>
      <c r="S50" s="2"/>
      <c r="T50" s="2">
        <v>150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>
        <v>75</v>
      </c>
      <c r="AU50" s="2"/>
    </row>
    <row r="51" spans="1:47" x14ac:dyDescent="0.35">
      <c r="A51" s="90" t="s">
        <v>582</v>
      </c>
      <c r="B51" s="2"/>
      <c r="C51" s="2">
        <v>150.46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v>150.46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x14ac:dyDescent="0.35">
      <c r="A52" s="90" t="s">
        <v>1151</v>
      </c>
      <c r="B52" s="2"/>
      <c r="C52" s="2">
        <v>75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75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35">
      <c r="A53" s="90" t="s">
        <v>292</v>
      </c>
      <c r="B53" s="2"/>
      <c r="C53" s="2">
        <v>43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43</v>
      </c>
      <c r="AN53" s="2"/>
      <c r="AO53" s="2"/>
      <c r="AP53" s="2"/>
      <c r="AQ53" s="2"/>
      <c r="AR53" s="2"/>
      <c r="AS53" s="2"/>
      <c r="AT53" s="2"/>
      <c r="AU53" s="2"/>
    </row>
    <row r="54" spans="1:47" ht="13.15" x14ac:dyDescent="0.4">
      <c r="A54" s="238" t="s">
        <v>1058</v>
      </c>
      <c r="B54" s="2">
        <v>436.18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432.68</v>
      </c>
      <c r="O54" s="2">
        <v>3.5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15" x14ac:dyDescent="0.4">
      <c r="A55" s="238" t="s">
        <v>1059</v>
      </c>
      <c r="B55" s="2">
        <v>319.39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317.29000000000002</v>
      </c>
      <c r="O55" s="2">
        <v>2.1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3.15" x14ac:dyDescent="0.4">
      <c r="A56" s="238" t="s">
        <v>1060</v>
      </c>
      <c r="B56" s="2">
        <v>661.88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656.63</v>
      </c>
      <c r="O56" s="2">
        <v>5.25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3.15" x14ac:dyDescent="0.4">
      <c r="A57" s="238" t="s">
        <v>1061</v>
      </c>
      <c r="B57" s="2">
        <v>11285.33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11285.33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1064</v>
      </c>
      <c r="B58" s="2">
        <v>1788.73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1778.58</v>
      </c>
      <c r="O58" s="2">
        <v>10.15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90" t="s">
        <v>1065</v>
      </c>
      <c r="B59" s="2"/>
      <c r="C59" s="2">
        <v>480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>
        <v>480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35">
      <c r="A60" s="90" t="s">
        <v>341</v>
      </c>
      <c r="B60" s="2"/>
      <c r="C60" s="2">
        <v>235.75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235.75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35">
      <c r="A61" s="90" t="s">
        <v>1066</v>
      </c>
      <c r="B61" s="2"/>
      <c r="C61" s="2">
        <v>75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>
        <v>75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3.15" x14ac:dyDescent="0.4">
      <c r="A62" s="238" t="s">
        <v>1067</v>
      </c>
      <c r="B62" s="2">
        <v>7596.82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7576.82</v>
      </c>
      <c r="O62" s="2"/>
      <c r="P62" s="2"/>
      <c r="Q62" s="2">
        <v>20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3.15" x14ac:dyDescent="0.4">
      <c r="A63" s="238" t="s">
        <v>1068</v>
      </c>
      <c r="B63" s="2">
        <v>58.03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58.03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3.15" x14ac:dyDescent="0.4">
      <c r="A64" s="238" t="s">
        <v>1070</v>
      </c>
      <c r="B64" s="2">
        <v>484.03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>
        <v>405.18</v>
      </c>
      <c r="O64" s="2">
        <v>3.85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>
        <v>75</v>
      </c>
      <c r="AU64" s="2"/>
    </row>
    <row r="65" spans="1:47" x14ac:dyDescent="0.35">
      <c r="A65" s="90" t="s">
        <v>1069</v>
      </c>
      <c r="B65" s="2"/>
      <c r="C65" s="2">
        <v>75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43"/>
      <c r="Y65" s="2"/>
      <c r="Z65" s="2"/>
      <c r="AA65" s="2"/>
      <c r="AB65" s="2">
        <v>75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231</v>
      </c>
      <c r="B66" s="2"/>
      <c r="C66" s="2">
        <v>1212.19</v>
      </c>
      <c r="D66" s="2">
        <v>22.05</v>
      </c>
      <c r="E66" s="2">
        <v>94.29</v>
      </c>
      <c r="F66" s="2">
        <v>106</v>
      </c>
      <c r="G66" s="2">
        <v>71.099999999999994</v>
      </c>
      <c r="H66" s="2">
        <v>15.21</v>
      </c>
      <c r="I66" s="2"/>
      <c r="J66" s="2"/>
      <c r="K66" s="2"/>
      <c r="L66" s="2">
        <v>1520.84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90" t="s">
        <v>233</v>
      </c>
      <c r="B67" s="2"/>
      <c r="C67" s="2">
        <v>1166.0899999999999</v>
      </c>
      <c r="D67" s="2">
        <v>21.15</v>
      </c>
      <c r="E67" s="2">
        <v>90.42</v>
      </c>
      <c r="F67" s="2">
        <v>99</v>
      </c>
      <c r="G67" s="2">
        <v>67.099999999999994</v>
      </c>
      <c r="H67" s="2">
        <v>14.58</v>
      </c>
      <c r="I67" s="2"/>
      <c r="J67" s="2"/>
      <c r="K67" s="2"/>
      <c r="L67" s="2">
        <v>1458.34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 t="s">
        <v>296</v>
      </c>
      <c r="B68" s="2"/>
      <c r="C68" s="2">
        <v>353.47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353.47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 t="s">
        <v>292</v>
      </c>
      <c r="B69" s="2"/>
      <c r="C69" s="2">
        <v>7.62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>
        <v>7.62</v>
      </c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 t="s">
        <v>292</v>
      </c>
      <c r="B70" s="2"/>
      <c r="C70" s="2">
        <v>28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>
        <v>28</v>
      </c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292</v>
      </c>
      <c r="B71" s="2"/>
      <c r="C71" s="2">
        <v>35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>
        <v>35</v>
      </c>
      <c r="AN71" s="2"/>
      <c r="AO71" s="2"/>
      <c r="AP71" s="2"/>
      <c r="AQ71" s="2"/>
      <c r="AR71" s="2"/>
      <c r="AS71" s="2"/>
      <c r="AT71" s="2"/>
      <c r="AU71" s="2"/>
    </row>
    <row r="72" spans="1:47" ht="13.15" x14ac:dyDescent="0.4">
      <c r="A72" s="238" t="s">
        <v>1071</v>
      </c>
      <c r="B72" s="2">
        <v>1096.3399999999999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1088.6400000000001</v>
      </c>
      <c r="O72" s="2">
        <v>7.7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294</v>
      </c>
      <c r="B73" s="2"/>
      <c r="C73" s="2">
        <v>168.95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>
        <v>168.95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306</v>
      </c>
      <c r="B74" s="2"/>
      <c r="C74" s="2">
        <v>187.52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>
        <v>187.52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1" t="s">
        <v>1087</v>
      </c>
      <c r="B75" s="2"/>
      <c r="C75" s="2">
        <v>324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>
        <v>324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 t="s">
        <v>1088</v>
      </c>
      <c r="B76" s="2"/>
      <c r="C76" s="2">
        <v>21.18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21.18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242</v>
      </c>
      <c r="B77" s="2"/>
      <c r="C77" s="2">
        <v>125.03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>
        <v>125.03</v>
      </c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90" t="s">
        <v>292</v>
      </c>
      <c r="B78" s="2"/>
      <c r="C78" s="2">
        <v>43.5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>
        <v>43.5</v>
      </c>
      <c r="AN78" s="2"/>
      <c r="AO78" s="2"/>
      <c r="AP78" s="2"/>
      <c r="AQ78" s="2"/>
      <c r="AR78" s="2"/>
      <c r="AS78" s="2"/>
      <c r="AT78" s="2"/>
      <c r="AU78" s="2"/>
    </row>
    <row r="79" spans="1:47" x14ac:dyDescent="0.35">
      <c r="A79" s="90" t="s">
        <v>292</v>
      </c>
      <c r="B79" s="2"/>
      <c r="C79" s="2">
        <v>34.03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>
        <v>34.03</v>
      </c>
      <c r="AN79" s="2"/>
      <c r="AO79" s="2"/>
      <c r="AP79" s="2"/>
      <c r="AQ79" s="2"/>
      <c r="AR79" s="2"/>
      <c r="AS79" s="2"/>
      <c r="AT79" s="2"/>
      <c r="AU79" s="2"/>
    </row>
    <row r="80" spans="1:47" ht="13.15" x14ac:dyDescent="0.4">
      <c r="A80" s="238" t="s">
        <v>1089</v>
      </c>
      <c r="B80" s="2">
        <v>865.72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861.52</v>
      </c>
      <c r="O80" s="2">
        <v>4.2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3.15" x14ac:dyDescent="0.4">
      <c r="A81" s="238" t="s">
        <v>1090</v>
      </c>
      <c r="B81" s="2">
        <v>32.56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32.21</v>
      </c>
      <c r="O81" s="2">
        <v>0.35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s="137" customFormat="1" x14ac:dyDescent="0.35">
      <c r="A82" s="90" t="s">
        <v>1099</v>
      </c>
      <c r="B82" s="143"/>
      <c r="C82" s="143">
        <v>4750</v>
      </c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>
        <v>4750</v>
      </c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</row>
    <row r="83" spans="1:47" ht="13.15" x14ac:dyDescent="0.4">
      <c r="A83" s="238" t="s">
        <v>1095</v>
      </c>
      <c r="B83" s="2">
        <v>2686.39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2666.39</v>
      </c>
      <c r="O83" s="2"/>
      <c r="P83" s="2"/>
      <c r="Q83" s="2">
        <v>20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3.15" x14ac:dyDescent="0.4">
      <c r="A84" s="238" t="s">
        <v>1091</v>
      </c>
      <c r="B84" s="2">
        <v>271.37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268.92</v>
      </c>
      <c r="O84" s="2">
        <v>2.4500000000000002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3.15" x14ac:dyDescent="0.4">
      <c r="A85" s="238" t="s">
        <v>1092</v>
      </c>
      <c r="B85" s="2">
        <v>536.73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534.63</v>
      </c>
      <c r="O85" s="2">
        <v>2.1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15" x14ac:dyDescent="0.4">
      <c r="A86" s="238" t="s">
        <v>1093</v>
      </c>
      <c r="B86" s="2">
        <v>406.63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405.23</v>
      </c>
      <c r="O86" s="2">
        <v>1.4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3.15" x14ac:dyDescent="0.4">
      <c r="A87" s="238" t="s">
        <v>1094</v>
      </c>
      <c r="B87" s="2">
        <v>132.72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131.32</v>
      </c>
      <c r="O87" s="2">
        <v>1.4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1098</v>
      </c>
      <c r="B88" s="2">
        <v>2318.1799999999998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2318.1799999999998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3.15" x14ac:dyDescent="0.4">
      <c r="A89" s="238" t="s">
        <v>1100</v>
      </c>
      <c r="B89" s="2">
        <v>483.29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480.84</v>
      </c>
      <c r="O89" s="2">
        <v>2.4500000000000002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3.15" x14ac:dyDescent="0.4">
      <c r="A90" s="238" t="s">
        <v>1101</v>
      </c>
      <c r="B90" s="2">
        <v>78.02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77.67</v>
      </c>
      <c r="O90" s="2">
        <v>0.35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3.15" x14ac:dyDescent="0.4">
      <c r="A91" s="238" t="s">
        <v>1107</v>
      </c>
      <c r="B91" s="2">
        <v>84.22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83.87</v>
      </c>
      <c r="O91" s="2">
        <v>0.35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3.15" x14ac:dyDescent="0.4">
      <c r="A92" s="238" t="s">
        <v>1102</v>
      </c>
      <c r="B92" s="2">
        <v>230.72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228.97</v>
      </c>
      <c r="O92" s="2">
        <v>1.75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3.15" x14ac:dyDescent="0.4">
      <c r="A93" s="238" t="s">
        <v>1103</v>
      </c>
      <c r="B93" s="2">
        <v>1146.4000000000001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1146.4000000000001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3.15" x14ac:dyDescent="0.4">
      <c r="A94" s="238" t="s">
        <v>1103</v>
      </c>
      <c r="B94" s="2">
        <v>224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>
        <v>224</v>
      </c>
      <c r="AU94" s="2"/>
    </row>
    <row r="95" spans="1:47" ht="13.15" x14ac:dyDescent="0.4">
      <c r="A95" s="238" t="s">
        <v>1103</v>
      </c>
      <c r="B95" s="2">
        <v>300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225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>
        <v>75</v>
      </c>
      <c r="AU95" s="2"/>
    </row>
    <row r="96" spans="1:47" x14ac:dyDescent="0.35">
      <c r="A96" s="90" t="s">
        <v>1104</v>
      </c>
      <c r="B96" s="2"/>
      <c r="C96" s="2">
        <v>31.46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43.54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>
        <v>75</v>
      </c>
      <c r="AT96" s="2"/>
      <c r="AU96" s="2"/>
    </row>
    <row r="97" spans="1:49" x14ac:dyDescent="0.35">
      <c r="A97" s="1" t="s">
        <v>1042</v>
      </c>
      <c r="B97" s="2"/>
      <c r="C97" s="2">
        <v>478.91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v>478.91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9" x14ac:dyDescent="0.35">
      <c r="A98" s="1" t="s">
        <v>1105</v>
      </c>
      <c r="B98" s="2"/>
      <c r="C98" s="2">
        <v>3282.5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>
        <v>3282.5</v>
      </c>
      <c r="AP98" s="2"/>
      <c r="AQ98" s="2"/>
      <c r="AR98" s="2"/>
      <c r="AS98" s="2"/>
      <c r="AT98" s="2"/>
      <c r="AU98" s="2"/>
    </row>
    <row r="99" spans="1:49" x14ac:dyDescent="0.35">
      <c r="A99" s="1" t="s">
        <v>1106</v>
      </c>
      <c r="B99" s="2"/>
      <c r="C99" s="2">
        <v>25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>
        <v>25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9" x14ac:dyDescent="0.35">
      <c r="A100" s="90" t="s">
        <v>1108</v>
      </c>
      <c r="B100" s="2"/>
      <c r="C100" s="2">
        <v>94.5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>
        <v>30.15</v>
      </c>
      <c r="X100" s="2">
        <v>12.4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>
        <v>51.95</v>
      </c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9" x14ac:dyDescent="0.35">
      <c r="A101" s="90" t="s">
        <v>1109</v>
      </c>
      <c r="B101" s="2"/>
      <c r="C101" s="2">
        <v>90.09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>
        <v>90.09</v>
      </c>
      <c r="AN101" s="2"/>
      <c r="AO101" s="2"/>
      <c r="AP101" s="2"/>
      <c r="AQ101" s="2"/>
      <c r="AR101" s="2"/>
      <c r="AS101" s="2"/>
      <c r="AT101" s="2"/>
      <c r="AU101" s="2"/>
    </row>
    <row r="102" spans="1:49" x14ac:dyDescent="0.35">
      <c r="A102" s="90" t="s">
        <v>292</v>
      </c>
      <c r="B102" s="2"/>
      <c r="C102" s="2">
        <v>44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>
        <v>44</v>
      </c>
      <c r="AN102" s="2"/>
      <c r="AO102" s="2"/>
      <c r="AP102" s="2"/>
      <c r="AQ102" s="2"/>
      <c r="AR102" s="2"/>
      <c r="AS102" s="2"/>
      <c r="AT102" s="2"/>
      <c r="AU102" s="2"/>
    </row>
    <row r="103" spans="1:49" x14ac:dyDescent="0.35">
      <c r="A103" s="90" t="s">
        <v>1110</v>
      </c>
      <c r="B103" s="2"/>
      <c r="C103" s="2">
        <v>250.35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>
        <v>250.35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9" ht="13.15" x14ac:dyDescent="0.4">
      <c r="A104" s="238" t="s">
        <v>1111</v>
      </c>
      <c r="B104" s="2">
        <v>823.09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819.59</v>
      </c>
      <c r="O104" s="2">
        <v>3.5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9" ht="13.15" x14ac:dyDescent="0.4">
      <c r="A105" s="238" t="s">
        <v>1114</v>
      </c>
      <c r="B105" s="2">
        <v>238.19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236.79</v>
      </c>
      <c r="O105" s="2">
        <v>1.4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9" ht="13.15" x14ac:dyDescent="0.4">
      <c r="A106" s="238" t="s">
        <v>1117</v>
      </c>
      <c r="B106" s="2">
        <v>751.3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725.7</v>
      </c>
      <c r="O106" s="2">
        <v>5.6</v>
      </c>
      <c r="P106" s="2"/>
      <c r="Q106" s="2">
        <v>20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9" ht="13.15" x14ac:dyDescent="0.4">
      <c r="A107" s="238" t="s">
        <v>1115</v>
      </c>
      <c r="B107" s="2">
        <v>2430.41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2410.41</v>
      </c>
      <c r="O107" s="2"/>
      <c r="P107" s="2"/>
      <c r="Q107" s="2">
        <v>20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9" ht="13.15" x14ac:dyDescent="0.4">
      <c r="A108" s="238" t="s">
        <v>1119</v>
      </c>
      <c r="B108" s="2">
        <v>1475.69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>
        <v>1465.19</v>
      </c>
      <c r="O108" s="2">
        <v>10.5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9" x14ac:dyDescent="0.35">
      <c r="A109" s="1" t="s">
        <v>1116</v>
      </c>
      <c r="B109" s="2"/>
      <c r="C109" s="2">
        <v>1000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1000</v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9" x14ac:dyDescent="0.35">
      <c r="A110" s="1" t="s">
        <v>1118</v>
      </c>
      <c r="B110" s="2"/>
      <c r="C110" s="2">
        <v>1155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>
        <v>1155</v>
      </c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9" ht="13.15" x14ac:dyDescent="0.4">
      <c r="A111" s="238" t="s">
        <v>1120</v>
      </c>
      <c r="B111" s="2">
        <v>45.08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44.38</v>
      </c>
      <c r="O111" s="2">
        <v>0.7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>
        <v>63879.11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9" x14ac:dyDescent="0.3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f>AD114+AF114+AH114+AI114</f>
        <v>66416.319999999992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W112" s="264" t="s">
        <v>19</v>
      </c>
    </row>
    <row r="114" spans="1:49" ht="43.5" customHeight="1" x14ac:dyDescent="0.35">
      <c r="A114" t="s">
        <v>18</v>
      </c>
      <c r="B114" s="4">
        <f>SUM(B4:B112)</f>
        <v>80261.219999999987</v>
      </c>
      <c r="C114" s="4">
        <f t="shared" ref="C114:AU114" si="0">SUM(C4:C112)</f>
        <v>75277.170000000027</v>
      </c>
      <c r="D114" s="4">
        <f t="shared" si="0"/>
        <v>140.92000000000002</v>
      </c>
      <c r="E114" s="4">
        <f t="shared" si="0"/>
        <v>602.55999999999995</v>
      </c>
      <c r="F114" s="4">
        <f t="shared" si="0"/>
        <v>719</v>
      </c>
      <c r="G114" s="4">
        <f t="shared" si="0"/>
        <v>483.02</v>
      </c>
      <c r="H114" s="4">
        <f t="shared" si="0"/>
        <v>97.190000000000012</v>
      </c>
      <c r="I114" s="4">
        <f t="shared" si="0"/>
        <v>0</v>
      </c>
      <c r="J114" s="4">
        <f t="shared" si="0"/>
        <v>127.66</v>
      </c>
      <c r="K114" s="4">
        <f t="shared" si="0"/>
        <v>0</v>
      </c>
      <c r="L114" s="225">
        <f t="shared" si="0"/>
        <v>9758.7800000000007</v>
      </c>
      <c r="M114" s="4">
        <f t="shared" si="0"/>
        <v>66416.319999999992</v>
      </c>
      <c r="N114" s="4">
        <f t="shared" si="0"/>
        <v>79268.709999999977</v>
      </c>
      <c r="O114" s="4">
        <f t="shared" si="0"/>
        <v>162.04999999999995</v>
      </c>
      <c r="P114" s="4">
        <f t="shared" si="0"/>
        <v>0</v>
      </c>
      <c r="Q114" s="4">
        <f t="shared" si="0"/>
        <v>200</v>
      </c>
      <c r="R114" s="4">
        <f t="shared" si="0"/>
        <v>0</v>
      </c>
      <c r="S114" s="4">
        <f t="shared" si="0"/>
        <v>0</v>
      </c>
      <c r="T114" s="4">
        <f t="shared" si="0"/>
        <v>225</v>
      </c>
      <c r="U114" s="4">
        <f t="shared" si="0"/>
        <v>0</v>
      </c>
      <c r="V114" s="4">
        <f t="shared" si="0"/>
        <v>0</v>
      </c>
      <c r="W114" s="4">
        <f t="shared" si="0"/>
        <v>190.06</v>
      </c>
      <c r="X114" s="4">
        <f t="shared" si="0"/>
        <v>12006.79</v>
      </c>
      <c r="Y114" s="4">
        <f t="shared" si="0"/>
        <v>356.47</v>
      </c>
      <c r="Z114" s="4">
        <f t="shared" si="0"/>
        <v>353.47</v>
      </c>
      <c r="AA114" s="4">
        <f t="shared" si="0"/>
        <v>16255</v>
      </c>
      <c r="AB114" s="4">
        <f t="shared" si="0"/>
        <v>277.65999999999997</v>
      </c>
      <c r="AC114" s="4">
        <f t="shared" si="0"/>
        <v>22520.44</v>
      </c>
      <c r="AD114" s="4">
        <f t="shared" si="0"/>
        <v>63879.11</v>
      </c>
      <c r="AE114" s="4">
        <f t="shared" si="0"/>
        <v>2210.42</v>
      </c>
      <c r="AF114" s="4">
        <f t="shared" si="0"/>
        <v>2210.42</v>
      </c>
      <c r="AG114" s="4">
        <f t="shared" si="0"/>
        <v>399.69</v>
      </c>
      <c r="AH114" s="4">
        <f t="shared" si="0"/>
        <v>326.79000000000002</v>
      </c>
      <c r="AI114" s="4">
        <f t="shared" si="0"/>
        <v>0</v>
      </c>
      <c r="AJ114" s="4">
        <f t="shared" si="0"/>
        <v>753.88</v>
      </c>
      <c r="AK114" s="4">
        <f t="shared" si="0"/>
        <v>6996.03</v>
      </c>
      <c r="AL114" s="4">
        <f t="shared" si="0"/>
        <v>1155</v>
      </c>
      <c r="AM114" s="4">
        <f t="shared" si="0"/>
        <v>404.74</v>
      </c>
      <c r="AN114" s="4">
        <f t="shared" si="0"/>
        <v>0</v>
      </c>
      <c r="AO114" s="4">
        <f t="shared" si="0"/>
        <v>3282.5</v>
      </c>
      <c r="AP114" s="4">
        <f t="shared" si="0"/>
        <v>495.13</v>
      </c>
      <c r="AQ114" s="4">
        <f t="shared" si="0"/>
        <v>0</v>
      </c>
      <c r="AR114" s="4">
        <f t="shared" si="0"/>
        <v>0</v>
      </c>
      <c r="AS114" s="4">
        <f t="shared" si="0"/>
        <v>75</v>
      </c>
      <c r="AT114" s="4">
        <f t="shared" si="0"/>
        <v>449</v>
      </c>
      <c r="AU114" s="4">
        <f t="shared" si="0"/>
        <v>0</v>
      </c>
      <c r="AW114" s="4">
        <f>B114-C114-D114-E114-F114-G114-H114-I114-J114-K114+L114+M114-N114-O114+P114-Q114-R114-S114-T114-U114-V114+W114+X114+Y114+Z114+AA114+AB114+AC114-AD114+AE114-AF114+AG114-AH114-AI114+AJ114+AK114+AL114+AM114+AN114+AO114+AP114+AQ114+AR114+AS114-AT114+AU114</f>
        <v>-2.376054908381775E-11</v>
      </c>
    </row>
    <row r="116" spans="1:49" ht="15.4" thickBot="1" x14ac:dyDescent="0.45">
      <c r="A116" s="10" t="s">
        <v>22</v>
      </c>
      <c r="C116" s="15">
        <f>C2+B114-C114</f>
        <v>157465.07000000036</v>
      </c>
      <c r="D116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BB114"/>
  <sheetViews>
    <sheetView workbookViewId="0">
      <pane xSplit="1" ySplit="3" topLeftCell="B55" activePane="bottomRight" state="frozen"/>
      <selection pane="topRight" activeCell="B1" sqref="B1"/>
      <selection pane="bottomLeft" activeCell="A5" sqref="A5"/>
      <selection pane="bottomRight" activeCell="A59" sqref="A59:L60"/>
    </sheetView>
  </sheetViews>
  <sheetFormatPr defaultRowHeight="12.75" x14ac:dyDescent="0.35"/>
  <cols>
    <col min="1" max="1" width="38.46484375" bestFit="1" customWidth="1"/>
    <col min="2" max="2" width="12.33203125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2" max="12" width="8.86328125" bestFit="1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8.86328125" bestFit="1" customWidth="1"/>
    <col min="32" max="32" width="9.86328125" customWidth="1"/>
    <col min="37" max="37" width="8.86328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5" width="8.46484375" bestFit="1" customWidth="1"/>
    <col min="46" max="46" width="8.8632812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44075</v>
      </c>
    </row>
    <row r="2" spans="1:47" ht="15.4" thickBot="1" x14ac:dyDescent="0.45">
      <c r="A2" s="10" t="s">
        <v>21</v>
      </c>
      <c r="B2" s="13"/>
      <c r="C2" s="15">
        <f>'August 2020'!C123</f>
        <v>150713.4300000004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54" t="s">
        <v>201</v>
      </c>
      <c r="AL3" s="237" t="s">
        <v>206</v>
      </c>
      <c r="AM3" s="261" t="s">
        <v>128</v>
      </c>
      <c r="AN3" s="261" t="s">
        <v>53</v>
      </c>
      <c r="AO3" s="261" t="s">
        <v>114</v>
      </c>
      <c r="AP3" s="261" t="s">
        <v>61</v>
      </c>
      <c r="AQ3" s="167" t="s">
        <v>13</v>
      </c>
      <c r="AR3" s="261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418.92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233</v>
      </c>
      <c r="B5" s="2"/>
      <c r="C5" s="2">
        <v>1140.48</v>
      </c>
      <c r="D5" s="2">
        <v>21.15</v>
      </c>
      <c r="E5" s="2">
        <v>90.42</v>
      </c>
      <c r="F5" s="2">
        <v>99</v>
      </c>
      <c r="G5" s="2">
        <v>67.099999999999994</v>
      </c>
      <c r="H5" s="2">
        <v>14.58</v>
      </c>
      <c r="I5" s="2"/>
      <c r="J5" s="2">
        <v>25.61</v>
      </c>
      <c r="K5" s="2"/>
      <c r="L5" s="2">
        <v>1458.34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234</v>
      </c>
      <c r="B6" s="2"/>
      <c r="C6" s="2">
        <v>2194.86</v>
      </c>
      <c r="D6" s="2">
        <v>44.1</v>
      </c>
      <c r="E6" s="2">
        <v>188.58</v>
      </c>
      <c r="F6" s="2">
        <v>299</v>
      </c>
      <c r="G6" s="2">
        <v>182.66</v>
      </c>
      <c r="H6" s="2">
        <v>30.42</v>
      </c>
      <c r="I6" s="2"/>
      <c r="J6" s="2">
        <v>102.05</v>
      </c>
      <c r="K6" s="2"/>
      <c r="L6" s="2">
        <v>3041.67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235</v>
      </c>
      <c r="B7" s="2"/>
      <c r="C7" s="2">
        <v>681.65</v>
      </c>
      <c r="D7" s="2">
        <v>11.42</v>
      </c>
      <c r="E7" s="2">
        <v>48.84</v>
      </c>
      <c r="F7" s="2">
        <v>10</v>
      </c>
      <c r="G7" s="2">
        <v>27.96</v>
      </c>
      <c r="H7" s="2">
        <v>7.88</v>
      </c>
      <c r="I7" s="2"/>
      <c r="J7" s="2"/>
      <c r="K7" s="2"/>
      <c r="L7" s="2">
        <v>787.75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1" t="s">
        <v>956</v>
      </c>
      <c r="B8" s="2"/>
      <c r="C8" s="2">
        <v>3945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>
        <v>3945</v>
      </c>
      <c r="AM8" s="2"/>
      <c r="AN8" s="2"/>
      <c r="AO8" s="2"/>
      <c r="AP8" s="2"/>
      <c r="AQ8" s="2"/>
      <c r="AR8" s="2"/>
      <c r="AS8" s="2"/>
      <c r="AT8" s="2"/>
      <c r="AU8" s="2"/>
    </row>
    <row r="9" spans="1:47" ht="13.15" x14ac:dyDescent="0.4">
      <c r="A9" s="238" t="s">
        <v>957</v>
      </c>
      <c r="B9" s="2">
        <v>1953.45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1953.45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15" x14ac:dyDescent="0.4">
      <c r="A10" s="238" t="s">
        <v>960</v>
      </c>
      <c r="B10" s="2">
        <v>2127.77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2110.9699999999998</v>
      </c>
      <c r="O10" s="2">
        <v>16.8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x14ac:dyDescent="0.35">
      <c r="A11" s="90" t="s">
        <v>240</v>
      </c>
      <c r="B11" s="2"/>
      <c r="C11" s="2">
        <v>2000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2000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962</v>
      </c>
      <c r="B12" s="2">
        <v>3024.99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3024.99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15" x14ac:dyDescent="0.4">
      <c r="A13" s="238" t="s">
        <v>963</v>
      </c>
      <c r="B13" s="2">
        <v>899.95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892.95</v>
      </c>
      <c r="O13" s="2">
        <v>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348</v>
      </c>
      <c r="B14" s="2"/>
      <c r="C14" s="2">
        <v>3700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3700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35">
      <c r="A15" s="90" t="s">
        <v>961</v>
      </c>
      <c r="B15" s="2"/>
      <c r="C15" s="2">
        <v>116.95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116.95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15" x14ac:dyDescent="0.4">
      <c r="A16" s="238" t="s">
        <v>964</v>
      </c>
      <c r="B16" s="2">
        <v>4729.08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3959.08</v>
      </c>
      <c r="O16" s="2"/>
      <c r="P16" s="2"/>
      <c r="Q16" s="2">
        <v>20</v>
      </c>
      <c r="R16" s="2"/>
      <c r="S16" s="2">
        <v>750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15" x14ac:dyDescent="0.4">
      <c r="A17" s="238" t="s">
        <v>970</v>
      </c>
      <c r="B17" s="2">
        <v>1506.74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1495.19</v>
      </c>
      <c r="O17" s="2">
        <v>11.55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35">
      <c r="A18" s="90" t="s">
        <v>262</v>
      </c>
      <c r="B18" s="2"/>
      <c r="C18" s="2">
        <v>2450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2450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35">
      <c r="A19" s="90" t="s">
        <v>250</v>
      </c>
      <c r="B19" s="2"/>
      <c r="C19" s="2">
        <v>775.43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775.43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35">
      <c r="A20" s="90" t="s">
        <v>965</v>
      </c>
      <c r="B20" s="2"/>
      <c r="C20" s="2">
        <v>79.95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79.95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35">
      <c r="A21" s="90" t="s">
        <v>582</v>
      </c>
      <c r="B21" s="2"/>
      <c r="C21" s="2">
        <v>223.86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v>223.86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270</v>
      </c>
      <c r="B22" s="2"/>
      <c r="C22" s="2">
        <v>4300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4300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15" x14ac:dyDescent="0.4">
      <c r="A23" s="238" t="s">
        <v>968</v>
      </c>
      <c r="B23" s="2">
        <v>3773.88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3773.88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15" x14ac:dyDescent="0.4">
      <c r="A24" s="238" t="s">
        <v>972</v>
      </c>
      <c r="B24" s="2">
        <v>1095.97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1087.57</v>
      </c>
      <c r="O24" s="2">
        <v>8.4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253</v>
      </c>
      <c r="B25" s="2"/>
      <c r="C25" s="2">
        <v>2311.0700000000002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2311.0700000000002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90" t="s">
        <v>969</v>
      </c>
      <c r="B26" s="2"/>
      <c r="C26" s="2">
        <v>513.02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513.02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35">
      <c r="A27" s="90" t="s">
        <v>252</v>
      </c>
      <c r="B27" s="2"/>
      <c r="C27" s="2">
        <v>2483.46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v>2483.46</v>
      </c>
      <c r="AF27" s="2">
        <v>2483.46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35">
      <c r="A28" s="90" t="s">
        <v>971</v>
      </c>
      <c r="B28" s="2"/>
      <c r="C28" s="2">
        <v>250.35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250.35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292</v>
      </c>
      <c r="B29" s="2"/>
      <c r="C29" s="2">
        <v>47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47</v>
      </c>
      <c r="AN29" s="2"/>
      <c r="AO29" s="2"/>
      <c r="AP29" s="2"/>
      <c r="AQ29" s="2"/>
      <c r="AR29" s="2"/>
      <c r="AS29" s="2"/>
      <c r="AT29" s="2"/>
      <c r="AU29" s="2"/>
    </row>
    <row r="30" spans="1:47" x14ac:dyDescent="0.35">
      <c r="A30" s="90" t="s">
        <v>292</v>
      </c>
      <c r="B30" s="2"/>
      <c r="C30" s="2">
        <v>35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>
        <v>35</v>
      </c>
      <c r="AN30" s="2"/>
      <c r="AO30" s="2"/>
      <c r="AP30" s="2"/>
      <c r="AQ30" s="2"/>
      <c r="AR30" s="2"/>
      <c r="AS30" s="2"/>
      <c r="AT30" s="2"/>
      <c r="AU30" s="2"/>
    </row>
    <row r="31" spans="1:47" ht="13.15" x14ac:dyDescent="0.4">
      <c r="A31" s="238" t="s">
        <v>973</v>
      </c>
      <c r="B31" s="2">
        <v>619.27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594.02</v>
      </c>
      <c r="O31" s="2">
        <v>5.25</v>
      </c>
      <c r="P31" s="2"/>
      <c r="Q31" s="2">
        <v>20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15" x14ac:dyDescent="0.4">
      <c r="A32" s="238" t="s">
        <v>974</v>
      </c>
      <c r="B32" s="2">
        <v>137.36000000000001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136.31</v>
      </c>
      <c r="O32" s="2">
        <v>1.05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15" x14ac:dyDescent="0.4">
      <c r="A33" s="238" t="s">
        <v>975</v>
      </c>
      <c r="B33" s="2">
        <v>96.83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95.78</v>
      </c>
      <c r="O33" s="2">
        <v>1.05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15" x14ac:dyDescent="0.4">
      <c r="A34" s="238" t="s">
        <v>976</v>
      </c>
      <c r="B34" s="2">
        <v>7931.05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7906.05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>
        <v>25</v>
      </c>
      <c r="AU34" s="2"/>
    </row>
    <row r="35" spans="1:47" ht="13.15" x14ac:dyDescent="0.4">
      <c r="A35" s="238" t="s">
        <v>977</v>
      </c>
      <c r="B35" s="2">
        <v>1326.35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1317.25</v>
      </c>
      <c r="O35" s="2">
        <v>9.1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35">
      <c r="A36" s="90" t="s">
        <v>273</v>
      </c>
      <c r="B36" s="2"/>
      <c r="C36" s="2">
        <v>622.79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>
        <v>127.66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495.13</v>
      </c>
      <c r="AQ36" s="2"/>
      <c r="AR36" s="2"/>
      <c r="AS36" s="2"/>
      <c r="AT36" s="2"/>
      <c r="AU36" s="2"/>
    </row>
    <row r="37" spans="1:47" x14ac:dyDescent="0.35">
      <c r="A37" s="90" t="s">
        <v>269</v>
      </c>
      <c r="B37" s="2"/>
      <c r="C37" s="2">
        <v>27290.94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v>27290.94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3.15" x14ac:dyDescent="0.4">
      <c r="A38" s="238" t="s">
        <v>978</v>
      </c>
      <c r="B38" s="2">
        <v>4431.45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4411.45</v>
      </c>
      <c r="O38" s="2"/>
      <c r="P38" s="2"/>
      <c r="Q38" s="2">
        <v>20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3.15" x14ac:dyDescent="0.4">
      <c r="A39" s="238" t="s">
        <v>983</v>
      </c>
      <c r="B39" s="2">
        <v>1551.86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v>1543.11</v>
      </c>
      <c r="O39" s="2">
        <v>8.75</v>
      </c>
      <c r="P39" s="2"/>
      <c r="Q39" s="2"/>
      <c r="R39" s="2"/>
      <c r="S39" s="2"/>
      <c r="T39" s="2"/>
      <c r="U39" s="2"/>
      <c r="V39" s="2"/>
      <c r="W39" s="14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244</v>
      </c>
      <c r="B40" s="2"/>
      <c r="C40" s="2">
        <v>675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675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 t="s">
        <v>363</v>
      </c>
      <c r="B41" s="2"/>
      <c r="C41" s="2">
        <v>1551.25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1551.25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35">
      <c r="A42" s="90" t="s">
        <v>289</v>
      </c>
      <c r="B42" s="2"/>
      <c r="C42" s="2">
        <v>489.86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489.86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3.15" x14ac:dyDescent="0.4">
      <c r="A43" s="238" t="s">
        <v>979</v>
      </c>
      <c r="B43" s="2">
        <v>4203.95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4203.95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3.15" x14ac:dyDescent="0.4">
      <c r="A44" s="238" t="s">
        <v>980</v>
      </c>
      <c r="B44" s="2">
        <v>33.56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33.56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981</v>
      </c>
      <c r="B45" s="2">
        <v>13900.05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13900.05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15" x14ac:dyDescent="0.4">
      <c r="A46" s="238" t="s">
        <v>984</v>
      </c>
      <c r="B46" s="2">
        <v>2946.3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2924.25</v>
      </c>
      <c r="O46" s="2">
        <v>22.05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35">
      <c r="A47" s="90" t="s">
        <v>982</v>
      </c>
      <c r="B47" s="2"/>
      <c r="C47" s="2">
        <v>675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675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35">
      <c r="A48" s="90" t="s">
        <v>292</v>
      </c>
      <c r="B48" s="2"/>
      <c r="C48" s="2">
        <v>46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>
        <v>46</v>
      </c>
      <c r="AN48" s="2"/>
      <c r="AO48" s="2"/>
      <c r="AP48" s="2"/>
      <c r="AQ48" s="2"/>
      <c r="AR48" s="2"/>
      <c r="AS48" s="2"/>
      <c r="AT48" s="2"/>
      <c r="AU48" s="2"/>
    </row>
    <row r="49" spans="1:47" x14ac:dyDescent="0.35">
      <c r="A49" s="90" t="s">
        <v>292</v>
      </c>
      <c r="B49" s="2"/>
      <c r="C49" s="2">
        <v>43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>
        <v>43</v>
      </c>
      <c r="AN49" s="2"/>
      <c r="AO49" s="2"/>
      <c r="AP49" s="2"/>
      <c r="AQ49" s="2"/>
      <c r="AR49" s="2"/>
      <c r="AS49" s="2"/>
      <c r="AT49" s="2"/>
      <c r="AU49" s="2"/>
    </row>
    <row r="50" spans="1:47" ht="13.15" x14ac:dyDescent="0.4">
      <c r="A50" s="238" t="s">
        <v>985</v>
      </c>
      <c r="B50" s="2">
        <v>3659.72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v>3659.72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3.15" x14ac:dyDescent="0.4">
      <c r="A51" s="238" t="s">
        <v>986</v>
      </c>
      <c r="B51" s="2">
        <v>23.04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23.04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3.15" x14ac:dyDescent="0.4">
      <c r="A52" s="238" t="s">
        <v>987</v>
      </c>
      <c r="B52" s="2">
        <v>810.58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v>804.98</v>
      </c>
      <c r="O52" s="2">
        <v>5.6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35">
      <c r="A53" s="90" t="s">
        <v>314</v>
      </c>
      <c r="B53" s="2"/>
      <c r="C53" s="2">
        <v>51.32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51.32</v>
      </c>
      <c r="AN53" s="2"/>
      <c r="AO53" s="2"/>
      <c r="AP53" s="2"/>
      <c r="AQ53" s="2"/>
      <c r="AR53" s="2"/>
      <c r="AS53" s="2"/>
      <c r="AT53" s="2"/>
      <c r="AU53" s="2"/>
    </row>
    <row r="54" spans="1:47" x14ac:dyDescent="0.35">
      <c r="A54" s="90" t="s">
        <v>890</v>
      </c>
      <c r="B54" s="2"/>
      <c r="C54" s="2">
        <v>42.95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>
        <v>42.95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15" x14ac:dyDescent="0.4">
      <c r="A55" s="238" t="s">
        <v>988</v>
      </c>
      <c r="B55" s="2">
        <v>273.29000000000002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271.89</v>
      </c>
      <c r="O55" s="2">
        <v>1.4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3.15" x14ac:dyDescent="0.4">
      <c r="A56" s="238" t="s">
        <v>989</v>
      </c>
      <c r="B56" s="2">
        <v>101.64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100.94</v>
      </c>
      <c r="O56" s="2">
        <v>0.7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35">
      <c r="A57" s="90" t="s">
        <v>694</v>
      </c>
      <c r="B57" s="2"/>
      <c r="C57" s="2">
        <v>70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>
        <v>70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990</v>
      </c>
      <c r="B58" s="2">
        <v>936.84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931.59</v>
      </c>
      <c r="O58" s="2">
        <v>5.25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90" t="s">
        <v>231</v>
      </c>
      <c r="B59" s="2"/>
      <c r="C59" s="2">
        <v>1212.19</v>
      </c>
      <c r="D59" s="2">
        <v>22.05</v>
      </c>
      <c r="E59" s="2">
        <v>94.29</v>
      </c>
      <c r="F59" s="2">
        <v>106</v>
      </c>
      <c r="G59" s="2">
        <v>71.099999999999994</v>
      </c>
      <c r="H59" s="2">
        <v>15.21</v>
      </c>
      <c r="I59" s="2"/>
      <c r="J59" s="2"/>
      <c r="K59" s="2"/>
      <c r="L59" s="2">
        <v>1520.84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35">
      <c r="A60" s="90" t="s">
        <v>233</v>
      </c>
      <c r="B60" s="2"/>
      <c r="C60" s="2">
        <v>1166.0899999999999</v>
      </c>
      <c r="D60" s="2">
        <v>21.15</v>
      </c>
      <c r="E60" s="2">
        <v>90.42</v>
      </c>
      <c r="F60" s="2">
        <v>99</v>
      </c>
      <c r="G60" s="2">
        <v>67.099999999999994</v>
      </c>
      <c r="H60" s="2">
        <v>14.58</v>
      </c>
      <c r="I60" s="2"/>
      <c r="J60" s="2"/>
      <c r="K60" s="2"/>
      <c r="L60" s="2">
        <v>1458.34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3.15" x14ac:dyDescent="0.4">
      <c r="A61" s="238" t="s">
        <v>991</v>
      </c>
      <c r="B61" s="2">
        <v>4785.5600000000004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v>4735.5600000000004</v>
      </c>
      <c r="O61" s="2"/>
      <c r="P61" s="2"/>
      <c r="Q61" s="2">
        <v>20</v>
      </c>
      <c r="R61" s="2"/>
      <c r="S61" s="2"/>
      <c r="T61" s="2"/>
      <c r="U61" s="2">
        <v>30</v>
      </c>
      <c r="V61" s="2"/>
      <c r="W61" s="2"/>
      <c r="X61" s="143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3.15" x14ac:dyDescent="0.4">
      <c r="A62" s="238" t="s">
        <v>992</v>
      </c>
      <c r="B62" s="2">
        <v>21.77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21.77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3.15" x14ac:dyDescent="0.4">
      <c r="A63" s="238" t="s">
        <v>994</v>
      </c>
      <c r="B63" s="2">
        <v>786.6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781.35</v>
      </c>
      <c r="O63" s="2">
        <v>5.25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 t="s">
        <v>468</v>
      </c>
      <c r="B64" s="2"/>
      <c r="C64" s="2">
        <v>83.85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83.85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341</v>
      </c>
      <c r="B65" s="2"/>
      <c r="C65" s="2">
        <v>566.75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566.75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993</v>
      </c>
      <c r="B66" s="2"/>
      <c r="C66" s="2">
        <v>447.91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447.91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3.15" x14ac:dyDescent="0.4">
      <c r="A67" s="238" t="s">
        <v>995</v>
      </c>
      <c r="B67" s="2">
        <v>404.29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401.14</v>
      </c>
      <c r="O67" s="2">
        <v>3.15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35">
      <c r="A68" s="90" t="s">
        <v>292</v>
      </c>
      <c r="B68" s="2"/>
      <c r="C68" s="2">
        <v>21.4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>
        <v>21.4</v>
      </c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 t="s">
        <v>292</v>
      </c>
      <c r="B69" s="2"/>
      <c r="C69" s="2">
        <v>20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>
        <v>20</v>
      </c>
      <c r="AN69" s="2"/>
      <c r="AO69" s="2"/>
      <c r="AP69" s="2"/>
      <c r="AQ69" s="2"/>
      <c r="AR69" s="2"/>
      <c r="AS69" s="2"/>
      <c r="AT69" s="2"/>
      <c r="AU69" s="2"/>
    </row>
    <row r="70" spans="1:47" ht="13.15" x14ac:dyDescent="0.4">
      <c r="A70" s="238" t="s">
        <v>998</v>
      </c>
      <c r="B70" s="2">
        <v>532.16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529.71</v>
      </c>
      <c r="O70" s="2">
        <v>2.4500000000000002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3.15" x14ac:dyDescent="0.4">
      <c r="A71" s="238" t="s">
        <v>996</v>
      </c>
      <c r="B71" s="2">
        <v>2490.66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910.66</v>
      </c>
      <c r="O71" s="2"/>
      <c r="P71" s="2"/>
      <c r="Q71" s="2">
        <v>80</v>
      </c>
      <c r="R71" s="2"/>
      <c r="S71" s="2">
        <v>1500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3.15" x14ac:dyDescent="0.4">
      <c r="A72" s="238" t="s">
        <v>997</v>
      </c>
      <c r="B72" s="2">
        <v>58.86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58.86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3.15" x14ac:dyDescent="0.4">
      <c r="A73" s="238" t="s">
        <v>999</v>
      </c>
      <c r="B73" s="2">
        <v>869.54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>
        <v>863.94</v>
      </c>
      <c r="O73" s="2">
        <v>5.6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306</v>
      </c>
      <c r="B74" s="2"/>
      <c r="C74" s="2">
        <v>234.58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>
        <v>234.58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90" t="s">
        <v>574</v>
      </c>
      <c r="B75" s="2"/>
      <c r="C75" s="2">
        <v>168.58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>
        <v>168.58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3.15" x14ac:dyDescent="0.4">
      <c r="A76" s="238" t="s">
        <v>1000</v>
      </c>
      <c r="B76" s="2">
        <v>164.81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v>164.11</v>
      </c>
      <c r="O76" s="2">
        <v>0.7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292</v>
      </c>
      <c r="B77" s="2"/>
      <c r="C77" s="2">
        <v>16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>
        <v>16</v>
      </c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90" t="s">
        <v>292</v>
      </c>
      <c r="B78" s="2"/>
      <c r="C78" s="2">
        <v>39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>
        <v>39</v>
      </c>
      <c r="AN78" s="2"/>
      <c r="AO78" s="2"/>
      <c r="AP78" s="2"/>
      <c r="AQ78" s="2"/>
      <c r="AR78" s="2"/>
      <c r="AS78" s="2"/>
      <c r="AT78" s="2"/>
      <c r="AU78" s="2"/>
    </row>
    <row r="79" spans="1:47" x14ac:dyDescent="0.35">
      <c r="A79" s="90" t="s">
        <v>1001</v>
      </c>
      <c r="B79" s="2"/>
      <c r="C79" s="2">
        <v>4210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>
        <v>4210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35">
      <c r="A80" s="90" t="s">
        <v>1002</v>
      </c>
      <c r="B80" s="2"/>
      <c r="C80" s="2">
        <v>480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>
        <v>480</v>
      </c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35">
      <c r="A81" s="90" t="s">
        <v>412</v>
      </c>
      <c r="B81" s="2"/>
      <c r="C81" s="2">
        <v>79.3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>
        <v>79.3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3.15" x14ac:dyDescent="0.4">
      <c r="A82" s="238" t="s">
        <v>1003</v>
      </c>
      <c r="B82" s="2">
        <v>235.57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>
        <v>233.82</v>
      </c>
      <c r="O82" s="2">
        <v>1.75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35">
      <c r="A83" s="90" t="s">
        <v>1004</v>
      </c>
      <c r="B83" s="2"/>
      <c r="C83" s="2">
        <v>30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>
        <v>30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3.15" x14ac:dyDescent="0.4">
      <c r="A84" s="238" t="s">
        <v>1005</v>
      </c>
      <c r="B84" s="2">
        <v>1411.03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>
        <v>1391.03</v>
      </c>
      <c r="O84" s="2"/>
      <c r="P84" s="2"/>
      <c r="Q84" s="2">
        <v>20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3.15" x14ac:dyDescent="0.4">
      <c r="A85" s="238" t="s">
        <v>1007</v>
      </c>
      <c r="B85" s="2">
        <v>254.2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157.44999999999999</v>
      </c>
      <c r="O85" s="2">
        <v>1.75</v>
      </c>
      <c r="P85" s="2"/>
      <c r="Q85" s="2">
        <v>20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>
        <v>75</v>
      </c>
      <c r="AU85" s="2"/>
    </row>
    <row r="86" spans="1:47" x14ac:dyDescent="0.35">
      <c r="A86" s="90" t="s">
        <v>1006</v>
      </c>
      <c r="B86" s="2"/>
      <c r="C86" s="2">
        <v>75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75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35">
      <c r="A87" s="90" t="s">
        <v>824</v>
      </c>
      <c r="B87" s="2"/>
      <c r="C87" s="2">
        <v>105.94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>
        <v>105.94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1008</v>
      </c>
      <c r="B88" s="2">
        <v>1287.95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1285.5</v>
      </c>
      <c r="O88" s="2">
        <v>2.4500000000000002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3.15" x14ac:dyDescent="0.4">
      <c r="A89" s="238" t="s">
        <v>1009</v>
      </c>
      <c r="B89" s="2">
        <v>202.96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201.91</v>
      </c>
      <c r="O89" s="2">
        <v>1.05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35">
      <c r="A90" s="90" t="s">
        <v>292</v>
      </c>
      <c r="B90" s="2"/>
      <c r="C90" s="2">
        <v>52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>
        <v>52</v>
      </c>
      <c r="AN90" s="2"/>
      <c r="AO90" s="2"/>
      <c r="AP90" s="2"/>
      <c r="AQ90" s="2"/>
      <c r="AR90" s="2"/>
      <c r="AS90" s="2"/>
      <c r="AT90" s="2"/>
      <c r="AU90" s="2"/>
    </row>
    <row r="91" spans="1:47" ht="13.15" x14ac:dyDescent="0.4">
      <c r="A91" s="238" t="s">
        <v>1010</v>
      </c>
      <c r="B91" s="2">
        <v>860.85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837.35</v>
      </c>
      <c r="O91" s="2">
        <v>3.5</v>
      </c>
      <c r="P91" s="2"/>
      <c r="Q91" s="2">
        <v>20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3.15" x14ac:dyDescent="0.4">
      <c r="A92" s="238" t="s">
        <v>1011</v>
      </c>
      <c r="B92" s="2">
        <v>35.43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35.08</v>
      </c>
      <c r="O92" s="2">
        <v>0.35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3.15" x14ac:dyDescent="0.4">
      <c r="A93" s="238" t="s">
        <v>1012</v>
      </c>
      <c r="B93" s="2">
        <v>2253.36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983.36</v>
      </c>
      <c r="O93" s="2"/>
      <c r="P93" s="2"/>
      <c r="Q93" s="2">
        <v>20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>
        <v>1250</v>
      </c>
      <c r="AU93" s="2"/>
    </row>
    <row r="94" spans="1:47" ht="13.15" x14ac:dyDescent="0.4">
      <c r="A94" s="238" t="s">
        <v>1012</v>
      </c>
      <c r="B94" s="2">
        <v>224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>
        <v>224</v>
      </c>
      <c r="AU94" s="2"/>
    </row>
    <row r="95" spans="1:47" ht="13.15" x14ac:dyDescent="0.4">
      <c r="A95" s="238" t="s">
        <v>1015</v>
      </c>
      <c r="B95" s="2">
        <v>237.25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235.85</v>
      </c>
      <c r="O95" s="2">
        <v>1.4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35">
      <c r="A96" s="90" t="s">
        <v>512</v>
      </c>
      <c r="B96" s="2"/>
      <c r="C96" s="2">
        <v>3181.5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3181.5</v>
      </c>
      <c r="AP96" s="2"/>
      <c r="AQ96" s="2"/>
      <c r="AR96" s="2"/>
      <c r="AS96" s="2"/>
      <c r="AT96" s="2"/>
      <c r="AU96" s="2"/>
    </row>
    <row r="97" spans="1:49" x14ac:dyDescent="0.35">
      <c r="A97" s="90" t="s">
        <v>511</v>
      </c>
      <c r="B97" s="2"/>
      <c r="C97" s="2">
        <v>25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>
        <v>25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9" x14ac:dyDescent="0.35">
      <c r="A98" s="90" t="s">
        <v>415</v>
      </c>
      <c r="B98" s="2"/>
      <c r="C98" s="2">
        <v>477.38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>
        <v>477.38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9" ht="13.15" x14ac:dyDescent="0.4">
      <c r="A99" s="238" t="s">
        <v>1012</v>
      </c>
      <c r="B99" s="2">
        <v>150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>
        <v>150</v>
      </c>
      <c r="AU99" s="2"/>
    </row>
    <row r="100" spans="1:49" x14ac:dyDescent="0.35">
      <c r="A100" s="90" t="s">
        <v>1013</v>
      </c>
      <c r="B100" s="2"/>
      <c r="C100" s="2">
        <v>48.14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26.86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>
        <v>75</v>
      </c>
      <c r="AT100" s="2"/>
      <c r="AU100" s="2"/>
    </row>
    <row r="101" spans="1:49" x14ac:dyDescent="0.35">
      <c r="A101" s="90" t="s">
        <v>1014</v>
      </c>
      <c r="B101" s="2"/>
      <c r="C101" s="2">
        <v>10.81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64.19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>
        <v>75</v>
      </c>
      <c r="AT101" s="2"/>
      <c r="AU101" s="2"/>
    </row>
    <row r="102" spans="1:49" ht="13.15" x14ac:dyDescent="0.4">
      <c r="A102" s="238" t="s">
        <v>1018</v>
      </c>
      <c r="B102" s="143">
        <v>310.02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307.22000000000003</v>
      </c>
      <c r="O102" s="2">
        <v>2.8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9" x14ac:dyDescent="0.35">
      <c r="A103" s="90" t="s">
        <v>413</v>
      </c>
      <c r="B103" s="2"/>
      <c r="C103" s="2">
        <v>2125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>
        <v>2125</v>
      </c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9" x14ac:dyDescent="0.35">
      <c r="A104" s="90" t="s">
        <v>1016</v>
      </c>
      <c r="B104" s="2"/>
      <c r="C104" s="2">
        <v>3250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>
        <v>3250</v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9" x14ac:dyDescent="0.35">
      <c r="A105" s="90" t="s">
        <v>188</v>
      </c>
      <c r="B105" s="2"/>
      <c r="C105" s="2">
        <v>1000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>
        <v>1000</v>
      </c>
      <c r="AB105" s="2"/>
      <c r="AC105" s="2"/>
      <c r="AD105" s="2">
        <v>70448.800000000003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9" x14ac:dyDescent="0.35">
      <c r="A106" s="90" t="s">
        <v>275</v>
      </c>
      <c r="B106" s="2"/>
      <c r="C106" s="2">
        <v>23.01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>
        <v>23.01</v>
      </c>
      <c r="AN106" s="2"/>
      <c r="AO106" s="2"/>
      <c r="AP106" s="2"/>
      <c r="AQ106" s="2"/>
      <c r="AR106" s="2"/>
      <c r="AS106" s="2"/>
      <c r="AT106" s="2"/>
      <c r="AU106" s="2"/>
    </row>
    <row r="107" spans="1:49" x14ac:dyDescent="0.35">
      <c r="A107" s="90" t="s">
        <v>275</v>
      </c>
      <c r="B107" s="2"/>
      <c r="C107" s="2">
        <v>35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>
        <v>35</v>
      </c>
      <c r="AN107" s="2"/>
      <c r="AO107" s="2"/>
      <c r="AP107" s="2"/>
      <c r="AQ107" s="2"/>
      <c r="AR107" s="2"/>
      <c r="AS107" s="2"/>
      <c r="AT107" s="2"/>
      <c r="AU107" s="2"/>
    </row>
    <row r="108" spans="1:49" ht="13.15" x14ac:dyDescent="0.4">
      <c r="A108" s="238" t="s">
        <v>1017</v>
      </c>
      <c r="B108" s="2">
        <v>520.12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>
        <v>520.12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9" ht="13.15" x14ac:dyDescent="0.4">
      <c r="A109" s="238" t="s">
        <v>1021</v>
      </c>
      <c r="B109" s="2">
        <v>778.44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774.94</v>
      </c>
      <c r="O109" s="2">
        <v>3.5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9" x14ac:dyDescent="0.3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f>AD112+AF112+AH112+AI112</f>
        <v>73351.180000000008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W110" s="262" t="s">
        <v>19</v>
      </c>
    </row>
    <row r="112" spans="1:49" ht="43.5" customHeight="1" x14ac:dyDescent="0.35">
      <c r="A112" t="s">
        <v>18</v>
      </c>
      <c r="B112" s="4">
        <f>SUM(B4:B110)</f>
        <v>80970.400000000009</v>
      </c>
      <c r="C112" s="4">
        <f t="shared" ref="C112:AU112" si="0">SUM(C4:C110)</f>
        <v>79202.810000000012</v>
      </c>
      <c r="D112" s="4">
        <f t="shared" si="0"/>
        <v>141.92000000000002</v>
      </c>
      <c r="E112" s="4">
        <f t="shared" si="0"/>
        <v>606.83999999999992</v>
      </c>
      <c r="F112" s="4">
        <f t="shared" si="0"/>
        <v>719</v>
      </c>
      <c r="G112" s="4">
        <f t="shared" si="0"/>
        <v>487.02</v>
      </c>
      <c r="H112" s="4">
        <f t="shared" si="0"/>
        <v>97.88000000000001</v>
      </c>
      <c r="I112" s="4">
        <f t="shared" si="0"/>
        <v>0</v>
      </c>
      <c r="J112" s="4">
        <f t="shared" si="0"/>
        <v>127.66</v>
      </c>
      <c r="K112" s="4">
        <f t="shared" si="0"/>
        <v>0</v>
      </c>
      <c r="L112" s="225">
        <f t="shared" si="0"/>
        <v>9787.7800000000007</v>
      </c>
      <c r="M112" s="4">
        <f t="shared" si="0"/>
        <v>73351.180000000008</v>
      </c>
      <c r="N112" s="4">
        <f t="shared" si="0"/>
        <v>76677.800000000032</v>
      </c>
      <c r="O112" s="4">
        <f t="shared" si="0"/>
        <v>139.65</v>
      </c>
      <c r="P112" s="4">
        <f t="shared" si="0"/>
        <v>30</v>
      </c>
      <c r="Q112" s="4">
        <f t="shared" si="0"/>
        <v>240</v>
      </c>
      <c r="R112" s="4">
        <f t="shared" si="0"/>
        <v>0</v>
      </c>
      <c r="S112" s="4">
        <f t="shared" si="0"/>
        <v>2250</v>
      </c>
      <c r="T112" s="4">
        <f t="shared" si="0"/>
        <v>0</v>
      </c>
      <c r="U112" s="4">
        <f t="shared" si="0"/>
        <v>30</v>
      </c>
      <c r="V112" s="4">
        <f t="shared" si="0"/>
        <v>0</v>
      </c>
      <c r="W112" s="4">
        <f t="shared" si="0"/>
        <v>159.25</v>
      </c>
      <c r="X112" s="4">
        <f t="shared" si="0"/>
        <v>9623.66</v>
      </c>
      <c r="Y112" s="4">
        <f t="shared" si="0"/>
        <v>403.16</v>
      </c>
      <c r="Z112" s="4">
        <f t="shared" si="0"/>
        <v>447.91</v>
      </c>
      <c r="AA112" s="4">
        <f t="shared" si="0"/>
        <v>18050</v>
      </c>
      <c r="AB112" s="4">
        <f t="shared" si="0"/>
        <v>202.66</v>
      </c>
      <c r="AC112" s="4">
        <f t="shared" si="0"/>
        <v>27290.94</v>
      </c>
      <c r="AD112" s="4">
        <f t="shared" si="0"/>
        <v>70448.800000000003</v>
      </c>
      <c r="AE112" s="4">
        <f t="shared" si="0"/>
        <v>2483.46</v>
      </c>
      <c r="AF112" s="4">
        <f t="shared" si="0"/>
        <v>2483.46</v>
      </c>
      <c r="AG112" s="4">
        <f t="shared" si="0"/>
        <v>489.86</v>
      </c>
      <c r="AH112" s="4">
        <f t="shared" si="0"/>
        <v>418.92</v>
      </c>
      <c r="AI112" s="4">
        <f t="shared" si="0"/>
        <v>0</v>
      </c>
      <c r="AJ112" s="4">
        <f t="shared" si="0"/>
        <v>522.95000000000005</v>
      </c>
      <c r="AK112" s="4">
        <f t="shared" si="0"/>
        <v>1657.19</v>
      </c>
      <c r="AL112" s="4">
        <f t="shared" si="0"/>
        <v>6070</v>
      </c>
      <c r="AM112" s="4">
        <f t="shared" si="0"/>
        <v>428.73</v>
      </c>
      <c r="AN112" s="4">
        <f t="shared" si="0"/>
        <v>0</v>
      </c>
      <c r="AO112" s="4">
        <f t="shared" si="0"/>
        <v>3181.5</v>
      </c>
      <c r="AP112" s="4">
        <f t="shared" si="0"/>
        <v>495.13</v>
      </c>
      <c r="AQ112" s="4">
        <f t="shared" si="0"/>
        <v>0</v>
      </c>
      <c r="AR112" s="4">
        <f t="shared" si="0"/>
        <v>0</v>
      </c>
      <c r="AS112" s="4">
        <f t="shared" si="0"/>
        <v>150</v>
      </c>
      <c r="AT112" s="4">
        <f t="shared" si="0"/>
        <v>1724</v>
      </c>
      <c r="AU112" s="4">
        <f t="shared" si="0"/>
        <v>0</v>
      </c>
      <c r="AW112" s="4">
        <f>B112-C112-D112-E112-F112-G112-H112-I112-J112-K112+L112+M112-N112-O112+P112-Q112-R112-S112-T112-U112-V112+W112+X112+Y112+Z112+AA112+AB112+AC112-AD112+AE112-AF112+AG112-AH112-AI112+AJ112+AK112+AL112+AM112+AN112+AO112+AP112+AQ112+AR112+AS112-AT112+AU112</f>
        <v>-2.2282620193436742E-11</v>
      </c>
    </row>
    <row r="114" spans="1:4" ht="15.4" thickBot="1" x14ac:dyDescent="0.45">
      <c r="A114" s="10" t="s">
        <v>22</v>
      </c>
      <c r="C114" s="15">
        <f>C2+B112-C112</f>
        <v>152481.02000000043</v>
      </c>
      <c r="D114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B123"/>
  <sheetViews>
    <sheetView workbookViewId="0">
      <pane xSplit="1" ySplit="3" topLeftCell="B109" activePane="bottomRight" state="frozen"/>
      <selection pane="topRight" activeCell="B1" sqref="B1"/>
      <selection pane="bottomLeft" activeCell="A5" sqref="A5"/>
      <selection pane="bottomRight" activeCell="A64" sqref="A64:L65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2" max="12" width="8.86328125" bestFit="1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8.86328125" bestFit="1" customWidth="1"/>
    <col min="32" max="32" width="9.86328125" customWidth="1"/>
    <col min="36" max="36" width="9.86328125" bestFit="1" customWidth="1"/>
    <col min="37" max="37" width="7.53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44044</v>
      </c>
      <c r="D1" s="227"/>
    </row>
    <row r="2" spans="1:47" ht="15.4" thickBot="1" x14ac:dyDescent="0.45">
      <c r="A2" s="10" t="s">
        <v>21</v>
      </c>
      <c r="B2" s="13"/>
      <c r="C2" s="15">
        <f>'July 2020'!C128</f>
        <v>143187.0900000004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226" t="s">
        <v>201</v>
      </c>
      <c r="AL3" s="237" t="s">
        <v>206</v>
      </c>
      <c r="AM3" s="259" t="s">
        <v>128</v>
      </c>
      <c r="AN3" s="259" t="s">
        <v>53</v>
      </c>
      <c r="AO3" s="259" t="s">
        <v>114</v>
      </c>
      <c r="AP3" s="259" t="s">
        <v>61</v>
      </c>
      <c r="AQ3" s="167" t="s">
        <v>13</v>
      </c>
      <c r="AR3" s="259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392.35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233</v>
      </c>
      <c r="B5" s="2"/>
      <c r="C5" s="2">
        <v>1140.48</v>
      </c>
      <c r="D5" s="2">
        <v>21.15</v>
      </c>
      <c r="E5" s="2">
        <v>90.42</v>
      </c>
      <c r="F5" s="2">
        <v>99</v>
      </c>
      <c r="G5" s="2">
        <v>67.099999999999994</v>
      </c>
      <c r="H5" s="2">
        <v>14.58</v>
      </c>
      <c r="I5" s="2"/>
      <c r="J5" s="2">
        <v>25.61</v>
      </c>
      <c r="K5" s="2"/>
      <c r="L5" s="2">
        <v>1458.34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234</v>
      </c>
      <c r="B6" s="2"/>
      <c r="C6" s="2">
        <v>2194.86</v>
      </c>
      <c r="D6" s="2">
        <v>44.1</v>
      </c>
      <c r="E6" s="2">
        <v>188.58</v>
      </c>
      <c r="F6" s="2">
        <v>299</v>
      </c>
      <c r="G6" s="2">
        <v>182.66</v>
      </c>
      <c r="H6" s="2">
        <v>30.42</v>
      </c>
      <c r="I6" s="2"/>
      <c r="J6" s="2">
        <v>102.05</v>
      </c>
      <c r="K6" s="2"/>
      <c r="L6" s="2">
        <v>3041.67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235</v>
      </c>
      <c r="B7" s="2"/>
      <c r="C7" s="2">
        <v>1094.6199999999999</v>
      </c>
      <c r="D7" s="2">
        <v>18.68</v>
      </c>
      <c r="E7" s="2">
        <v>79.86</v>
      </c>
      <c r="F7" s="2">
        <v>28</v>
      </c>
      <c r="G7" s="2">
        <v>53.96</v>
      </c>
      <c r="H7" s="2">
        <v>12.88</v>
      </c>
      <c r="I7" s="2"/>
      <c r="J7" s="2"/>
      <c r="K7" s="2"/>
      <c r="L7" s="2">
        <v>1288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90" t="s">
        <v>250</v>
      </c>
      <c r="B8" s="2"/>
      <c r="C8" s="2">
        <v>980.51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980.51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15" x14ac:dyDescent="0.4">
      <c r="A9" s="238" t="s">
        <v>877</v>
      </c>
      <c r="B9" s="2">
        <v>555.15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v>551.65</v>
      </c>
      <c r="O9" s="2">
        <v>3.5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15" x14ac:dyDescent="0.4">
      <c r="A10" s="238" t="s">
        <v>878</v>
      </c>
      <c r="B10" s="2">
        <v>252.67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250.92</v>
      </c>
      <c r="O10" s="2">
        <v>1.75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15" x14ac:dyDescent="0.4">
      <c r="A11" s="238" t="s">
        <v>879</v>
      </c>
      <c r="B11" s="2">
        <v>7003.5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7003.5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880</v>
      </c>
      <c r="B12" s="2">
        <v>550.44000000000005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550.44000000000005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35">
      <c r="A13" s="90" t="s">
        <v>883</v>
      </c>
      <c r="B13" s="2">
        <v>1075.67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1046.22</v>
      </c>
      <c r="O13" s="2">
        <v>9.4499999999999993</v>
      </c>
      <c r="P13" s="2"/>
      <c r="Q13" s="2">
        <v>20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240</v>
      </c>
      <c r="B14" s="2"/>
      <c r="C14" s="2">
        <v>2000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2000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15" x14ac:dyDescent="0.4">
      <c r="A15" s="238" t="s">
        <v>881</v>
      </c>
      <c r="B15" s="2">
        <v>2073.39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2053.39</v>
      </c>
      <c r="O15" s="2"/>
      <c r="P15" s="2"/>
      <c r="Q15" s="2">
        <v>20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15" x14ac:dyDescent="0.4">
      <c r="A16" s="238" t="s">
        <v>882</v>
      </c>
      <c r="B16" s="2">
        <v>47.84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47.84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35">
      <c r="A17" s="90" t="s">
        <v>244</v>
      </c>
      <c r="B17" s="2"/>
      <c r="C17" s="2">
        <v>1650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1650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35">
      <c r="A18" s="90" t="s">
        <v>348</v>
      </c>
      <c r="B18" s="2"/>
      <c r="C18" s="2">
        <v>3700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3700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15" x14ac:dyDescent="0.4">
      <c r="A19" s="238" t="s">
        <v>885</v>
      </c>
      <c r="B19" s="2">
        <v>2002.91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1993.81</v>
      </c>
      <c r="O19" s="2">
        <v>9.1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15" x14ac:dyDescent="0.4">
      <c r="A20" s="238" t="s">
        <v>884</v>
      </c>
      <c r="B20" s="2">
        <v>1810.04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1757.04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>
        <v>53</v>
      </c>
      <c r="AU20" s="2"/>
    </row>
    <row r="21" spans="1:47" ht="13.15" x14ac:dyDescent="0.4">
      <c r="A21" s="238" t="s">
        <v>887</v>
      </c>
      <c r="B21" s="2">
        <v>1075.71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1068.3599999999999</v>
      </c>
      <c r="O21" s="2">
        <v>7.35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35">
      <c r="A22" s="90" t="s">
        <v>262</v>
      </c>
      <c r="B22" s="2"/>
      <c r="C22" s="2">
        <v>2450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2450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35">
      <c r="A23" s="90" t="s">
        <v>270</v>
      </c>
      <c r="B23" s="2"/>
      <c r="C23" s="2">
        <v>4300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4300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253</v>
      </c>
      <c r="B24" s="2"/>
      <c r="C24" s="2">
        <v>2834.54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2834.54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252</v>
      </c>
      <c r="B25" s="2"/>
      <c r="C25" s="2">
        <v>2203.02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2203.02</v>
      </c>
      <c r="AF25" s="2">
        <v>2203.02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90" t="s">
        <v>886</v>
      </c>
      <c r="B26" s="2"/>
      <c r="C26" s="2">
        <v>603.22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v>603.22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35">
      <c r="A27" s="90" t="s">
        <v>275</v>
      </c>
      <c r="B27" s="2"/>
      <c r="C27" s="2">
        <v>26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>
        <v>26</v>
      </c>
      <c r="AN27" s="2"/>
      <c r="AO27" s="2"/>
      <c r="AP27" s="2"/>
      <c r="AQ27" s="2"/>
      <c r="AR27" s="2"/>
      <c r="AS27" s="2"/>
      <c r="AT27" s="2"/>
      <c r="AU27" s="2"/>
    </row>
    <row r="28" spans="1:47" x14ac:dyDescent="0.35">
      <c r="A28" s="90" t="s">
        <v>275</v>
      </c>
      <c r="B28" s="2"/>
      <c r="C28" s="2">
        <v>36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>
        <v>36</v>
      </c>
      <c r="AN28" s="2"/>
      <c r="AO28" s="2"/>
      <c r="AP28" s="2"/>
      <c r="AQ28" s="2"/>
      <c r="AR28" s="2"/>
      <c r="AS28" s="2"/>
      <c r="AT28" s="2"/>
      <c r="AU28" s="2"/>
    </row>
    <row r="29" spans="1:47" ht="13.15" x14ac:dyDescent="0.4">
      <c r="A29" s="238" t="s">
        <v>888</v>
      </c>
      <c r="B29" s="2">
        <v>5813.67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v>5813.67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15" x14ac:dyDescent="0.4">
      <c r="A30" s="238" t="s">
        <v>889</v>
      </c>
      <c r="B30" s="2">
        <v>23.04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23.04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15" x14ac:dyDescent="0.4">
      <c r="A31" s="238" t="s">
        <v>895</v>
      </c>
      <c r="B31" s="2">
        <v>297.60000000000002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294.45</v>
      </c>
      <c r="O31" s="2">
        <v>3.15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35">
      <c r="A32" s="90" t="s">
        <v>274</v>
      </c>
      <c r="B32" s="2"/>
      <c r="C32" s="2">
        <v>675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675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35">
      <c r="A33" s="90" t="s">
        <v>890</v>
      </c>
      <c r="B33" s="2"/>
      <c r="C33" s="2">
        <v>59.99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>
        <v>59.99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 t="s">
        <v>891</v>
      </c>
      <c r="B34" s="2"/>
      <c r="C34" s="2">
        <v>162.9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162.9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15" x14ac:dyDescent="0.4">
      <c r="A35" s="238" t="s">
        <v>892</v>
      </c>
      <c r="B35" s="2">
        <v>3709.59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3709.59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3.15" x14ac:dyDescent="0.4">
      <c r="A36" s="238" t="s">
        <v>893</v>
      </c>
      <c r="B36" s="2">
        <v>21.77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v>21.77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3.15" x14ac:dyDescent="0.4">
      <c r="A37" s="238" t="s">
        <v>901</v>
      </c>
      <c r="B37" s="2">
        <v>1845.8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1757.5</v>
      </c>
      <c r="O37" s="2">
        <v>13.3</v>
      </c>
      <c r="P37" s="2"/>
      <c r="Q37" s="2"/>
      <c r="R37" s="2"/>
      <c r="S37" s="2"/>
      <c r="T37" s="2">
        <v>75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 t="s">
        <v>363</v>
      </c>
      <c r="B38" s="2"/>
      <c r="C38" s="2">
        <v>6577.44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4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39">
        <v>6577.44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894</v>
      </c>
      <c r="B39" s="2"/>
      <c r="C39" s="2">
        <v>364.98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364.98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269</v>
      </c>
      <c r="B40" s="2"/>
      <c r="C40" s="2">
        <v>20740.580000000002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v>20740.580000000002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 t="s">
        <v>896</v>
      </c>
      <c r="B41" s="2"/>
      <c r="C41" s="2">
        <v>58.5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>
        <v>58.5</v>
      </c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35">
      <c r="A42" s="90" t="s">
        <v>896</v>
      </c>
      <c r="B42" s="2"/>
      <c r="C42" s="2">
        <v>58.5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v>58.5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35">
      <c r="A43" s="90" t="s">
        <v>273</v>
      </c>
      <c r="B43" s="2"/>
      <c r="C43" s="2">
        <v>622.79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127.66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>
        <v>495.13</v>
      </c>
      <c r="AQ43" s="2"/>
      <c r="AR43" s="2"/>
      <c r="AS43" s="2"/>
      <c r="AT43" s="2"/>
      <c r="AU43" s="2"/>
    </row>
    <row r="44" spans="1:47" ht="13.15" x14ac:dyDescent="0.4">
      <c r="A44" s="238" t="s">
        <v>903</v>
      </c>
      <c r="B44" s="2">
        <v>112.28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v>110.88</v>
      </c>
      <c r="O44" s="2">
        <v>1.4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904</v>
      </c>
      <c r="B45" s="2">
        <v>472.39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468.89</v>
      </c>
      <c r="O45" s="2">
        <v>3.5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15" x14ac:dyDescent="0.4">
      <c r="A46" s="238" t="s">
        <v>897</v>
      </c>
      <c r="B46" s="2">
        <v>6738.36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6693.36</v>
      </c>
      <c r="O46" s="2"/>
      <c r="P46" s="2"/>
      <c r="Q46" s="2">
        <v>20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>
        <v>25</v>
      </c>
      <c r="AU46" s="2"/>
    </row>
    <row r="47" spans="1:47" ht="13.15" x14ac:dyDescent="0.4">
      <c r="A47" s="238" t="s">
        <v>898</v>
      </c>
      <c r="B47" s="2">
        <v>26.94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26.94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3.15" x14ac:dyDescent="0.4">
      <c r="A48" s="238" t="s">
        <v>902</v>
      </c>
      <c r="B48" s="2">
        <v>12398.31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12398.31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3.15" x14ac:dyDescent="0.4">
      <c r="A49" s="238" t="s">
        <v>909</v>
      </c>
      <c r="B49" s="2">
        <v>3825.67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3797.67</v>
      </c>
      <c r="O49" s="2">
        <v>28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35">
      <c r="A50" s="90" t="s">
        <v>905</v>
      </c>
      <c r="B50" s="2"/>
      <c r="C50" s="2">
        <v>80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v>80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x14ac:dyDescent="0.35">
      <c r="A51" s="90" t="s">
        <v>289</v>
      </c>
      <c r="B51" s="2"/>
      <c r="C51" s="2">
        <v>446.69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>
        <v>446.69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x14ac:dyDescent="0.35">
      <c r="A52" s="90" t="s">
        <v>906</v>
      </c>
      <c r="B52" s="2"/>
      <c r="C52" s="2">
        <v>100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v>100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3.15" x14ac:dyDescent="0.4">
      <c r="A53" s="238" t="s">
        <v>907</v>
      </c>
      <c r="B53" s="2">
        <v>3947.69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v>3177.69</v>
      </c>
      <c r="O53" s="2"/>
      <c r="P53" s="2"/>
      <c r="Q53" s="2">
        <v>20</v>
      </c>
      <c r="R53" s="2"/>
      <c r="S53" s="2">
        <v>750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3.15" x14ac:dyDescent="0.4">
      <c r="A54" s="238" t="s">
        <v>908</v>
      </c>
      <c r="B54" s="2">
        <v>21.77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21.77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15" x14ac:dyDescent="0.4">
      <c r="A55" s="238" t="s">
        <v>910</v>
      </c>
      <c r="B55" s="2">
        <v>852.75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847.5</v>
      </c>
      <c r="O55" s="2">
        <v>5.25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x14ac:dyDescent="0.35">
      <c r="A56" s="90" t="s">
        <v>275</v>
      </c>
      <c r="B56" s="2"/>
      <c r="C56" s="2">
        <v>36.020000000000003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>
        <v>36.020000000000003</v>
      </c>
      <c r="AN56" s="2"/>
      <c r="AO56" s="2"/>
      <c r="AP56" s="2"/>
      <c r="AQ56" s="2"/>
      <c r="AR56" s="2"/>
      <c r="AS56" s="2"/>
      <c r="AT56" s="2"/>
      <c r="AU56" s="2"/>
    </row>
    <row r="57" spans="1:47" x14ac:dyDescent="0.35">
      <c r="A57" s="90" t="s">
        <v>275</v>
      </c>
      <c r="B57" s="2"/>
      <c r="C57" s="2">
        <v>36.5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>
        <v>36.5</v>
      </c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912</v>
      </c>
      <c r="B58" s="2">
        <v>370.57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367.42</v>
      </c>
      <c r="O58" s="2">
        <v>3.15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35">
      <c r="A59" s="90" t="s">
        <v>911</v>
      </c>
      <c r="B59" s="2"/>
      <c r="C59" s="2">
        <v>119.54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>
        <v>119.54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35">
      <c r="A60" s="90" t="s">
        <v>341</v>
      </c>
      <c r="B60" s="2"/>
      <c r="C60" s="2">
        <v>359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43">
        <v>359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35">
      <c r="A61" s="90" t="s">
        <v>275</v>
      </c>
      <c r="B61" s="2"/>
      <c r="C61" s="2">
        <v>38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43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>
        <v>38</v>
      </c>
      <c r="AN61" s="2"/>
      <c r="AO61" s="2"/>
      <c r="AP61" s="2"/>
      <c r="AQ61" s="2"/>
      <c r="AR61" s="2"/>
      <c r="AS61" s="2"/>
      <c r="AT61" s="2"/>
      <c r="AU61" s="2"/>
    </row>
    <row r="62" spans="1:47" x14ac:dyDescent="0.35">
      <c r="A62" s="90" t="s">
        <v>913</v>
      </c>
      <c r="B62" s="2"/>
      <c r="C62" s="2">
        <v>39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43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>
        <v>39</v>
      </c>
      <c r="AN62" s="2"/>
      <c r="AO62" s="2"/>
      <c r="AP62" s="2"/>
      <c r="AQ62" s="2"/>
      <c r="AR62" s="2"/>
      <c r="AS62" s="2"/>
      <c r="AT62" s="2"/>
      <c r="AU62" s="2"/>
    </row>
    <row r="63" spans="1:47" ht="13.15" x14ac:dyDescent="0.4">
      <c r="A63" s="238" t="s">
        <v>914</v>
      </c>
      <c r="B63" s="2">
        <v>380.31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v>376.46</v>
      </c>
      <c r="O63" s="2">
        <v>3.85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 t="s">
        <v>231</v>
      </c>
      <c r="B64" s="2"/>
      <c r="C64" s="2">
        <v>1212.19</v>
      </c>
      <c r="D64" s="2">
        <v>22.05</v>
      </c>
      <c r="E64" s="2">
        <v>94.29</v>
      </c>
      <c r="F64" s="2">
        <v>106</v>
      </c>
      <c r="G64" s="2">
        <v>71.099999999999994</v>
      </c>
      <c r="H64" s="2">
        <v>15.21</v>
      </c>
      <c r="I64" s="2"/>
      <c r="J64" s="2"/>
      <c r="K64" s="2"/>
      <c r="L64" s="2">
        <v>1520.84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233</v>
      </c>
      <c r="B65" s="2"/>
      <c r="C65" s="2">
        <v>1166.0899999999999</v>
      </c>
      <c r="D65" s="2">
        <v>21.15</v>
      </c>
      <c r="E65" s="2">
        <v>90.42</v>
      </c>
      <c r="F65" s="2">
        <v>99</v>
      </c>
      <c r="G65" s="2">
        <v>67.099999999999994</v>
      </c>
      <c r="H65" s="2">
        <v>14.58</v>
      </c>
      <c r="I65" s="2"/>
      <c r="J65" s="2"/>
      <c r="K65" s="2"/>
      <c r="L65" s="2">
        <v>1458.34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3.15" x14ac:dyDescent="0.4">
      <c r="A66" s="238" t="s">
        <v>917</v>
      </c>
      <c r="B66" s="2">
        <v>1021.61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>
        <v>1014.26</v>
      </c>
      <c r="O66" s="2">
        <v>7.35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3.15" x14ac:dyDescent="0.4">
      <c r="A67" s="238" t="s">
        <v>918</v>
      </c>
      <c r="B67" s="2">
        <v>132.84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131.79</v>
      </c>
      <c r="O67" s="2">
        <v>1.05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3.15" x14ac:dyDescent="0.4">
      <c r="A68" s="238" t="s">
        <v>919</v>
      </c>
      <c r="B68" s="2">
        <v>54.62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>
        <v>53.92</v>
      </c>
      <c r="O68" s="2">
        <v>0.7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3.15" x14ac:dyDescent="0.4">
      <c r="A69" s="238" t="s">
        <v>920</v>
      </c>
      <c r="B69" s="2">
        <v>4382.97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4382.97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35">
      <c r="A70" s="90" t="s">
        <v>306</v>
      </c>
      <c r="B70" s="2"/>
      <c r="C70" s="2">
        <v>276.45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>
        <v>276.45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35">
      <c r="A71" s="90" t="s">
        <v>294</v>
      </c>
      <c r="B71" s="2"/>
      <c r="C71" s="2">
        <v>168.54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>
        <v>168.54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90" t="s">
        <v>921</v>
      </c>
      <c r="B72" s="2"/>
      <c r="C72" s="2">
        <v>927.95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>
        <v>927.95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275</v>
      </c>
      <c r="B73" s="2"/>
      <c r="C73" s="2">
        <v>38.020000000000003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>
        <v>38.020000000000003</v>
      </c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275</v>
      </c>
      <c r="B74" s="2"/>
      <c r="C74" s="2">
        <v>17.510000000000002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>
        <v>17.510000000000002</v>
      </c>
      <c r="AN74" s="2"/>
      <c r="AO74" s="2"/>
      <c r="AP74" s="2"/>
      <c r="AQ74" s="2"/>
      <c r="AR74" s="2"/>
      <c r="AS74" s="2"/>
      <c r="AT74" s="2"/>
      <c r="AU74" s="2"/>
    </row>
    <row r="75" spans="1:47" ht="13.15" x14ac:dyDescent="0.4">
      <c r="A75" s="238" t="s">
        <v>922</v>
      </c>
      <c r="B75" s="2">
        <v>42.19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41.84</v>
      </c>
      <c r="O75" s="2">
        <v>0.35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90" t="s">
        <v>923</v>
      </c>
      <c r="B76" s="2"/>
      <c r="C76" s="2">
        <v>465.2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>
        <v>465.2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924</v>
      </c>
      <c r="B77" s="2"/>
      <c r="C77" s="2">
        <v>657.33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>
        <v>657.33</v>
      </c>
      <c r="AO77" s="2"/>
      <c r="AP77" s="2"/>
      <c r="AQ77" s="2"/>
      <c r="AR77" s="2"/>
      <c r="AS77" s="2"/>
      <c r="AT77" s="2"/>
      <c r="AU77" s="2"/>
    </row>
    <row r="78" spans="1:47" ht="13.15" x14ac:dyDescent="0.4">
      <c r="A78" s="238" t="s">
        <v>925</v>
      </c>
      <c r="B78" s="2">
        <v>425.52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>
        <v>422.37</v>
      </c>
      <c r="O78" s="2">
        <v>3.15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3.15" x14ac:dyDescent="0.4">
      <c r="A79" s="238" t="s">
        <v>926</v>
      </c>
      <c r="B79" s="2">
        <v>263.98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v>261.52999999999997</v>
      </c>
      <c r="O79" s="2">
        <v>2.4500000000000002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35">
      <c r="A80" s="90" t="s">
        <v>449</v>
      </c>
      <c r="B80" s="2"/>
      <c r="C80" s="2">
        <v>125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>
        <v>125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3.15" x14ac:dyDescent="0.4">
      <c r="A81" s="238" t="s">
        <v>927</v>
      </c>
      <c r="B81" s="2">
        <v>180.36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179.31</v>
      </c>
      <c r="O81" s="2">
        <v>1.05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35">
      <c r="A82" s="90" t="s">
        <v>928</v>
      </c>
      <c r="B82" s="2"/>
      <c r="C82" s="2">
        <v>138.38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>
        <v>138.38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35">
      <c r="A83" s="90" t="s">
        <v>929</v>
      </c>
      <c r="B83" s="2"/>
      <c r="C83" s="2">
        <v>33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>
        <v>33</v>
      </c>
      <c r="AN83" s="2"/>
      <c r="AO83" s="2"/>
      <c r="AP83" s="2"/>
      <c r="AQ83" s="2"/>
      <c r="AR83" s="2"/>
      <c r="AS83" s="2"/>
      <c r="AT83" s="2"/>
      <c r="AU83" s="2"/>
    </row>
    <row r="84" spans="1:47" x14ac:dyDescent="0.35">
      <c r="A84" s="90" t="s">
        <v>275</v>
      </c>
      <c r="B84" s="2"/>
      <c r="C84" s="2">
        <v>26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26</v>
      </c>
      <c r="AN84" s="2"/>
      <c r="AO84" s="2"/>
      <c r="AP84" s="2"/>
      <c r="AQ84" s="2"/>
      <c r="AR84" s="2"/>
      <c r="AS84" s="2"/>
      <c r="AT84" s="2"/>
      <c r="AU84" s="2"/>
    </row>
    <row r="85" spans="1:47" ht="13.15" x14ac:dyDescent="0.4">
      <c r="A85" s="238" t="s">
        <v>930</v>
      </c>
      <c r="B85" s="2">
        <v>1053.08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898.08</v>
      </c>
      <c r="O85" s="2"/>
      <c r="P85" s="2"/>
      <c r="Q85" s="2">
        <v>80</v>
      </c>
      <c r="R85" s="2"/>
      <c r="S85" s="2"/>
      <c r="T85" s="2">
        <v>75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3.15" x14ac:dyDescent="0.4">
      <c r="A86" s="238" t="s">
        <v>933</v>
      </c>
      <c r="B86" s="2">
        <v>423.05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370.6</v>
      </c>
      <c r="O86" s="2">
        <v>2.4500000000000002</v>
      </c>
      <c r="P86" s="2"/>
      <c r="Q86" s="2">
        <v>20</v>
      </c>
      <c r="R86" s="2"/>
      <c r="S86" s="2"/>
      <c r="T86" s="2"/>
      <c r="U86" s="2">
        <v>30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3.15" x14ac:dyDescent="0.4">
      <c r="A87" s="238" t="s">
        <v>934</v>
      </c>
      <c r="B87" s="2">
        <v>34.97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34.619999999999997</v>
      </c>
      <c r="O87" s="2">
        <v>0.35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935</v>
      </c>
      <c r="B88" s="2">
        <v>229.6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228.9</v>
      </c>
      <c r="O88" s="2">
        <v>0.7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35">
      <c r="A89" s="90" t="s">
        <v>891</v>
      </c>
      <c r="B89" s="2"/>
      <c r="C89" s="2">
        <v>165.93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>
        <v>165.93</v>
      </c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35">
      <c r="A90" s="90" t="s">
        <v>275</v>
      </c>
      <c r="B90" s="2"/>
      <c r="C90" s="2">
        <v>41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>
        <v>41</v>
      </c>
      <c r="AN90" s="2"/>
      <c r="AO90" s="2"/>
      <c r="AP90" s="2"/>
      <c r="AQ90" s="2"/>
      <c r="AR90" s="2"/>
      <c r="AS90" s="2"/>
      <c r="AT90" s="2"/>
      <c r="AU90" s="2"/>
    </row>
    <row r="91" spans="1:47" x14ac:dyDescent="0.35">
      <c r="A91" s="90" t="s">
        <v>936</v>
      </c>
      <c r="B91" s="2"/>
      <c r="C91" s="2">
        <v>70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>
        <v>70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35">
      <c r="A92" s="90" t="s">
        <v>937</v>
      </c>
      <c r="B92" s="2"/>
      <c r="C92" s="2">
        <v>79.19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>
        <v>40.340000000000003</v>
      </c>
      <c r="X92" s="2">
        <v>31.85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>
        <v>7</v>
      </c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35">
      <c r="A93" s="90" t="s">
        <v>938</v>
      </c>
      <c r="B93" s="2"/>
      <c r="C93" s="2">
        <v>75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>
        <v>75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35">
      <c r="A94" s="90" t="s">
        <v>939</v>
      </c>
      <c r="B94" s="2"/>
      <c r="C94" s="2">
        <v>42.39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42.39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3.15" x14ac:dyDescent="0.4">
      <c r="A95" s="238" t="s">
        <v>940</v>
      </c>
      <c r="B95" s="2">
        <v>465.15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292.35000000000002</v>
      </c>
      <c r="O95" s="2">
        <v>2.8</v>
      </c>
      <c r="P95" s="2"/>
      <c r="Q95" s="2">
        <v>20</v>
      </c>
      <c r="R95" s="2"/>
      <c r="S95" s="2"/>
      <c r="T95" s="2">
        <v>75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>
        <v>75</v>
      </c>
      <c r="AU95" s="2"/>
    </row>
    <row r="96" spans="1:47" ht="13.15" x14ac:dyDescent="0.4">
      <c r="A96" s="238" t="s">
        <v>943</v>
      </c>
      <c r="B96" s="2">
        <v>22.12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21.77</v>
      </c>
      <c r="O96" s="2">
        <v>0.35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3.15" x14ac:dyDescent="0.4">
      <c r="A97" s="238" t="s">
        <v>944</v>
      </c>
      <c r="B97" s="2">
        <v>1981.75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1961.75</v>
      </c>
      <c r="O97" s="2"/>
      <c r="P97" s="2"/>
      <c r="Q97" s="2">
        <v>20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35">
      <c r="A98" s="90" t="s">
        <v>945</v>
      </c>
      <c r="B98" s="2"/>
      <c r="C98" s="2">
        <v>31.07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43.93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>
        <v>75</v>
      </c>
      <c r="AT98" s="2"/>
      <c r="AU98" s="2"/>
    </row>
    <row r="99" spans="1:47" x14ac:dyDescent="0.35">
      <c r="A99" s="90" t="s">
        <v>946</v>
      </c>
      <c r="B99" s="2"/>
      <c r="C99" s="2">
        <v>26.21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>
        <v>48.79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>
        <v>75</v>
      </c>
      <c r="AT99" s="2"/>
      <c r="AU99" s="2"/>
    </row>
    <row r="100" spans="1:47" x14ac:dyDescent="0.35">
      <c r="A100" s="90" t="s">
        <v>947</v>
      </c>
      <c r="B100" s="2"/>
      <c r="C100" s="2">
        <v>38.86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>
        <v>36.14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>
        <v>75</v>
      </c>
      <c r="AT100" s="2"/>
      <c r="AU100" s="2"/>
    </row>
    <row r="101" spans="1:47" x14ac:dyDescent="0.35">
      <c r="A101" s="90" t="s">
        <v>948</v>
      </c>
      <c r="B101" s="2"/>
      <c r="C101" s="2">
        <v>40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35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>
        <v>75</v>
      </c>
      <c r="AT101" s="2"/>
      <c r="AU101" s="2"/>
    </row>
    <row r="102" spans="1:47" x14ac:dyDescent="0.35">
      <c r="A102" s="90" t="s">
        <v>949</v>
      </c>
      <c r="B102" s="2"/>
      <c r="C102" s="2">
        <v>10.84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>
        <v>10.84</v>
      </c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35">
      <c r="A103" s="90" t="s">
        <v>950</v>
      </c>
      <c r="B103" s="2"/>
      <c r="C103" s="2">
        <v>34.69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>
        <v>34.69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x14ac:dyDescent="0.35">
      <c r="A104" s="90" t="s">
        <v>858</v>
      </c>
      <c r="B104" s="2"/>
      <c r="C104" s="2">
        <v>477.52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>
        <v>477.52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3.15" x14ac:dyDescent="0.4">
      <c r="A105" s="238" t="s">
        <v>944</v>
      </c>
      <c r="B105" s="2">
        <v>450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150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>
        <v>300</v>
      </c>
      <c r="AU105" s="2"/>
    </row>
    <row r="106" spans="1:47" ht="13.15" x14ac:dyDescent="0.4">
      <c r="A106" s="238" t="s">
        <v>944</v>
      </c>
      <c r="B106" s="2">
        <v>224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>
        <v>224</v>
      </c>
      <c r="AU106" s="2"/>
    </row>
    <row r="107" spans="1:47" x14ac:dyDescent="0.35">
      <c r="A107" s="90" t="s">
        <v>403</v>
      </c>
      <c r="B107" s="2"/>
      <c r="C107" s="2">
        <v>25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>
        <v>25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35">
      <c r="A108" s="90" t="s">
        <v>332</v>
      </c>
      <c r="B108" s="2"/>
      <c r="C108" s="2">
        <v>3131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>
        <v>3131</v>
      </c>
      <c r="AP108" s="2"/>
      <c r="AQ108" s="2"/>
      <c r="AR108" s="2"/>
      <c r="AS108" s="2"/>
      <c r="AT108" s="2"/>
      <c r="AU108" s="2"/>
    </row>
    <row r="109" spans="1:47" x14ac:dyDescent="0.35">
      <c r="A109" s="90" t="s">
        <v>275</v>
      </c>
      <c r="B109" s="2"/>
      <c r="C109" s="2">
        <v>67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>
        <v>67</v>
      </c>
      <c r="AN109" s="2"/>
      <c r="AO109" s="2"/>
      <c r="AP109" s="2"/>
      <c r="AQ109" s="2"/>
      <c r="AR109" s="2"/>
      <c r="AS109" s="2"/>
      <c r="AT109" s="2"/>
      <c r="AU109" s="2"/>
    </row>
    <row r="110" spans="1:47" ht="13.15" x14ac:dyDescent="0.4">
      <c r="A110" s="238" t="s">
        <v>951</v>
      </c>
      <c r="B110" s="2">
        <v>269.64999999999998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267.89999999999998</v>
      </c>
      <c r="O110" s="2">
        <v>1.75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3.15" x14ac:dyDescent="0.4">
      <c r="A111" s="238" t="s">
        <v>952</v>
      </c>
      <c r="B111" s="2">
        <v>256.94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255.19</v>
      </c>
      <c r="O111" s="2">
        <v>1.75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3.15" x14ac:dyDescent="0.4">
      <c r="A112" s="238" t="s">
        <v>953</v>
      </c>
      <c r="B112" s="2">
        <v>242.91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240.46</v>
      </c>
      <c r="O112" s="2">
        <v>2.4500000000000002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9" ht="13.15" x14ac:dyDescent="0.4">
      <c r="A113" s="238" t="s">
        <v>954</v>
      </c>
      <c r="B113" s="2">
        <v>212.46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>
        <v>211.41</v>
      </c>
      <c r="O113" s="2">
        <v>1.05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9" ht="13.15" x14ac:dyDescent="0.4">
      <c r="A114" s="238" t="s">
        <v>955</v>
      </c>
      <c r="B114" s="2">
        <v>3896.39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2732.43</v>
      </c>
      <c r="O114" s="2"/>
      <c r="P114" s="2"/>
      <c r="Q114" s="2">
        <v>40</v>
      </c>
      <c r="R114" s="2"/>
      <c r="S114" s="2">
        <v>750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>
        <v>373.96</v>
      </c>
      <c r="AU114" s="2"/>
    </row>
    <row r="115" spans="1:49" ht="13.15" x14ac:dyDescent="0.4">
      <c r="A115" s="238" t="s">
        <v>958</v>
      </c>
      <c r="B115" s="2">
        <v>1562.58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1455.93</v>
      </c>
      <c r="O115" s="2">
        <v>6.65</v>
      </c>
      <c r="P115" s="2"/>
      <c r="Q115" s="2">
        <v>100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9" x14ac:dyDescent="0.35">
      <c r="A116" s="90" t="s">
        <v>188</v>
      </c>
      <c r="B116" s="2"/>
      <c r="C116" s="2">
        <v>1000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>
        <v>1000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9" x14ac:dyDescent="0.35">
      <c r="A117" s="9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9" x14ac:dyDescent="0.35">
      <c r="A118" s="9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>
        <v>79550.11</v>
      </c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9" x14ac:dyDescent="0.35">
      <c r="A119" s="9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>
        <f>AD121+AF121+AH121+AI121</f>
        <v>82145.48000000001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W119" s="260" t="s">
        <v>19</v>
      </c>
    </row>
    <row r="121" spans="1:49" ht="43.5" customHeight="1" x14ac:dyDescent="0.35">
      <c r="A121" t="s">
        <v>18</v>
      </c>
      <c r="B121" s="4">
        <f>SUM(B4:B119)</f>
        <v>75134.569999999992</v>
      </c>
      <c r="C121" s="4">
        <f t="shared" ref="C121:AU121" si="0">SUM(C4:C119)</f>
        <v>67608.23</v>
      </c>
      <c r="D121" s="4">
        <f t="shared" si="0"/>
        <v>149.18000000000004</v>
      </c>
      <c r="E121" s="4">
        <f t="shared" si="0"/>
        <v>637.86</v>
      </c>
      <c r="F121" s="4">
        <f t="shared" si="0"/>
        <v>737</v>
      </c>
      <c r="G121" s="4">
        <f t="shared" si="0"/>
        <v>513.02</v>
      </c>
      <c r="H121" s="4">
        <f t="shared" si="0"/>
        <v>102.88000000000001</v>
      </c>
      <c r="I121" s="4">
        <f t="shared" si="0"/>
        <v>0</v>
      </c>
      <c r="J121" s="4">
        <f t="shared" si="0"/>
        <v>127.66</v>
      </c>
      <c r="K121" s="4">
        <f t="shared" si="0"/>
        <v>0</v>
      </c>
      <c r="L121" s="225">
        <f t="shared" si="0"/>
        <v>10288.030000000001</v>
      </c>
      <c r="M121" s="4">
        <f t="shared" si="0"/>
        <v>82145.48000000001</v>
      </c>
      <c r="N121" s="4">
        <f t="shared" si="0"/>
        <v>72003.319999999963</v>
      </c>
      <c r="O121" s="4">
        <f t="shared" si="0"/>
        <v>129.14999999999998</v>
      </c>
      <c r="P121" s="4">
        <f t="shared" si="0"/>
        <v>125</v>
      </c>
      <c r="Q121" s="4">
        <f t="shared" si="0"/>
        <v>360</v>
      </c>
      <c r="R121" s="4">
        <f t="shared" si="0"/>
        <v>0</v>
      </c>
      <c r="S121" s="4">
        <f t="shared" si="0"/>
        <v>1500</v>
      </c>
      <c r="T121" s="4">
        <f t="shared" si="0"/>
        <v>225</v>
      </c>
      <c r="U121" s="4">
        <f t="shared" si="0"/>
        <v>30</v>
      </c>
      <c r="V121" s="4">
        <f t="shared" si="0"/>
        <v>0</v>
      </c>
      <c r="W121" s="4">
        <f t="shared" si="0"/>
        <v>1375.66</v>
      </c>
      <c r="X121" s="4">
        <f t="shared" si="0"/>
        <v>5700.02</v>
      </c>
      <c r="Y121" s="4">
        <f t="shared" si="0"/>
        <v>444.99</v>
      </c>
      <c r="Z121" s="4">
        <f t="shared" si="0"/>
        <v>465.2</v>
      </c>
      <c r="AA121" s="4">
        <f t="shared" si="0"/>
        <v>15775</v>
      </c>
      <c r="AB121" s="4">
        <f t="shared" si="0"/>
        <v>248.19</v>
      </c>
      <c r="AC121" s="4">
        <f t="shared" si="0"/>
        <v>20740.580000000002</v>
      </c>
      <c r="AD121" s="4">
        <f t="shared" si="0"/>
        <v>79550.11</v>
      </c>
      <c r="AE121" s="4">
        <f t="shared" si="0"/>
        <v>2203.02</v>
      </c>
      <c r="AF121" s="4">
        <f t="shared" si="0"/>
        <v>2203.02</v>
      </c>
      <c r="AG121" s="4">
        <f t="shared" si="0"/>
        <v>446.69</v>
      </c>
      <c r="AH121" s="4">
        <f t="shared" si="0"/>
        <v>392.35</v>
      </c>
      <c r="AI121" s="4">
        <f t="shared" si="0"/>
        <v>0</v>
      </c>
      <c r="AJ121" s="4">
        <f t="shared" si="0"/>
        <v>632.36</v>
      </c>
      <c r="AK121" s="240">
        <f t="shared" si="0"/>
        <v>6577.44</v>
      </c>
      <c r="AL121" s="4">
        <f t="shared" si="0"/>
        <v>0</v>
      </c>
      <c r="AM121" s="4">
        <f t="shared" si="0"/>
        <v>434.05</v>
      </c>
      <c r="AN121" s="4">
        <f t="shared" si="0"/>
        <v>657.33</v>
      </c>
      <c r="AO121" s="4">
        <f t="shared" si="0"/>
        <v>3131</v>
      </c>
      <c r="AP121" s="4">
        <f t="shared" si="0"/>
        <v>495.13</v>
      </c>
      <c r="AQ121" s="4">
        <f t="shared" si="0"/>
        <v>0</v>
      </c>
      <c r="AR121" s="4">
        <f t="shared" si="0"/>
        <v>0</v>
      </c>
      <c r="AS121" s="4">
        <f t="shared" si="0"/>
        <v>300</v>
      </c>
      <c r="AT121" s="225">
        <f t="shared" si="0"/>
        <v>1050.96</v>
      </c>
      <c r="AU121" s="4">
        <f t="shared" si="0"/>
        <v>0</v>
      </c>
      <c r="AW121" s="4">
        <f>B121-C121-D121-E121-F121-G121-H121-I121-J121-K121+L121+M121-N121-O121+P121-Q121-R121-S121-T121-U121-V121+W121+X121+Y121+Z121+AA121+AB121+AC121-AD121+AE121-AF121+AG121-AH121-AI121+AJ121+AK121+AL121+AM121+AN121+AO121+AP121+AQ121+AR121+AS121-AT121+AU121</f>
        <v>4.1836756281554699E-11</v>
      </c>
    </row>
    <row r="123" spans="1:49" ht="15.4" thickBot="1" x14ac:dyDescent="0.45">
      <c r="A123" s="10" t="s">
        <v>22</v>
      </c>
      <c r="C123" s="15">
        <f>C2+B121-C121</f>
        <v>150713.4300000004</v>
      </c>
      <c r="D123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B128"/>
  <sheetViews>
    <sheetView workbookViewId="0">
      <pane xSplit="1" ySplit="3" topLeftCell="B106" activePane="bottomRight" state="frozen"/>
      <selection pane="topRight" activeCell="B1" sqref="B1"/>
      <selection pane="bottomLeft" activeCell="A5" sqref="A5"/>
      <selection pane="bottomRight" activeCell="A3" sqref="A3:C126"/>
    </sheetView>
  </sheetViews>
  <sheetFormatPr defaultRowHeight="12.75" x14ac:dyDescent="0.35"/>
  <cols>
    <col min="1" max="1" width="38.46484375" bestFit="1" customWidth="1"/>
    <col min="2" max="2" width="12" bestFit="1" customWidth="1"/>
    <col min="3" max="3" width="11.1328125" bestFit="1" customWidth="1"/>
    <col min="5" max="5" width="7.46484375" customWidth="1"/>
    <col min="6" max="6" width="9.53125" customWidth="1"/>
    <col min="7" max="7" width="7.53125" customWidth="1"/>
    <col min="8" max="8" width="8" customWidth="1"/>
    <col min="9" max="9" width="7.53125" customWidth="1"/>
    <col min="10" max="10" width="8" customWidth="1"/>
    <col min="11" max="11" width="8.1328125" customWidth="1"/>
    <col min="13" max="13" width="10.53125" customWidth="1"/>
    <col min="14" max="14" width="10.46484375" customWidth="1"/>
    <col min="18" max="18" width="0.1328125" customWidth="1"/>
    <col min="19" max="19" width="10.46484375" customWidth="1"/>
    <col min="22" max="28" width="10.53125" customWidth="1"/>
    <col min="29" max="29" width="12.46484375" bestFit="1" customWidth="1"/>
    <col min="30" max="30" width="10.1328125" bestFit="1" customWidth="1"/>
    <col min="31" max="31" width="8.86328125" bestFit="1" customWidth="1"/>
    <col min="32" max="32" width="9.86328125" customWidth="1"/>
    <col min="36" max="36" width="8.86328125" bestFit="1" customWidth="1"/>
    <col min="37" max="37" width="7.53125" customWidth="1"/>
    <col min="38" max="38" width="9.86328125" customWidth="1"/>
    <col min="39" max="42" width="10.86328125" customWidth="1"/>
    <col min="43" max="43" width="10.53125" hidden="1" customWidth="1"/>
    <col min="44" max="44" width="10.86328125" hidden="1" customWidth="1"/>
    <col min="45" max="46" width="8.46484375" bestFit="1" customWidth="1"/>
    <col min="47" max="47" width="9" customWidth="1"/>
    <col min="48" max="48" width="1" customWidth="1"/>
    <col min="49" max="49" width="12.1328125" customWidth="1"/>
    <col min="50" max="50" width="1" customWidth="1"/>
    <col min="51" max="51" width="0.46484375" customWidth="1"/>
    <col min="52" max="52" width="0.1328125" customWidth="1"/>
    <col min="53" max="54" width="9.1328125" hidden="1" customWidth="1"/>
  </cols>
  <sheetData>
    <row r="1" spans="1:47" ht="15.4" thickBot="1" x14ac:dyDescent="0.45">
      <c r="A1" s="10" t="s">
        <v>0</v>
      </c>
      <c r="B1" s="12">
        <v>44013</v>
      </c>
    </row>
    <row r="2" spans="1:47" ht="15.4" thickBot="1" x14ac:dyDescent="0.45">
      <c r="A2" s="10" t="s">
        <v>21</v>
      </c>
      <c r="B2" s="13"/>
      <c r="C2" s="15">
        <f>'June 2020'!C123</f>
        <v>134370.20000000039</v>
      </c>
      <c r="D2" s="14"/>
    </row>
    <row r="3" spans="1:47" ht="60" customHeight="1" thickBot="1" x14ac:dyDescent="0.45">
      <c r="A3" s="168" t="s">
        <v>1</v>
      </c>
      <c r="B3" s="169" t="s">
        <v>2</v>
      </c>
      <c r="C3" s="169" t="s">
        <v>3</v>
      </c>
      <c r="D3" s="167" t="s">
        <v>4</v>
      </c>
      <c r="E3" s="169" t="s">
        <v>5</v>
      </c>
      <c r="F3" s="167" t="s">
        <v>6</v>
      </c>
      <c r="G3" s="169" t="s">
        <v>7</v>
      </c>
      <c r="H3" s="167" t="s">
        <v>58</v>
      </c>
      <c r="I3" s="167" t="s">
        <v>199</v>
      </c>
      <c r="J3" s="167" t="s">
        <v>66</v>
      </c>
      <c r="K3" s="167" t="s">
        <v>59</v>
      </c>
      <c r="L3" s="167" t="s">
        <v>8</v>
      </c>
      <c r="M3" s="167" t="s">
        <v>9</v>
      </c>
      <c r="N3" s="167" t="s">
        <v>9</v>
      </c>
      <c r="O3" s="167" t="s">
        <v>31</v>
      </c>
      <c r="P3" s="167" t="s">
        <v>24</v>
      </c>
      <c r="Q3" s="167" t="s">
        <v>27</v>
      </c>
      <c r="R3" s="167" t="s">
        <v>33</v>
      </c>
      <c r="S3" s="167" t="s">
        <v>35</v>
      </c>
      <c r="T3" s="167" t="s">
        <v>25</v>
      </c>
      <c r="U3" s="167" t="s">
        <v>26</v>
      </c>
      <c r="V3" s="64" t="s">
        <v>34</v>
      </c>
      <c r="W3" s="167" t="s">
        <v>11</v>
      </c>
      <c r="X3" s="167" t="s">
        <v>12</v>
      </c>
      <c r="Y3" s="167" t="s">
        <v>126</v>
      </c>
      <c r="Z3" s="167" t="s">
        <v>36</v>
      </c>
      <c r="AA3" s="167" t="s">
        <v>37</v>
      </c>
      <c r="AB3" s="167" t="s">
        <v>16</v>
      </c>
      <c r="AC3" s="167" t="s">
        <v>28</v>
      </c>
      <c r="AD3" s="167" t="s">
        <v>29</v>
      </c>
      <c r="AE3" s="297" t="s">
        <v>20</v>
      </c>
      <c r="AF3" s="298"/>
      <c r="AG3" s="167" t="s">
        <v>32</v>
      </c>
      <c r="AH3" s="167" t="s">
        <v>67</v>
      </c>
      <c r="AI3" s="167" t="s">
        <v>10</v>
      </c>
      <c r="AJ3" s="167" t="s">
        <v>200</v>
      </c>
      <c r="AK3" s="226" t="s">
        <v>201</v>
      </c>
      <c r="AL3" s="237" t="s">
        <v>206</v>
      </c>
      <c r="AM3" s="256" t="s">
        <v>128</v>
      </c>
      <c r="AN3" s="256" t="s">
        <v>53</v>
      </c>
      <c r="AO3" s="256" t="s">
        <v>114</v>
      </c>
      <c r="AP3" s="256" t="s">
        <v>61</v>
      </c>
      <c r="AQ3" s="167" t="s">
        <v>13</v>
      </c>
      <c r="AR3" s="256" t="s">
        <v>127</v>
      </c>
      <c r="AS3" s="167" t="s">
        <v>38</v>
      </c>
      <c r="AT3" s="167" t="s">
        <v>17</v>
      </c>
      <c r="AU3" s="167" t="s">
        <v>39</v>
      </c>
    </row>
    <row r="4" spans="1:47" x14ac:dyDescent="0.35">
      <c r="A4" s="90" t="s">
        <v>231</v>
      </c>
      <c r="B4" s="2"/>
      <c r="C4" s="2">
        <v>1212.19</v>
      </c>
      <c r="D4" s="2">
        <v>22.05</v>
      </c>
      <c r="E4" s="2">
        <v>94.29</v>
      </c>
      <c r="F4" s="2">
        <v>106</v>
      </c>
      <c r="G4" s="2">
        <v>71.099999999999994</v>
      </c>
      <c r="H4" s="2">
        <v>15.21</v>
      </c>
      <c r="I4" s="2"/>
      <c r="J4" s="2"/>
      <c r="K4" s="2"/>
      <c r="L4" s="2">
        <v>1520.84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>
        <v>329.36</v>
      </c>
      <c r="AI4" s="2"/>
      <c r="AJ4" s="2"/>
      <c r="AK4" s="5"/>
      <c r="AL4" s="5"/>
      <c r="AM4" s="2"/>
      <c r="AN4" s="2"/>
      <c r="AO4" s="2"/>
      <c r="AP4" s="2"/>
      <c r="AQ4" s="2"/>
      <c r="AR4" s="2"/>
      <c r="AS4" s="5"/>
      <c r="AT4" s="2"/>
      <c r="AU4" s="2"/>
    </row>
    <row r="5" spans="1:47" x14ac:dyDescent="0.35">
      <c r="A5" s="90" t="s">
        <v>232</v>
      </c>
      <c r="B5" s="2"/>
      <c r="C5" s="2">
        <v>687.29</v>
      </c>
      <c r="D5" s="2">
        <v>17.22</v>
      </c>
      <c r="E5" s="2">
        <v>73.63</v>
      </c>
      <c r="F5" s="2">
        <v>115</v>
      </c>
      <c r="G5" s="2">
        <v>54.1</v>
      </c>
      <c r="H5" s="2">
        <v>11.88</v>
      </c>
      <c r="I5" s="2">
        <v>28.38</v>
      </c>
      <c r="J5" s="2"/>
      <c r="K5" s="2">
        <v>200</v>
      </c>
      <c r="L5" s="2">
        <v>1187.5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35">
      <c r="A6" s="90" t="s">
        <v>233</v>
      </c>
      <c r="B6" s="2"/>
      <c r="C6" s="2">
        <v>1140.48</v>
      </c>
      <c r="D6" s="2">
        <v>21.15</v>
      </c>
      <c r="E6" s="2">
        <v>90.42</v>
      </c>
      <c r="F6" s="2">
        <v>99</v>
      </c>
      <c r="G6" s="2">
        <v>67.099999999999994</v>
      </c>
      <c r="H6" s="2">
        <v>14.58</v>
      </c>
      <c r="I6" s="2"/>
      <c r="J6" s="2">
        <v>25.61</v>
      </c>
      <c r="K6" s="2"/>
      <c r="L6" s="2">
        <v>1458.34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x14ac:dyDescent="0.35">
      <c r="A7" s="90" t="s">
        <v>234</v>
      </c>
      <c r="B7" s="2"/>
      <c r="C7" s="2">
        <v>2194.86</v>
      </c>
      <c r="D7" s="2">
        <v>44.1</v>
      </c>
      <c r="E7" s="2">
        <v>188.58</v>
      </c>
      <c r="F7" s="2">
        <v>299</v>
      </c>
      <c r="G7" s="2">
        <v>182.66</v>
      </c>
      <c r="H7" s="2">
        <v>30.42</v>
      </c>
      <c r="I7" s="2"/>
      <c r="J7" s="2">
        <v>102.05</v>
      </c>
      <c r="K7" s="2"/>
      <c r="L7" s="2">
        <v>3041.67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35">
      <c r="A8" s="90" t="s">
        <v>235</v>
      </c>
      <c r="B8" s="2"/>
      <c r="C8" s="2">
        <v>820.72</v>
      </c>
      <c r="D8" s="2">
        <v>13.76</v>
      </c>
      <c r="E8" s="2">
        <v>58.82</v>
      </c>
      <c r="F8" s="2">
        <v>10</v>
      </c>
      <c r="G8" s="2">
        <v>35.96</v>
      </c>
      <c r="H8" s="2">
        <v>9.49</v>
      </c>
      <c r="I8" s="2"/>
      <c r="J8" s="2"/>
      <c r="K8" s="2"/>
      <c r="L8" s="2">
        <v>948.75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35">
      <c r="A9" s="90" t="s">
        <v>236</v>
      </c>
      <c r="B9" s="2"/>
      <c r="C9" s="2">
        <v>200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x14ac:dyDescent="0.35">
      <c r="A10" s="1" t="s">
        <v>237</v>
      </c>
      <c r="B10" s="2"/>
      <c r="C10" s="2">
        <v>28.38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28.38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15" x14ac:dyDescent="0.4">
      <c r="A11" s="238" t="s">
        <v>783</v>
      </c>
      <c r="B11" s="2">
        <v>4926.6499999999996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4926.6499999999996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15" x14ac:dyDescent="0.4">
      <c r="A12" s="238" t="s">
        <v>785</v>
      </c>
      <c r="B12" s="2">
        <v>1636.89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1527.54</v>
      </c>
      <c r="O12" s="2">
        <v>14.35</v>
      </c>
      <c r="P12" s="2"/>
      <c r="Q12" s="2">
        <v>20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>
        <v>75</v>
      </c>
      <c r="AU12" s="2"/>
    </row>
    <row r="13" spans="1:47" x14ac:dyDescent="0.35">
      <c r="A13" s="90" t="s">
        <v>240</v>
      </c>
      <c r="B13" s="2"/>
      <c r="C13" s="2">
        <v>2000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2000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35">
      <c r="A14" s="90" t="s">
        <v>780</v>
      </c>
      <c r="B14" s="2"/>
      <c r="C14" s="2">
        <v>126.18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126.18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35">
      <c r="A15" s="90" t="s">
        <v>782</v>
      </c>
      <c r="B15" s="2"/>
      <c r="C15" s="2">
        <v>114.26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114.26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15" x14ac:dyDescent="0.4">
      <c r="A16" s="238" t="s">
        <v>784</v>
      </c>
      <c r="B16" s="2">
        <v>3985.23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3985.23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15" x14ac:dyDescent="0.4">
      <c r="A17" s="238" t="s">
        <v>789</v>
      </c>
      <c r="B17" s="2">
        <v>1236.6500000000001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1152.55</v>
      </c>
      <c r="O17" s="2">
        <v>9.1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75</v>
      </c>
      <c r="AU17" s="2"/>
    </row>
    <row r="18" spans="1:47" x14ac:dyDescent="0.35">
      <c r="A18" s="90" t="s">
        <v>348</v>
      </c>
      <c r="B18" s="2"/>
      <c r="C18" s="2">
        <v>3700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3700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35">
      <c r="A19" s="90" t="s">
        <v>788</v>
      </c>
      <c r="B19" s="2"/>
      <c r="C19" s="2">
        <v>75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75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15" x14ac:dyDescent="0.4">
      <c r="A20" s="238" t="s">
        <v>791</v>
      </c>
      <c r="B20" s="2">
        <v>687.62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v>682.37</v>
      </c>
      <c r="O20" s="2">
        <v>5.25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15" x14ac:dyDescent="0.4">
      <c r="A21" s="238" t="s">
        <v>792</v>
      </c>
      <c r="B21" s="2">
        <v>133.94999999999999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v>132.9</v>
      </c>
      <c r="O21" s="2">
        <v>1.05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15" x14ac:dyDescent="0.4">
      <c r="A22" s="238" t="s">
        <v>793</v>
      </c>
      <c r="B22" s="2">
        <v>10103.73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v>9293.73</v>
      </c>
      <c r="O22" s="2"/>
      <c r="P22" s="2"/>
      <c r="Q22" s="2">
        <v>60</v>
      </c>
      <c r="R22" s="2"/>
      <c r="S22" s="2">
        <v>750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15" x14ac:dyDescent="0.4">
      <c r="A23" s="238" t="s">
        <v>804</v>
      </c>
      <c r="B23" s="2">
        <v>3215.09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2427.2399999999998</v>
      </c>
      <c r="O23" s="2">
        <v>17.850000000000001</v>
      </c>
      <c r="P23" s="2"/>
      <c r="Q23" s="2">
        <v>20</v>
      </c>
      <c r="R23" s="2"/>
      <c r="S23" s="2">
        <v>750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35">
      <c r="A24" s="90" t="s">
        <v>794</v>
      </c>
      <c r="B24" s="2"/>
      <c r="C24" s="2">
        <v>82.67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v>82.67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35">
      <c r="A25" s="90" t="s">
        <v>262</v>
      </c>
      <c r="B25" s="2"/>
      <c r="C25" s="2">
        <v>2450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2450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35">
      <c r="A26" s="90" t="s">
        <v>412</v>
      </c>
      <c r="B26" s="2"/>
      <c r="C26" s="2">
        <v>79.87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79.87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35">
      <c r="A27" s="90" t="s">
        <v>250</v>
      </c>
      <c r="B27" s="2"/>
      <c r="C27" s="2">
        <v>804.63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804.63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35">
      <c r="A28" s="90" t="s">
        <v>795</v>
      </c>
      <c r="B28" s="2"/>
      <c r="C28" s="2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75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35">
      <c r="A29" s="90" t="s">
        <v>253</v>
      </c>
      <c r="B29" s="2"/>
      <c r="C29" s="2">
        <v>2737.77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2737.77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35">
      <c r="A30" s="90" t="s">
        <v>796</v>
      </c>
      <c r="B30" s="2"/>
      <c r="C30" s="2">
        <v>571.22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571.22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35">
      <c r="A31" s="90" t="s">
        <v>797</v>
      </c>
      <c r="B31" s="2"/>
      <c r="C31" s="2">
        <v>2275.46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v>2275.46</v>
      </c>
      <c r="AF31" s="2">
        <v>2275.46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15" x14ac:dyDescent="0.4">
      <c r="A32" s="238" t="s">
        <v>798</v>
      </c>
      <c r="B32" s="2">
        <v>2893.47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2893.47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15" x14ac:dyDescent="0.4">
      <c r="A33" s="238" t="s">
        <v>807</v>
      </c>
      <c r="B33" s="2">
        <v>1098.1400000000001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1088.3399999999999</v>
      </c>
      <c r="O33" s="2">
        <v>9.8000000000000007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35">
      <c r="A34" s="90" t="s">
        <v>273</v>
      </c>
      <c r="B34" s="2"/>
      <c r="C34" s="2">
        <v>724.64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127.66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>
        <v>596.98</v>
      </c>
      <c r="AQ34" s="2"/>
      <c r="AR34" s="2"/>
      <c r="AS34" s="2"/>
      <c r="AT34" s="2"/>
      <c r="AU34" s="2"/>
    </row>
    <row r="35" spans="1:47" x14ac:dyDescent="0.35">
      <c r="A35" s="90" t="s">
        <v>799</v>
      </c>
      <c r="B35" s="2"/>
      <c r="C35" s="2">
        <v>1671.9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1671.9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35">
      <c r="A36" s="90" t="s">
        <v>270</v>
      </c>
      <c r="B36" s="2"/>
      <c r="C36" s="2">
        <v>4300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4300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35">
      <c r="A37" s="90" t="s">
        <v>800</v>
      </c>
      <c r="B37" s="2"/>
      <c r="C37" s="2">
        <v>141.97999999999999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141.97999999999999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35">
      <c r="A38" s="90" t="s">
        <v>801</v>
      </c>
      <c r="B38" s="2"/>
      <c r="C38" s="2">
        <v>203.39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203.39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35">
      <c r="A39" s="90" t="s">
        <v>269</v>
      </c>
      <c r="B39" s="2"/>
      <c r="C39" s="2">
        <v>22967.919999999998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22967.919999999998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35">
      <c r="A40" s="90" t="s">
        <v>802</v>
      </c>
      <c r="B40" s="2"/>
      <c r="C40" s="2">
        <v>1496.48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4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v>1496.48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35">
      <c r="A41" s="90" t="s">
        <v>803</v>
      </c>
      <c r="B41" s="2"/>
      <c r="C41" s="2">
        <v>166.51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166.51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35">
      <c r="A42" s="90" t="s">
        <v>275</v>
      </c>
      <c r="B42" s="2"/>
      <c r="C42" s="2">
        <v>46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>
        <v>46</v>
      </c>
      <c r="AN42" s="2"/>
      <c r="AO42" s="2"/>
      <c r="AP42" s="2"/>
      <c r="AQ42" s="2"/>
      <c r="AR42" s="2"/>
      <c r="AS42" s="2"/>
      <c r="AT42" s="2"/>
      <c r="AU42" s="2"/>
    </row>
    <row r="43" spans="1:47" x14ac:dyDescent="0.35">
      <c r="A43" s="90" t="s">
        <v>805</v>
      </c>
      <c r="B43" s="2"/>
      <c r="C43" s="2">
        <v>96.31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>
        <v>96.31</v>
      </c>
      <c r="AN43" s="2"/>
      <c r="AO43" s="2"/>
      <c r="AP43" s="2"/>
      <c r="AQ43" s="2"/>
      <c r="AR43" s="2"/>
      <c r="AS43" s="2"/>
      <c r="AT43" s="2"/>
      <c r="AU43" s="2"/>
    </row>
    <row r="44" spans="1:47" x14ac:dyDescent="0.35">
      <c r="A44" s="90" t="s">
        <v>806</v>
      </c>
      <c r="B44" s="2"/>
      <c r="C44" s="2">
        <v>3032.58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39">
        <v>3032.58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3.15" x14ac:dyDescent="0.4">
      <c r="A45" s="238" t="s">
        <v>808</v>
      </c>
      <c r="B45" s="2">
        <v>3241.51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3216.51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>
        <v>25</v>
      </c>
      <c r="AU45" s="2"/>
    </row>
    <row r="46" spans="1:47" ht="13.15" x14ac:dyDescent="0.4">
      <c r="A46" s="238" t="s">
        <v>809</v>
      </c>
      <c r="B46" s="2">
        <v>21.77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v>21.77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15" x14ac:dyDescent="0.4">
      <c r="A47" s="238" t="s">
        <v>810</v>
      </c>
      <c r="B47" s="2">
        <v>1375.6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v>600.35</v>
      </c>
      <c r="O47" s="2">
        <v>5.25</v>
      </c>
      <c r="P47" s="2"/>
      <c r="Q47" s="2">
        <v>20</v>
      </c>
      <c r="R47" s="2"/>
      <c r="S47" s="2">
        <v>750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3.15" x14ac:dyDescent="0.4">
      <c r="A48" s="238" t="s">
        <v>811</v>
      </c>
      <c r="B48" s="2">
        <v>4800.2299999999996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4705.2299999999996</v>
      </c>
      <c r="O48" s="2"/>
      <c r="P48" s="2"/>
      <c r="Q48" s="2">
        <v>20</v>
      </c>
      <c r="R48" s="2"/>
      <c r="S48" s="2"/>
      <c r="T48" s="2">
        <v>75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3.15" x14ac:dyDescent="0.4">
      <c r="A49" s="238" t="s">
        <v>817</v>
      </c>
      <c r="B49" s="2">
        <v>1213.05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1203.5999999999999</v>
      </c>
      <c r="O49" s="2">
        <v>9.4499999999999993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35">
      <c r="A50" s="90" t="s">
        <v>812</v>
      </c>
      <c r="B50" s="2"/>
      <c r="C50" s="2">
        <v>325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v>325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x14ac:dyDescent="0.35">
      <c r="A51" s="90" t="s">
        <v>244</v>
      </c>
      <c r="B51" s="2"/>
      <c r="C51" s="2">
        <v>1650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1650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x14ac:dyDescent="0.35">
      <c r="A52" s="90" t="s">
        <v>813</v>
      </c>
      <c r="B52" s="2"/>
      <c r="C52" s="2">
        <v>387.55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>
        <v>387.55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35">
      <c r="A53" s="90" t="s">
        <v>814</v>
      </c>
      <c r="B53" s="2"/>
      <c r="C53" s="2">
        <v>1155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1155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3.15" x14ac:dyDescent="0.4">
      <c r="A54" s="238" t="s">
        <v>818</v>
      </c>
      <c r="B54" s="2">
        <v>11565.26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11565.26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3.15" x14ac:dyDescent="0.4">
      <c r="A55" s="238" t="s">
        <v>819</v>
      </c>
      <c r="B55" s="2">
        <v>5092.1899999999996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v>5022.1899999999996</v>
      </c>
      <c r="O55" s="2"/>
      <c r="P55" s="2"/>
      <c r="Q55" s="2">
        <v>40</v>
      </c>
      <c r="R55" s="2"/>
      <c r="S55" s="2"/>
      <c r="T55" s="2"/>
      <c r="U55" s="2">
        <v>30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3.15" x14ac:dyDescent="0.4">
      <c r="A56" s="238" t="s">
        <v>820</v>
      </c>
      <c r="B56" s="2">
        <v>23.04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v>23.04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3.15" x14ac:dyDescent="0.4">
      <c r="A57" s="238" t="s">
        <v>821</v>
      </c>
      <c r="B57" s="2">
        <v>3394.38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3369.88</v>
      </c>
      <c r="O57" s="2">
        <v>24.5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3.15" x14ac:dyDescent="0.4">
      <c r="A58" s="238" t="s">
        <v>822</v>
      </c>
      <c r="B58" s="2">
        <v>390.92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v>389.17</v>
      </c>
      <c r="O58" s="2">
        <v>1.75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3.15" x14ac:dyDescent="0.4">
      <c r="A59" s="238" t="s">
        <v>823</v>
      </c>
      <c r="B59" s="2">
        <v>107.11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v>106.06</v>
      </c>
      <c r="O59" s="2">
        <v>1.05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35">
      <c r="A60" s="90" t="s">
        <v>275</v>
      </c>
      <c r="B60" s="2"/>
      <c r="C60" s="2">
        <v>33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>
        <v>33</v>
      </c>
      <c r="AN60" s="2"/>
      <c r="AO60" s="2"/>
      <c r="AP60" s="2"/>
      <c r="AQ60" s="2"/>
      <c r="AR60" s="2"/>
      <c r="AS60" s="2"/>
      <c r="AT60" s="2"/>
      <c r="AU60" s="2"/>
    </row>
    <row r="61" spans="1:47" x14ac:dyDescent="0.35">
      <c r="A61" s="90" t="s">
        <v>275</v>
      </c>
      <c r="B61" s="2"/>
      <c r="C61" s="2">
        <v>43.3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43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>
        <v>43.3</v>
      </c>
      <c r="AN61" s="2"/>
      <c r="AO61" s="2"/>
      <c r="AP61" s="2"/>
      <c r="AQ61" s="2"/>
      <c r="AR61" s="2"/>
      <c r="AS61" s="2"/>
      <c r="AT61" s="2"/>
      <c r="AU61" s="2"/>
    </row>
    <row r="62" spans="1:47" x14ac:dyDescent="0.35">
      <c r="A62" s="90" t="s">
        <v>824</v>
      </c>
      <c r="B62" s="2"/>
      <c r="C62" s="2">
        <v>34.950000000000003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v>34.950000000000003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x14ac:dyDescent="0.35">
      <c r="A63" s="90" t="s">
        <v>306</v>
      </c>
      <c r="B63" s="2"/>
      <c r="C63" s="2">
        <v>279.33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>
        <v>279.33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35">
      <c r="A64" s="90" t="s">
        <v>298</v>
      </c>
      <c r="B64" s="2"/>
      <c r="C64" s="2">
        <v>352.46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352.46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35">
      <c r="A65" s="90" t="s">
        <v>825</v>
      </c>
      <c r="B65" s="2"/>
      <c r="C65" s="2">
        <v>71.38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71.38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35">
      <c r="A66" s="90" t="s">
        <v>826</v>
      </c>
      <c r="B66" s="2"/>
      <c r="C66" s="2">
        <v>1506.5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>
        <v>1506.5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35">
      <c r="A67" s="90" t="s">
        <v>827</v>
      </c>
      <c r="B67" s="2"/>
      <c r="C67" s="2">
        <v>64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>
        <v>64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3.15" x14ac:dyDescent="0.4">
      <c r="A68" s="238" t="s">
        <v>828</v>
      </c>
      <c r="B68" s="2">
        <v>385.98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>
        <v>382.48</v>
      </c>
      <c r="O68" s="2">
        <v>3.5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35">
      <c r="A69" s="90" t="s">
        <v>296</v>
      </c>
      <c r="B69" s="2"/>
      <c r="C69" s="2">
        <v>363.06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>
        <v>363.06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3.15" x14ac:dyDescent="0.4">
      <c r="A70" s="238" t="s">
        <v>829</v>
      </c>
      <c r="B70" s="2">
        <v>4392.1000000000004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4172.6099999999997</v>
      </c>
      <c r="O70" s="2"/>
      <c r="P70" s="2"/>
      <c r="Q70" s="2">
        <v>20</v>
      </c>
      <c r="R70" s="2"/>
      <c r="S70" s="2"/>
      <c r="T70" s="2">
        <v>75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>
        <v>124.49</v>
      </c>
      <c r="AU70" s="2"/>
    </row>
    <row r="71" spans="1:47" ht="13.15" x14ac:dyDescent="0.4">
      <c r="A71" s="238" t="s">
        <v>834</v>
      </c>
      <c r="B71" s="2">
        <v>331.88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328.73</v>
      </c>
      <c r="O71" s="2">
        <v>3.15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35">
      <c r="A72" s="90" t="s">
        <v>231</v>
      </c>
      <c r="B72" s="2"/>
      <c r="C72" s="2">
        <v>1212.19</v>
      </c>
      <c r="D72" s="2">
        <v>22.05</v>
      </c>
      <c r="E72" s="2">
        <v>94.29</v>
      </c>
      <c r="F72" s="2">
        <v>106</v>
      </c>
      <c r="G72" s="2">
        <v>71.099999999999994</v>
      </c>
      <c r="H72" s="2">
        <v>15.21</v>
      </c>
      <c r="I72" s="2"/>
      <c r="J72" s="2"/>
      <c r="K72" s="2"/>
      <c r="L72" s="2">
        <v>1520.84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35">
      <c r="A73" s="90" t="s">
        <v>232</v>
      </c>
      <c r="B73" s="2"/>
      <c r="C73" s="2">
        <v>687.29</v>
      </c>
      <c r="D73" s="2">
        <v>17.22</v>
      </c>
      <c r="E73" s="2">
        <v>73.63</v>
      </c>
      <c r="F73" s="2">
        <v>115</v>
      </c>
      <c r="G73" s="2">
        <v>54.1</v>
      </c>
      <c r="H73" s="2">
        <v>11.88</v>
      </c>
      <c r="I73" s="2">
        <v>28.38</v>
      </c>
      <c r="J73" s="2"/>
      <c r="K73" s="2">
        <v>200</v>
      </c>
      <c r="L73" s="2">
        <v>1187.5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35">
      <c r="A74" s="90" t="s">
        <v>233</v>
      </c>
      <c r="B74" s="2"/>
      <c r="C74" s="2">
        <v>1166.0899999999999</v>
      </c>
      <c r="D74" s="2">
        <v>21.15</v>
      </c>
      <c r="E74" s="2">
        <v>90.42</v>
      </c>
      <c r="F74" s="2">
        <v>99</v>
      </c>
      <c r="G74" s="2">
        <v>67.099999999999994</v>
      </c>
      <c r="H74" s="2">
        <v>14.58</v>
      </c>
      <c r="I74" s="2"/>
      <c r="J74" s="2"/>
      <c r="K74" s="2"/>
      <c r="L74" s="2">
        <v>1458.34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35">
      <c r="A75" s="90" t="s">
        <v>236</v>
      </c>
      <c r="B75" s="2"/>
      <c r="C75" s="2">
        <v>200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200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35">
      <c r="A76" s="1" t="s">
        <v>237</v>
      </c>
      <c r="B76" s="2"/>
      <c r="C76" s="2">
        <v>28.38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>
        <v>28.38</v>
      </c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35">
      <c r="A77" s="90" t="s">
        <v>694</v>
      </c>
      <c r="B77" s="2"/>
      <c r="C77" s="2">
        <v>70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>
        <v>70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35">
      <c r="A78" s="90" t="s">
        <v>835</v>
      </c>
      <c r="B78" s="2">
        <v>49.72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>
        <v>49.72</v>
      </c>
      <c r="AU78" s="2"/>
    </row>
    <row r="79" spans="1:47" ht="13.15" x14ac:dyDescent="0.4">
      <c r="A79" s="238" t="s">
        <v>836</v>
      </c>
      <c r="B79" s="2">
        <v>883.2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v>877.25</v>
      </c>
      <c r="O79" s="2">
        <v>5.95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35">
      <c r="A80" s="90" t="s">
        <v>255</v>
      </c>
      <c r="B80" s="2"/>
      <c r="C80" s="2">
        <v>26.73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>
        <v>26.73</v>
      </c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35">
      <c r="A81" s="90" t="s">
        <v>837</v>
      </c>
      <c r="B81" s="2"/>
      <c r="C81" s="2">
        <v>226.76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>
        <v>226.76</v>
      </c>
      <c r="AN81" s="2"/>
      <c r="AO81" s="2"/>
      <c r="AP81" s="2"/>
      <c r="AQ81" s="2"/>
      <c r="AR81" s="2"/>
      <c r="AS81" s="2"/>
      <c r="AT81" s="2"/>
      <c r="AU81" s="2"/>
    </row>
    <row r="82" spans="1:47" ht="13.15" x14ac:dyDescent="0.4">
      <c r="A82" s="238" t="s">
        <v>842</v>
      </c>
      <c r="B82" s="2">
        <v>190.48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>
        <v>188.38</v>
      </c>
      <c r="O82" s="2">
        <v>2.1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35">
      <c r="A83" s="90" t="s">
        <v>574</v>
      </c>
      <c r="B83" s="2"/>
      <c r="C83" s="2">
        <v>168.54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168.54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35">
      <c r="A84" s="90" t="s">
        <v>275</v>
      </c>
      <c r="B84" s="2"/>
      <c r="C84" s="2">
        <v>28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>
        <v>28</v>
      </c>
      <c r="AN84" s="2"/>
      <c r="AO84" s="2"/>
      <c r="AP84" s="2"/>
      <c r="AQ84" s="2"/>
      <c r="AR84" s="2"/>
      <c r="AS84" s="2"/>
      <c r="AT84" s="2"/>
      <c r="AU84" s="2"/>
    </row>
    <row r="85" spans="1:47" x14ac:dyDescent="0.35">
      <c r="A85" s="90" t="s">
        <v>275</v>
      </c>
      <c r="B85" s="2"/>
      <c r="C85" s="2">
        <v>47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>
        <v>47</v>
      </c>
      <c r="AN85" s="2"/>
      <c r="AO85" s="2"/>
      <c r="AP85" s="2"/>
      <c r="AQ85" s="2"/>
      <c r="AR85" s="2"/>
      <c r="AS85" s="2"/>
      <c r="AT85" s="2"/>
      <c r="AU85" s="2"/>
    </row>
    <row r="86" spans="1:47" ht="13.15" x14ac:dyDescent="0.4">
      <c r="A86" s="238" t="s">
        <v>843</v>
      </c>
      <c r="B86" s="2">
        <v>1423.78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1253.78</v>
      </c>
      <c r="O86" s="2"/>
      <c r="P86" s="2"/>
      <c r="Q86" s="2">
        <v>20</v>
      </c>
      <c r="R86" s="2"/>
      <c r="S86" s="2"/>
      <c r="T86" s="2">
        <v>150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3.15" x14ac:dyDescent="0.4">
      <c r="A87" s="238" t="s">
        <v>844</v>
      </c>
      <c r="B87" s="2">
        <v>715.33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>
        <v>715.33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3.15" x14ac:dyDescent="0.4">
      <c r="A88" s="238" t="s">
        <v>849</v>
      </c>
      <c r="B88" s="2">
        <v>313.12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311.37</v>
      </c>
      <c r="O88" s="2">
        <v>1.75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3.15" x14ac:dyDescent="0.4">
      <c r="A89" s="238" t="s">
        <v>850</v>
      </c>
      <c r="B89" s="2">
        <v>166.48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>
        <v>165.43</v>
      </c>
      <c r="O89" s="2">
        <v>1.05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3.15" x14ac:dyDescent="0.4">
      <c r="A90" s="238" t="s">
        <v>851</v>
      </c>
      <c r="B90" s="2">
        <v>81.11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>
        <v>80.760000000000005</v>
      </c>
      <c r="O90" s="2">
        <v>0.35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3.15" x14ac:dyDescent="0.4">
      <c r="A91" s="238" t="s">
        <v>852</v>
      </c>
      <c r="B91" s="2">
        <v>1009.56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1006.06</v>
      </c>
      <c r="O91" s="2">
        <v>3.5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3.15" x14ac:dyDescent="0.4">
      <c r="A92" s="238" t="s">
        <v>853</v>
      </c>
      <c r="B92" s="2">
        <v>434.69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>
        <v>431.54</v>
      </c>
      <c r="O92" s="2">
        <v>3.15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3.15" x14ac:dyDescent="0.4">
      <c r="A93" s="238" t="s">
        <v>855</v>
      </c>
      <c r="B93" s="2">
        <v>2205.2800000000002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1385.28</v>
      </c>
      <c r="O93" s="2"/>
      <c r="P93" s="2"/>
      <c r="Q93" s="2">
        <v>40</v>
      </c>
      <c r="R93" s="2"/>
      <c r="S93" s="2">
        <v>750</v>
      </c>
      <c r="T93" s="2"/>
      <c r="U93" s="2">
        <v>30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3.15" x14ac:dyDescent="0.4">
      <c r="A94" s="238" t="s">
        <v>854</v>
      </c>
      <c r="B94" s="2">
        <v>367.63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>
        <v>365.18</v>
      </c>
      <c r="O94" s="2">
        <v>2.4500000000000002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3.15" x14ac:dyDescent="0.4">
      <c r="A95" s="238" t="s">
        <v>856</v>
      </c>
      <c r="B95" s="2">
        <v>256.57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>
        <v>180.17</v>
      </c>
      <c r="O95" s="2">
        <v>1.4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>
        <v>75</v>
      </c>
      <c r="AU95" s="2"/>
    </row>
    <row r="96" spans="1:47" ht="13.15" x14ac:dyDescent="0.4">
      <c r="A96" s="238" t="s">
        <v>859</v>
      </c>
      <c r="B96" s="2">
        <v>341.82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v>340.07</v>
      </c>
      <c r="O96" s="2">
        <v>1.75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3.15" x14ac:dyDescent="0.4">
      <c r="A97" s="238" t="s">
        <v>857</v>
      </c>
      <c r="B97" s="2">
        <v>2707.95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1167.95</v>
      </c>
      <c r="O97" s="2"/>
      <c r="P97" s="2"/>
      <c r="Q97" s="2">
        <v>40</v>
      </c>
      <c r="R97" s="2"/>
      <c r="S97" s="2">
        <v>1500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35">
      <c r="A98" s="90" t="s">
        <v>858</v>
      </c>
      <c r="B98" s="2"/>
      <c r="C98" s="2">
        <v>478.48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>
        <v>478.48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x14ac:dyDescent="0.35">
      <c r="A99" s="90" t="s">
        <v>292</v>
      </c>
      <c r="B99" s="2"/>
      <c r="C99" s="2">
        <v>38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>
        <v>38</v>
      </c>
      <c r="AN99" s="2"/>
      <c r="AO99" s="2"/>
      <c r="AP99" s="2"/>
      <c r="AQ99" s="2"/>
      <c r="AR99" s="2"/>
      <c r="AS99" s="2"/>
      <c r="AT99" s="2"/>
      <c r="AU99" s="2"/>
    </row>
    <row r="100" spans="1:47" x14ac:dyDescent="0.35">
      <c r="A100" s="90" t="s">
        <v>292</v>
      </c>
      <c r="B100" s="2"/>
      <c r="C100" s="2">
        <v>48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>
        <v>48</v>
      </c>
      <c r="AN100" s="2"/>
      <c r="AO100" s="2"/>
      <c r="AP100" s="2"/>
      <c r="AQ100" s="2"/>
      <c r="AR100" s="2"/>
      <c r="AS100" s="2"/>
      <c r="AT100" s="2"/>
      <c r="AU100" s="2"/>
    </row>
    <row r="101" spans="1:47" x14ac:dyDescent="0.35">
      <c r="A101" s="90" t="s">
        <v>477</v>
      </c>
      <c r="B101" s="2"/>
      <c r="C101" s="2">
        <v>75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>
        <v>75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35">
      <c r="A102" s="90" t="s">
        <v>512</v>
      </c>
      <c r="B102" s="2"/>
      <c r="C102" s="2">
        <v>3181.5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>
        <v>3181.5</v>
      </c>
      <c r="AP102" s="2"/>
      <c r="AQ102" s="2"/>
      <c r="AR102" s="2"/>
      <c r="AS102" s="2"/>
      <c r="AT102" s="2"/>
      <c r="AU102" s="2"/>
    </row>
    <row r="103" spans="1:47" x14ac:dyDescent="0.35">
      <c r="A103" s="90" t="s">
        <v>768</v>
      </c>
      <c r="B103" s="2"/>
      <c r="C103" s="2">
        <v>25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>
        <v>25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3.15" x14ac:dyDescent="0.4">
      <c r="A104" s="238" t="s">
        <v>857</v>
      </c>
      <c r="B104" s="2">
        <v>227.5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>
        <v>227.5</v>
      </c>
      <c r="AU104" s="2"/>
    </row>
    <row r="105" spans="1:47" x14ac:dyDescent="0.35">
      <c r="A105" s="90" t="s">
        <v>860</v>
      </c>
      <c r="B105" s="2"/>
      <c r="C105" s="2">
        <v>25.7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>
        <v>49.3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>
        <v>75</v>
      </c>
      <c r="AT105" s="2"/>
      <c r="AU105" s="2"/>
    </row>
    <row r="106" spans="1:47" ht="13.15" x14ac:dyDescent="0.4">
      <c r="A106" s="238" t="s">
        <v>857</v>
      </c>
      <c r="B106" s="2">
        <v>300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>
        <v>225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>
        <v>75</v>
      </c>
      <c r="AU106" s="2"/>
    </row>
    <row r="107" spans="1:47" ht="13.15" x14ac:dyDescent="0.4">
      <c r="A107" s="238" t="s">
        <v>863</v>
      </c>
      <c r="B107" s="2">
        <v>1092.72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1088.52</v>
      </c>
      <c r="O107" s="2">
        <v>4.2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35">
      <c r="A108" s="90" t="s">
        <v>592</v>
      </c>
      <c r="B108" s="2"/>
      <c r="C108" s="2">
        <v>159.6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>
        <v>159.6</v>
      </c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35">
      <c r="A109" s="90" t="s">
        <v>314</v>
      </c>
      <c r="B109" s="2"/>
      <c r="C109" s="2">
        <v>93.48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>
        <v>93.48</v>
      </c>
      <c r="AN109" s="2"/>
      <c r="AO109" s="2"/>
      <c r="AP109" s="2"/>
      <c r="AQ109" s="2"/>
      <c r="AR109" s="2"/>
      <c r="AS109" s="2"/>
      <c r="AT109" s="2"/>
      <c r="AU109" s="2"/>
    </row>
    <row r="110" spans="1:47" x14ac:dyDescent="0.35">
      <c r="A110" s="90" t="s">
        <v>412</v>
      </c>
      <c r="B110" s="2"/>
      <c r="C110" s="2">
        <v>53.13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>
        <v>53.13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3.15" x14ac:dyDescent="0.4">
      <c r="A111" s="238" t="s">
        <v>864</v>
      </c>
      <c r="B111" s="2">
        <v>22.12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>
        <v>21.77</v>
      </c>
      <c r="O111" s="2">
        <v>0.35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3.15" x14ac:dyDescent="0.4">
      <c r="A112" s="238" t="s">
        <v>866</v>
      </c>
      <c r="B112" s="2">
        <v>1150.94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1145.3399999999999</v>
      </c>
      <c r="O112" s="2">
        <v>5.6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9" x14ac:dyDescent="0.35">
      <c r="A113" s="90" t="s">
        <v>413</v>
      </c>
      <c r="B113" s="2"/>
      <c r="C113" s="2">
        <v>3030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>
        <v>3030</v>
      </c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9" x14ac:dyDescent="0.35">
      <c r="A114" s="90" t="s">
        <v>865</v>
      </c>
      <c r="B114" s="2"/>
      <c r="C114" s="2">
        <v>3250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>
        <v>3250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9" x14ac:dyDescent="0.35">
      <c r="A115" s="90" t="s">
        <v>188</v>
      </c>
      <c r="B115" s="2"/>
      <c r="C115" s="2">
        <v>1000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>
        <v>1000</v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9" ht="13.15" x14ac:dyDescent="0.4">
      <c r="A116" s="238" t="s">
        <v>867</v>
      </c>
      <c r="B116" s="2">
        <v>2289.73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v>2269.73</v>
      </c>
      <c r="O116" s="2"/>
      <c r="P116" s="2"/>
      <c r="Q116" s="2">
        <v>20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9" ht="13.15" x14ac:dyDescent="0.4">
      <c r="A117" s="238" t="s">
        <v>872</v>
      </c>
      <c r="B117" s="2">
        <v>1166.73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>
        <v>1157.6300000000001</v>
      </c>
      <c r="O117" s="2">
        <v>9.1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9" x14ac:dyDescent="0.35">
      <c r="A118" s="90" t="s">
        <v>870</v>
      </c>
      <c r="B118" s="2"/>
      <c r="C118" s="2">
        <v>450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>
        <v>450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9" x14ac:dyDescent="0.35">
      <c r="A119" s="1" t="s">
        <v>292</v>
      </c>
      <c r="B119" s="2"/>
      <c r="C119" s="2">
        <v>40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>
        <v>40</v>
      </c>
      <c r="AN119" s="2"/>
      <c r="AO119" s="2"/>
      <c r="AP119" s="2"/>
      <c r="AQ119" s="2"/>
      <c r="AR119" s="2"/>
      <c r="AS119" s="2"/>
      <c r="AT119" s="2"/>
      <c r="AU119" s="2"/>
    </row>
    <row r="120" spans="1:49" ht="13.15" x14ac:dyDescent="0.4">
      <c r="A120" s="238" t="s">
        <v>871</v>
      </c>
      <c r="B120" s="2">
        <v>2042.68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>
        <v>2042.68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9" x14ac:dyDescent="0.35">
      <c r="A121" s="90" t="s">
        <v>873</v>
      </c>
      <c r="B121" s="2"/>
      <c r="C121" s="2">
        <v>75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>
        <v>75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9" x14ac:dyDescent="0.35">
      <c r="A122" s="90" t="s">
        <v>801</v>
      </c>
      <c r="B122" s="2"/>
      <c r="C122" s="2">
        <v>188.12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>
        <v>188.12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9" ht="13.15" x14ac:dyDescent="0.4">
      <c r="A123" s="238" t="s">
        <v>874</v>
      </c>
      <c r="B123" s="2">
        <v>1686.52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>
        <v>1597.17</v>
      </c>
      <c r="O123" s="2">
        <v>14.35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>
        <v>75</v>
      </c>
      <c r="AU123" s="2"/>
    </row>
    <row r="124" spans="1:49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>
        <f>AD126+AF126+AH126+AI126</f>
        <v>72806.670000000013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>
        <v>70201.850000000006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W124" s="257" t="s">
        <v>19</v>
      </c>
    </row>
    <row r="126" spans="1:49" ht="43.5" customHeight="1" x14ac:dyDescent="0.35">
      <c r="A126" t="s">
        <v>18</v>
      </c>
      <c r="B126" s="4">
        <f>SUM(B4:B124)</f>
        <v>87378.1</v>
      </c>
      <c r="C126" s="4">
        <f t="shared" ref="C126:AU126" si="0">SUM(C4:C124)</f>
        <v>78561.209999999992</v>
      </c>
      <c r="D126" s="4">
        <f t="shared" si="0"/>
        <v>178.70000000000002</v>
      </c>
      <c r="E126" s="4">
        <f t="shared" si="0"/>
        <v>764.08</v>
      </c>
      <c r="F126" s="4">
        <f t="shared" si="0"/>
        <v>949</v>
      </c>
      <c r="G126" s="4">
        <f t="shared" si="0"/>
        <v>603.22</v>
      </c>
      <c r="H126" s="4">
        <f t="shared" si="0"/>
        <v>123.24999999999999</v>
      </c>
      <c r="I126" s="4">
        <f t="shared" si="0"/>
        <v>56.76</v>
      </c>
      <c r="J126" s="4">
        <f t="shared" si="0"/>
        <v>127.66</v>
      </c>
      <c r="K126" s="4">
        <f t="shared" si="0"/>
        <v>400</v>
      </c>
      <c r="L126" s="240">
        <f t="shared" si="0"/>
        <v>12323.78</v>
      </c>
      <c r="M126" s="4">
        <f t="shared" si="0"/>
        <v>72806.670000000013</v>
      </c>
      <c r="N126" s="4">
        <f t="shared" si="0"/>
        <v>81282.589999999967</v>
      </c>
      <c r="O126" s="4">
        <f t="shared" si="0"/>
        <v>163.09999999999997</v>
      </c>
      <c r="P126" s="4">
        <f t="shared" si="0"/>
        <v>0</v>
      </c>
      <c r="Q126" s="4">
        <f t="shared" si="0"/>
        <v>320</v>
      </c>
      <c r="R126" s="4">
        <f t="shared" si="0"/>
        <v>0</v>
      </c>
      <c r="S126" s="4">
        <f t="shared" si="0"/>
        <v>4500</v>
      </c>
      <c r="T126" s="4">
        <f t="shared" si="0"/>
        <v>300</v>
      </c>
      <c r="U126" s="4">
        <f t="shared" si="0"/>
        <v>60</v>
      </c>
      <c r="V126" s="4">
        <f t="shared" si="0"/>
        <v>0</v>
      </c>
      <c r="W126" s="4">
        <f t="shared" si="0"/>
        <v>401.15999999999997</v>
      </c>
      <c r="X126" s="4">
        <f t="shared" si="0"/>
        <v>9634.1100000000024</v>
      </c>
      <c r="Y126" s="4">
        <f t="shared" si="0"/>
        <v>447.87</v>
      </c>
      <c r="Z126" s="4">
        <f t="shared" si="0"/>
        <v>363.06</v>
      </c>
      <c r="AA126" s="4">
        <f t="shared" si="0"/>
        <v>19505</v>
      </c>
      <c r="AB126" s="4">
        <f t="shared" si="0"/>
        <v>884.42</v>
      </c>
      <c r="AC126" s="4">
        <f t="shared" si="0"/>
        <v>22967.919999999998</v>
      </c>
      <c r="AD126" s="4">
        <f t="shared" si="0"/>
        <v>70201.850000000006</v>
      </c>
      <c r="AE126" s="4">
        <f t="shared" si="0"/>
        <v>2275.46</v>
      </c>
      <c r="AF126" s="4">
        <f t="shared" si="0"/>
        <v>2275.46</v>
      </c>
      <c r="AG126" s="4">
        <f t="shared" si="0"/>
        <v>387.55</v>
      </c>
      <c r="AH126" s="4">
        <f t="shared" si="0"/>
        <v>329.36</v>
      </c>
      <c r="AI126" s="4">
        <f t="shared" si="0"/>
        <v>0</v>
      </c>
      <c r="AJ126" s="4">
        <f t="shared" si="0"/>
        <v>1682.81</v>
      </c>
      <c r="AK126" s="240">
        <f t="shared" si="0"/>
        <v>3316.7099999999996</v>
      </c>
      <c r="AL126" s="4">
        <f t="shared" si="0"/>
        <v>3030</v>
      </c>
      <c r="AM126" s="4">
        <f t="shared" si="0"/>
        <v>739.85</v>
      </c>
      <c r="AN126" s="4">
        <f t="shared" si="0"/>
        <v>0</v>
      </c>
      <c r="AO126" s="4">
        <f t="shared" si="0"/>
        <v>3181.5</v>
      </c>
      <c r="AP126" s="4">
        <f t="shared" si="0"/>
        <v>596.98</v>
      </c>
      <c r="AQ126" s="4">
        <f t="shared" si="0"/>
        <v>0</v>
      </c>
      <c r="AR126" s="4">
        <f t="shared" si="0"/>
        <v>0</v>
      </c>
      <c r="AS126" s="4">
        <f t="shared" si="0"/>
        <v>75</v>
      </c>
      <c r="AT126" s="4">
        <f t="shared" si="0"/>
        <v>801.71</v>
      </c>
      <c r="AU126" s="4">
        <f t="shared" si="0"/>
        <v>0</v>
      </c>
      <c r="AW126" s="4">
        <f>B126-C126-D126-E126-F126-G126-H126-I126-J126-K126+L126+M126-N126-O126+P126-Q126-R126-S126-T126-U126-V126+W126+X126+Y126+Z126+AA126+AB126+AC126-AD126+AE126-AF126+AG126-AH126-AI126+AJ126+AK126+AL126+AM126+AN126+AO126+AP126+AQ126+AR126+AS126-AT126+AU126</f>
        <v>5.3660187404602766E-11</v>
      </c>
    </row>
    <row r="128" spans="1:49" ht="15.4" thickBot="1" x14ac:dyDescent="0.45">
      <c r="A128" s="10" t="s">
        <v>22</v>
      </c>
      <c r="C128" s="15">
        <f>C2+B126-C126</f>
        <v>143187.0900000004</v>
      </c>
      <c r="D128" s="14"/>
    </row>
  </sheetData>
  <mergeCells count="1">
    <mergeCell ref="AE3:AF3"/>
  </mergeCells>
  <pageMargins left="0.2" right="0.39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16</vt:i4>
      </vt:variant>
    </vt:vector>
  </HeadingPairs>
  <TitlesOfParts>
    <vt:vector size="51" baseType="lpstr">
      <vt:lpstr>2020</vt:lpstr>
      <vt:lpstr>Deposits</vt:lpstr>
      <vt:lpstr>BLANK</vt:lpstr>
      <vt:lpstr>December 2020</vt:lpstr>
      <vt:lpstr>November 2020</vt:lpstr>
      <vt:lpstr>October 2020</vt:lpstr>
      <vt:lpstr>September 2020</vt:lpstr>
      <vt:lpstr>August 2020</vt:lpstr>
      <vt:lpstr>July 2020</vt:lpstr>
      <vt:lpstr>June 2020</vt:lpstr>
      <vt:lpstr>May 2020</vt:lpstr>
      <vt:lpstr>April 2020</vt:lpstr>
      <vt:lpstr>March 2020</vt:lpstr>
      <vt:lpstr>February 2020</vt:lpstr>
      <vt:lpstr>January 2020</vt:lpstr>
      <vt:lpstr>Total 2020</vt:lpstr>
      <vt:lpstr>REV SINKING 1-03</vt:lpstr>
      <vt:lpstr>REV SINKING 2-05</vt:lpstr>
      <vt:lpstr>REV SINKING 3-09</vt:lpstr>
      <vt:lpstr>REV SINKING 4-11</vt:lpstr>
      <vt:lpstr>REV SINKING 5-13</vt:lpstr>
      <vt:lpstr>BWA OFFICE</vt:lpstr>
      <vt:lpstr>CAPITAL SAVINGS</vt:lpstr>
      <vt:lpstr>DEPRECIATION 3</vt:lpstr>
      <vt:lpstr>DEPRECIATION 4</vt:lpstr>
      <vt:lpstr>DEPRECIATION 5</vt:lpstr>
      <vt:lpstr>Short-Lived Assets</vt:lpstr>
      <vt:lpstr>ACCUMULATIVE CAPITAL</vt:lpstr>
      <vt:lpstr>Construction Checking</vt:lpstr>
      <vt:lpstr>DEPRECIATION 1</vt:lpstr>
      <vt:lpstr>DEPRECIATION 2</vt:lpstr>
      <vt:lpstr>SAVINGS SUMMARY</vt:lpstr>
      <vt:lpstr>Payroll Summary</vt:lpstr>
      <vt:lpstr>Calculations</vt:lpstr>
      <vt:lpstr>Loans</vt:lpstr>
      <vt:lpstr>'2020'!Print_Titles</vt:lpstr>
      <vt:lpstr>'April 2020'!Print_Titles</vt:lpstr>
      <vt:lpstr>'August 2020'!Print_Titles</vt:lpstr>
      <vt:lpstr>BLANK!Print_Titles</vt:lpstr>
      <vt:lpstr>'December 2020'!Print_Titles</vt:lpstr>
      <vt:lpstr>'February 2020'!Print_Titles</vt:lpstr>
      <vt:lpstr>'January 2020'!Print_Titles</vt:lpstr>
      <vt:lpstr>'July 2020'!Print_Titles</vt:lpstr>
      <vt:lpstr>'June 2020'!Print_Titles</vt:lpstr>
      <vt:lpstr>'March 2020'!Print_Titles</vt:lpstr>
      <vt:lpstr>'May 2020'!Print_Titles</vt:lpstr>
      <vt:lpstr>'November 2020'!Print_Titles</vt:lpstr>
      <vt:lpstr>'October 2020'!Print_Titles</vt:lpstr>
      <vt:lpstr>'Payroll Summary'!Print_Titles</vt:lpstr>
      <vt:lpstr>'September 2020'!Print_Titles</vt:lpstr>
      <vt:lpstr>'Total 2020'!Print_Titles</vt:lpstr>
    </vt:vector>
  </TitlesOfParts>
  <Company>Bronson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Bronson</dc:creator>
  <cp:lastModifiedBy>Robert Miller</cp:lastModifiedBy>
  <cp:lastPrinted>2021-01-07T19:04:16Z</cp:lastPrinted>
  <dcterms:created xsi:type="dcterms:W3CDTF">2006-04-27T19:10:33Z</dcterms:created>
  <dcterms:modified xsi:type="dcterms:W3CDTF">2022-06-16T20:41:47Z</dcterms:modified>
</cp:coreProperties>
</file>