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vid Phelps\Joint-Use-Attachments\KAEC and Mclean engineering cost calcs\PSC 2nd request for Information and Support files\"/>
    </mc:Choice>
  </mc:AlternateContent>
  <xr:revisionPtr revIDLastSave="0" documentId="8_{32074395-53B7-4B65-8847-7E48AC4D282F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Cost Estimate" sheetId="1" r:id="rId1"/>
    <sheet name="Sheet1" sheetId="2" r:id="rId2"/>
  </sheets>
  <definedNames>
    <definedName name="__123Graph_B" hidden="1">'Cost Estimate'!#REF!</definedName>
    <definedName name="__123Graph_D" hidden="1">'Cost Estimate'!#REF!</definedName>
    <definedName name="_xlnm.Print_Area" localSheetId="0">'Cost Estimate'!$A$1:$G$115</definedName>
    <definedName name="Print_Area_MI" localSheetId="0">'Cost Estimate'!$A$1:$G$115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1" l="1"/>
  <c r="G85" i="1"/>
  <c r="G83" i="1"/>
  <c r="G80" i="1"/>
  <c r="G72" i="1"/>
  <c r="G74" i="1" s="1"/>
  <c r="G59" i="1"/>
  <c r="G58" i="1"/>
  <c r="G81" i="1"/>
  <c r="G82" i="1"/>
  <c r="G51" i="1"/>
  <c r="G55" i="1"/>
  <c r="G56" i="1"/>
  <c r="G57" i="1"/>
  <c r="G14" i="1"/>
  <c r="G15" i="1"/>
  <c r="G16" i="1"/>
  <c r="G17" i="1"/>
  <c r="G18" i="1"/>
  <c r="G19" i="1"/>
  <c r="G20" i="1"/>
  <c r="G21" i="1"/>
  <c r="G22" i="1"/>
  <c r="G23" i="1"/>
  <c r="G13" i="1"/>
  <c r="G24" i="1"/>
  <c r="G25" i="1"/>
  <c r="G26" i="1"/>
  <c r="G27" i="1"/>
  <c r="G28" i="1"/>
  <c r="G29" i="1"/>
  <c r="G30" i="1"/>
  <c r="G31" i="1"/>
  <c r="G32" i="1"/>
  <c r="G33" i="1"/>
  <c r="G102" i="1"/>
  <c r="G103" i="1"/>
  <c r="G106" i="1" s="1"/>
  <c r="G104" i="1"/>
  <c r="G105" i="1"/>
  <c r="G86" i="1"/>
  <c r="G35" i="1" l="1"/>
  <c r="G37" i="1" s="1"/>
  <c r="G40" i="1" s="1"/>
  <c r="G43" i="1" s="1"/>
  <c r="G46" i="1" s="1"/>
  <c r="G89" i="1"/>
  <c r="G61" i="1"/>
  <c r="G64" i="1" s="1"/>
  <c r="G66" i="1" s="1"/>
  <c r="G96" i="1" l="1"/>
  <c r="G10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Phelps</author>
  </authors>
  <commentList>
    <comment ref="F80" authorId="0" shapeId="0" xr:uid="{38AC99CA-6FE1-45D9-9BB4-D5A13E24971B}">
      <text>
        <r>
          <rPr>
            <sz val="9"/>
            <color indexed="81"/>
            <rFont val="Tahoma"/>
            <family val="2"/>
          </rPr>
          <t>2020 FEMA rate 22.64</t>
        </r>
      </text>
    </comment>
    <comment ref="F8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David Phelps:</t>
        </r>
        <r>
          <rPr>
            <sz val="9"/>
            <color indexed="81"/>
            <rFont val="Tahoma"/>
            <family val="2"/>
          </rPr>
          <t xml:space="preserve">
2018: 2017 FEMA rte for 300 ATV is 10.20
2019 rate 14.79
2020 rate for 750cc 14.79</t>
        </r>
      </text>
    </comment>
    <comment ref="F82" authorId="0" shapeId="0" xr:uid="{16EADE90-E475-4E3E-92D8-F722F12108BF}">
      <text>
        <r>
          <rPr>
            <sz val="9"/>
            <color indexed="81"/>
            <rFont val="Tahoma"/>
            <family val="2"/>
          </rPr>
          <t>2020 FEMA rate 26.82</t>
        </r>
      </text>
    </comment>
    <comment ref="F83" authorId="0" shapeId="0" xr:uid="{9886E42F-AF93-413B-AD3F-AD17D9196994}">
      <text>
        <r>
          <rPr>
            <sz val="9"/>
            <color indexed="81"/>
            <rFont val="Tahoma"/>
            <family val="2"/>
          </rPr>
          <t>2020 FEMA rate 66.50</t>
        </r>
      </text>
    </comment>
    <comment ref="F84" authorId="0" shapeId="0" xr:uid="{92550A12-35EC-4358-B3B0-5A271949CC9B}">
      <text>
        <r>
          <rPr>
            <sz val="9"/>
            <color indexed="81"/>
            <rFont val="Tahoma"/>
            <family val="2"/>
          </rPr>
          <t>2020 FEMA rate 38.45</t>
        </r>
      </text>
    </comment>
    <comment ref="F85" authorId="0" shapeId="0" xr:uid="{C38C391E-E47A-4BFE-B942-27DF07E4989D}">
      <text>
        <r>
          <rPr>
            <sz val="9"/>
            <color indexed="81"/>
            <rFont val="Tahoma"/>
            <family val="2"/>
          </rPr>
          <t>2020 FEMA rate 53.42</t>
        </r>
      </text>
    </comment>
    <comment ref="F8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David Phelps:</t>
        </r>
        <r>
          <rPr>
            <sz val="9"/>
            <color indexed="81"/>
            <rFont val="Tahoma"/>
            <family val="2"/>
          </rPr>
          <t xml:space="preserve">
2018 : FEMA 2017 vehicle expense rate 8670 Derrick + 8701 25K lb truck = 69.15  Actual track vehicle cost is $300.37
2019 rate is 133.84
2020 didn't find online used 8670+ 8701
</t>
        </r>
      </text>
    </comment>
  </commentList>
</comments>
</file>

<file path=xl/sharedStrings.xml><?xml version="1.0" encoding="utf-8"?>
<sst xmlns="http://schemas.openxmlformats.org/spreadsheetml/2006/main" count="75" uniqueCount="69">
  <si>
    <t>P O BOX 87</t>
  </si>
  <si>
    <t>DANVILLE, KY. 40423</t>
  </si>
  <si>
    <t>Item 1.</t>
  </si>
  <si>
    <t>Hours</t>
  </si>
  <si>
    <t>A.    Work Time:</t>
  </si>
  <si>
    <t xml:space="preserve">      Const. Supv.</t>
  </si>
  <si>
    <t xml:space="preserve">      Crew Leader</t>
  </si>
  <si>
    <t xml:space="preserve">      Adj. Lineman</t>
  </si>
  <si>
    <t>Material To Be Installed:</t>
  </si>
  <si>
    <t>UNIT</t>
  </si>
  <si>
    <t>VALUE</t>
  </si>
  <si>
    <t>Equipment:</t>
  </si>
  <si>
    <t>Type Or</t>
  </si>
  <si>
    <t>Class:</t>
  </si>
  <si>
    <t>Pickup 1/2 Ton</t>
  </si>
  <si>
    <t/>
  </si>
  <si>
    <t>Engineering Labor</t>
  </si>
  <si>
    <t>Rate/Hour</t>
  </si>
  <si>
    <t>ConstructionLabor</t>
  </si>
  <si>
    <t>A:    Work Time</t>
  </si>
  <si>
    <t xml:space="preserve">  Rate/Hour</t>
  </si>
  <si>
    <t>Item 3</t>
  </si>
  <si>
    <t>Contract Labor</t>
  </si>
  <si>
    <t>Item 4</t>
  </si>
  <si>
    <t>Item 5</t>
  </si>
  <si>
    <t>New Material:</t>
  </si>
  <si>
    <t>Total Contract Labor</t>
  </si>
  <si>
    <t>Total Cost Equipment</t>
  </si>
  <si>
    <t>Item 6</t>
  </si>
  <si>
    <t>Item 7</t>
  </si>
  <si>
    <t>QUANTITY</t>
  </si>
  <si>
    <t>INTER-COUNTY Energy</t>
  </si>
  <si>
    <t>Rate</t>
  </si>
  <si>
    <t>Hour:</t>
  </si>
  <si>
    <t>ATV (off road vehicle)</t>
  </si>
  <si>
    <t>Truck Digger</t>
  </si>
  <si>
    <t>Sub Total New Material</t>
  </si>
  <si>
    <t>Sub Total New and Minor Material</t>
  </si>
  <si>
    <t>Materials From Inventory</t>
  </si>
  <si>
    <t>Total Company Labor and Overheads</t>
  </si>
  <si>
    <t>JOB:</t>
  </si>
  <si>
    <t>of Total New and Minor Material)</t>
  </si>
  <si>
    <t>of Total Company Labor)</t>
  </si>
  <si>
    <t>ITEM #</t>
  </si>
  <si>
    <t>Total Contract Labor and Overheads</t>
  </si>
  <si>
    <t>Total Engineering &amp; Const. Labor</t>
  </si>
  <si>
    <t>DATE:</t>
  </si>
  <si>
    <t xml:space="preserve">Minor Material=&gt; </t>
  </si>
  <si>
    <t>of New Material Sub Total</t>
  </si>
  <si>
    <t>Stores Expense=&gt;</t>
  </si>
  <si>
    <t>Total Materials and Stores Expense</t>
  </si>
  <si>
    <t>Item 2</t>
  </si>
  <si>
    <t>Contract Labor and Overheads:</t>
  </si>
  <si>
    <t>Company Labor and Overheads:</t>
  </si>
  <si>
    <t>Materials and Overheads:</t>
  </si>
  <si>
    <t>Company Labor OH=&gt;</t>
  </si>
  <si>
    <t>Contract Labor OH=&gt;</t>
  </si>
  <si>
    <t>of TotalContract Labor</t>
  </si>
  <si>
    <t>Total Investment Cost:</t>
  </si>
  <si>
    <t>Total Investment Cost - Salvage Material</t>
  </si>
  <si>
    <t>Right of Way:</t>
  </si>
  <si>
    <t>Line Clearing:</t>
  </si>
  <si>
    <t>Salvage Material:</t>
  </si>
  <si>
    <t>Total Salvage Material</t>
  </si>
  <si>
    <t>Service Truck</t>
  </si>
  <si>
    <t>Track Vehicle</t>
  </si>
  <si>
    <t>Small Bucket</t>
  </si>
  <si>
    <t>Large Bucket</t>
  </si>
  <si>
    <t>2022 Cost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</si>
</sst>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_)"/>
    <numFmt numFmtId="165" formatCode="&quot;$&quot;#,##0.00"/>
  </numFmts>
  <fonts count="15" x14ac:knownFonts="1">
    <font>
      <sz val="10"/>
      <name val="Courier"/>
    </font>
    <font>
      <sz val="10"/>
      <color indexed="12"/>
      <name val="Courier"/>
      <family val="3"/>
    </font>
    <font>
      <sz val="10"/>
      <color indexed="12"/>
      <name val="Courier"/>
      <family val="3"/>
    </font>
    <font>
      <sz val="10"/>
      <color indexed="10"/>
      <name val="Courier"/>
      <family val="3"/>
    </font>
    <font>
      <sz val="10"/>
      <name val="Courier"/>
      <family val="3"/>
    </font>
    <font>
      <sz val="10"/>
      <color indexed="8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B0F0"/>
      <name val="Courier"/>
      <family val="3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Protection="1">
      <protection locked="0"/>
    </xf>
    <xf numFmtId="7" fontId="0" fillId="0" borderId="0" xfId="0" applyNumberFormat="1" applyProtection="1"/>
    <xf numFmtId="164" fontId="1" fillId="0" borderId="0" xfId="0" applyNumberFormat="1" applyFont="1" applyProtection="1">
      <protection locked="0"/>
    </xf>
    <xf numFmtId="7" fontId="1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7" fontId="0" fillId="0" borderId="0" xfId="0" applyNumberFormat="1" applyAlignment="1" applyProtection="1">
      <alignment horizontal="right"/>
    </xf>
    <xf numFmtId="165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7" fontId="3" fillId="0" borderId="0" xfId="0" applyNumberFormat="1" applyFont="1" applyProtection="1"/>
    <xf numFmtId="164" fontId="4" fillId="0" borderId="0" xfId="0" applyNumberFormat="1" applyFont="1" applyFill="1" applyProtection="1">
      <protection locked="0"/>
    </xf>
    <xf numFmtId="7" fontId="0" fillId="0" borderId="0" xfId="0" applyNumberFormat="1" applyBorder="1" applyProtection="1"/>
    <xf numFmtId="7" fontId="0" fillId="0" borderId="0" xfId="0" applyNumberFormat="1" applyAlignment="1" applyProtection="1">
      <alignment horizontal="center"/>
    </xf>
    <xf numFmtId="7" fontId="3" fillId="0" borderId="0" xfId="0" applyNumberFormat="1" applyFont="1" applyAlignment="1" applyProtection="1">
      <alignment horizontal="right"/>
    </xf>
    <xf numFmtId="0" fontId="2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164" fontId="1" fillId="0" borderId="0" xfId="0" applyNumberFormat="1" applyFont="1" applyFill="1" applyProtection="1">
      <protection locked="0"/>
    </xf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/>
    <xf numFmtId="0" fontId="0" fillId="0" borderId="0" xfId="0" applyFill="1" applyAlignment="1">
      <alignment horizontal="center"/>
    </xf>
    <xf numFmtId="7" fontId="5" fillId="0" borderId="0" xfId="0" applyNumberFormat="1" applyFont="1" applyProtection="1">
      <protection locked="0"/>
    </xf>
    <xf numFmtId="7" fontId="0" fillId="0" borderId="0" xfId="0" applyNumberFormat="1" applyFill="1" applyAlignment="1" applyProtection="1">
      <alignment horizontal="center"/>
    </xf>
    <xf numFmtId="7" fontId="4" fillId="0" borderId="0" xfId="0" applyNumberFormat="1" applyFont="1" applyFill="1" applyProtection="1"/>
    <xf numFmtId="7" fontId="1" fillId="0" borderId="0" xfId="0" applyNumberFormat="1" applyFont="1" applyFill="1" applyProtection="1">
      <protection locked="0"/>
    </xf>
    <xf numFmtId="7" fontId="0" fillId="2" borderId="0" xfId="0" applyNumberFormat="1" applyFill="1" applyProtection="1"/>
    <xf numFmtId="0" fontId="0" fillId="3" borderId="0" xfId="0" applyFill="1"/>
    <xf numFmtId="0" fontId="1" fillId="3" borderId="0" xfId="0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7" fontId="1" fillId="3" borderId="0" xfId="0" applyNumberFormat="1" applyFont="1" applyFill="1" applyProtection="1">
      <protection locked="0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Protection="1">
      <protection locked="0"/>
    </xf>
    <xf numFmtId="7" fontId="0" fillId="4" borderId="0" xfId="0" applyNumberFormat="1" applyFill="1" applyProtection="1"/>
    <xf numFmtId="7" fontId="4" fillId="4" borderId="0" xfId="0" applyNumberFormat="1" applyFont="1" applyFill="1" applyBorder="1" applyProtection="1"/>
    <xf numFmtId="7" fontId="0" fillId="5" borderId="0" xfId="0" applyNumberFormat="1" applyFill="1" applyProtection="1"/>
    <xf numFmtId="7" fontId="0" fillId="5" borderId="0" xfId="0" applyNumberFormat="1" applyFill="1"/>
    <xf numFmtId="7" fontId="4" fillId="5" borderId="0" xfId="0" applyNumberFormat="1" applyFont="1" applyFill="1" applyProtection="1"/>
    <xf numFmtId="7" fontId="4" fillId="6" borderId="0" xfId="0" applyNumberFormat="1" applyFont="1" applyFill="1" applyProtection="1"/>
    <xf numFmtId="14" fontId="0" fillId="0" borderId="0" xfId="0" applyNumberFormat="1"/>
    <xf numFmtId="7" fontId="13" fillId="0" borderId="0" xfId="0" applyNumberFormat="1" applyFont="1" applyProtection="1">
      <protection locked="0"/>
    </xf>
    <xf numFmtId="7" fontId="13" fillId="2" borderId="0" xfId="0" applyNumberFormat="1" applyFont="1" applyFill="1"/>
    <xf numFmtId="7" fontId="13" fillId="0" borderId="0" xfId="0" applyNumberFormat="1" applyFont="1" applyFill="1"/>
    <xf numFmtId="7" fontId="4" fillId="7" borderId="0" xfId="0" applyNumberFormat="1" applyFont="1" applyFill="1" applyProtection="1">
      <protection locked="0"/>
    </xf>
    <xf numFmtId="10" fontId="4" fillId="0" borderId="0" xfId="0" applyNumberFormat="1" applyFont="1" applyProtection="1">
      <protection locked="0"/>
    </xf>
    <xf numFmtId="10" fontId="4" fillId="0" borderId="0" xfId="0" applyNumberFormat="1" applyFont="1"/>
    <xf numFmtId="0" fontId="6" fillId="0" borderId="1" xfId="0" applyFont="1" applyBorder="1"/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7" fillId="0" borderId="1" xfId="0" applyFont="1" applyBorder="1"/>
    <xf numFmtId="0" fontId="4" fillId="0" borderId="1" xfId="0" applyFont="1" applyBorder="1"/>
    <xf numFmtId="0" fontId="1" fillId="0" borderId="0" xfId="0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0" fontId="8" fillId="7" borderId="0" xfId="0" applyFont="1" applyFill="1"/>
    <xf numFmtId="7" fontId="4" fillId="7" borderId="0" xfId="0" applyNumberFormat="1" applyFont="1" applyFill="1" applyProtection="1"/>
    <xf numFmtId="7" fontId="0" fillId="7" borderId="0" xfId="0" applyNumberFormat="1" applyFill="1" applyProtection="1"/>
    <xf numFmtId="0" fontId="9" fillId="7" borderId="0" xfId="0" applyFont="1" applyFill="1"/>
    <xf numFmtId="7" fontId="8" fillId="7" borderId="0" xfId="0" applyNumberFormat="1" applyFont="1" applyFill="1" applyProtection="1"/>
    <xf numFmtId="0" fontId="10" fillId="0" borderId="0" xfId="0" applyFont="1"/>
    <xf numFmtId="0" fontId="14" fillId="0" borderId="0" xfId="0" applyFont="1"/>
    <xf numFmtId="165" fontId="14" fillId="0" borderId="0" xfId="0" applyNumberFormat="1" applyFont="1"/>
    <xf numFmtId="44" fontId="14" fillId="0" borderId="0" xfId="0" applyNumberFormat="1" applyFont="1"/>
    <xf numFmtId="165" fontId="0" fillId="0" borderId="0" xfId="0" applyNumberForma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K127"/>
  <sheetViews>
    <sheetView tabSelected="1" topLeftCell="A54" workbookViewId="0">
      <selection activeCell="D86" sqref="D86"/>
    </sheetView>
  </sheetViews>
  <sheetFormatPr defaultColWidth="9.625" defaultRowHeight="12" x14ac:dyDescent="0.15"/>
  <cols>
    <col min="1" max="1" width="7.875" customWidth="1"/>
    <col min="2" max="2" width="10.625" customWidth="1"/>
    <col min="3" max="3" width="9.625" customWidth="1"/>
    <col min="4" max="4" width="8.875" customWidth="1"/>
    <col min="5" max="5" width="4.375" customWidth="1"/>
    <col min="6" max="6" width="37.25" customWidth="1"/>
    <col min="7" max="7" width="16.375" customWidth="1"/>
    <col min="8" max="8" width="10.625" customWidth="1"/>
    <col min="15" max="15" width="9.25" customWidth="1"/>
  </cols>
  <sheetData>
    <row r="1" spans="1:7" x14ac:dyDescent="0.15">
      <c r="A1" s="21" t="s">
        <v>40</v>
      </c>
      <c r="B1" s="21" t="s">
        <v>68</v>
      </c>
      <c r="D1" s="59"/>
    </row>
    <row r="2" spans="1:7" x14ac:dyDescent="0.15">
      <c r="A2" s="21" t="s">
        <v>46</v>
      </c>
      <c r="B2" s="40"/>
    </row>
    <row r="4" spans="1:7" x14ac:dyDescent="0.15">
      <c r="D4" s="5" t="s">
        <v>31</v>
      </c>
    </row>
    <row r="5" spans="1:7" x14ac:dyDescent="0.15">
      <c r="D5" s="5" t="s">
        <v>0</v>
      </c>
    </row>
    <row r="6" spans="1:7" x14ac:dyDescent="0.15">
      <c r="D6" s="5" t="s">
        <v>1</v>
      </c>
    </row>
    <row r="7" spans="1:7" x14ac:dyDescent="0.15">
      <c r="D7" s="5"/>
    </row>
    <row r="8" spans="1:7" ht="16.5" thickBot="1" x14ac:dyDescent="0.3">
      <c r="A8" s="50" t="s">
        <v>2</v>
      </c>
      <c r="B8" s="50" t="s">
        <v>54</v>
      </c>
      <c r="C8" s="51"/>
      <c r="D8" s="5"/>
    </row>
    <row r="10" spans="1:7" x14ac:dyDescent="0.15">
      <c r="B10" t="s">
        <v>38</v>
      </c>
      <c r="G10" s="2"/>
    </row>
    <row r="11" spans="1:7" x14ac:dyDescent="0.15">
      <c r="C11" t="s">
        <v>8</v>
      </c>
      <c r="G11" s="2"/>
    </row>
    <row r="12" spans="1:7" x14ac:dyDescent="0.15">
      <c r="C12" s="21" t="s">
        <v>43</v>
      </c>
      <c r="D12" s="5" t="s">
        <v>30</v>
      </c>
      <c r="F12" s="6" t="s">
        <v>10</v>
      </c>
      <c r="G12" s="7"/>
    </row>
    <row r="13" spans="1:7" x14ac:dyDescent="0.15">
      <c r="C13" s="17"/>
      <c r="D13" s="18"/>
      <c r="F13" s="4"/>
      <c r="G13" s="34">
        <f t="shared" ref="G13:G33" si="0">(F13*D13)</f>
        <v>0</v>
      </c>
    </row>
    <row r="14" spans="1:7" x14ac:dyDescent="0.15">
      <c r="C14" s="17"/>
      <c r="D14" s="18"/>
      <c r="F14" s="4"/>
      <c r="G14" s="34">
        <f t="shared" si="0"/>
        <v>0</v>
      </c>
    </row>
    <row r="15" spans="1:7" x14ac:dyDescent="0.15">
      <c r="C15" s="17"/>
      <c r="D15" s="18"/>
      <c r="F15" s="4"/>
      <c r="G15" s="34">
        <f t="shared" si="0"/>
        <v>0</v>
      </c>
    </row>
    <row r="16" spans="1:7" x14ac:dyDescent="0.15">
      <c r="C16" s="17"/>
      <c r="D16" s="18"/>
      <c r="F16" s="4"/>
      <c r="G16" s="34">
        <f t="shared" si="0"/>
        <v>0</v>
      </c>
    </row>
    <row r="17" spans="3:7" x14ac:dyDescent="0.15">
      <c r="C17" s="17"/>
      <c r="D17" s="18"/>
      <c r="F17" s="4"/>
      <c r="G17" s="34">
        <f t="shared" si="0"/>
        <v>0</v>
      </c>
    </row>
    <row r="18" spans="3:7" x14ac:dyDescent="0.15">
      <c r="C18" s="17"/>
      <c r="D18" s="18"/>
      <c r="F18" s="4"/>
      <c r="G18" s="34">
        <f t="shared" si="0"/>
        <v>0</v>
      </c>
    </row>
    <row r="19" spans="3:7" x14ac:dyDescent="0.15">
      <c r="C19" s="17"/>
      <c r="D19" s="18"/>
      <c r="F19" s="4"/>
      <c r="G19" s="34">
        <f t="shared" si="0"/>
        <v>0</v>
      </c>
    </row>
    <row r="20" spans="3:7" x14ac:dyDescent="0.15">
      <c r="C20" s="17"/>
      <c r="D20" s="18"/>
      <c r="F20" s="4"/>
      <c r="G20" s="34">
        <f t="shared" si="0"/>
        <v>0</v>
      </c>
    </row>
    <row r="21" spans="3:7" x14ac:dyDescent="0.15">
      <c r="C21" s="17"/>
      <c r="D21" s="18"/>
      <c r="F21" s="4"/>
      <c r="G21" s="34">
        <f t="shared" si="0"/>
        <v>0</v>
      </c>
    </row>
    <row r="22" spans="3:7" x14ac:dyDescent="0.15">
      <c r="C22" s="17"/>
      <c r="D22" s="18"/>
      <c r="F22" s="4"/>
      <c r="G22" s="34">
        <f t="shared" si="0"/>
        <v>0</v>
      </c>
    </row>
    <row r="23" spans="3:7" x14ac:dyDescent="0.15">
      <c r="C23" s="17"/>
      <c r="D23" s="18"/>
      <c r="F23" s="4"/>
      <c r="G23" s="34">
        <f t="shared" si="0"/>
        <v>0</v>
      </c>
    </row>
    <row r="24" spans="3:7" x14ac:dyDescent="0.15">
      <c r="C24" s="17"/>
      <c r="D24" s="18"/>
      <c r="F24" s="4"/>
      <c r="G24" s="34">
        <f t="shared" si="0"/>
        <v>0</v>
      </c>
    </row>
    <row r="25" spans="3:7" x14ac:dyDescent="0.15">
      <c r="C25" s="17"/>
      <c r="D25" s="18"/>
      <c r="F25" s="4"/>
      <c r="G25" s="34">
        <f t="shared" si="0"/>
        <v>0</v>
      </c>
    </row>
    <row r="26" spans="3:7" x14ac:dyDescent="0.15">
      <c r="C26" s="17"/>
      <c r="D26" s="18"/>
      <c r="F26" s="4"/>
      <c r="G26" s="34">
        <f t="shared" si="0"/>
        <v>0</v>
      </c>
    </row>
    <row r="27" spans="3:7" x14ac:dyDescent="0.15">
      <c r="C27" s="17"/>
      <c r="D27" s="18"/>
      <c r="F27" s="4"/>
      <c r="G27" s="34">
        <f t="shared" si="0"/>
        <v>0</v>
      </c>
    </row>
    <row r="28" spans="3:7" x14ac:dyDescent="0.15">
      <c r="C28" s="17"/>
      <c r="D28" s="18"/>
      <c r="F28" s="4"/>
      <c r="G28" s="34">
        <f t="shared" si="0"/>
        <v>0</v>
      </c>
    </row>
    <row r="29" spans="3:7" x14ac:dyDescent="0.15">
      <c r="C29" s="17"/>
      <c r="D29" s="18"/>
      <c r="F29" s="4"/>
      <c r="G29" s="34">
        <f t="shared" si="0"/>
        <v>0</v>
      </c>
    </row>
    <row r="30" spans="3:7" x14ac:dyDescent="0.15">
      <c r="C30" s="17"/>
      <c r="D30" s="18"/>
      <c r="F30" s="4"/>
      <c r="G30" s="34">
        <f t="shared" si="0"/>
        <v>0</v>
      </c>
    </row>
    <row r="31" spans="3:7" x14ac:dyDescent="0.15">
      <c r="C31" s="17"/>
      <c r="D31" s="18"/>
      <c r="F31" s="4"/>
      <c r="G31" s="34">
        <f t="shared" si="0"/>
        <v>0</v>
      </c>
    </row>
    <row r="32" spans="3:7" x14ac:dyDescent="0.15">
      <c r="C32" s="17"/>
      <c r="D32" s="18"/>
      <c r="F32" s="4"/>
      <c r="G32" s="34">
        <f t="shared" si="0"/>
        <v>0</v>
      </c>
    </row>
    <row r="33" spans="1:11" x14ac:dyDescent="0.15">
      <c r="C33" s="17"/>
      <c r="D33" s="18"/>
      <c r="E33" s="19"/>
      <c r="F33" s="26"/>
      <c r="G33" s="34">
        <f t="shared" si="0"/>
        <v>0</v>
      </c>
    </row>
    <row r="34" spans="1:11" x14ac:dyDescent="0.15">
      <c r="C34" s="17"/>
      <c r="D34" s="18"/>
      <c r="F34" s="4"/>
      <c r="G34" s="35"/>
    </row>
    <row r="35" spans="1:11" x14ac:dyDescent="0.15">
      <c r="C35" s="41" t="s">
        <v>25</v>
      </c>
      <c r="D35" s="43"/>
      <c r="E35" s="41"/>
      <c r="F35" s="43" t="s">
        <v>36</v>
      </c>
      <c r="G35" s="42">
        <f>SUM(G13:G34)</f>
        <v>0</v>
      </c>
      <c r="K35" s="1"/>
    </row>
    <row r="36" spans="1:11" x14ac:dyDescent="0.15">
      <c r="C36" s="16"/>
      <c r="D36" s="3"/>
      <c r="F36" s="4"/>
      <c r="G36" s="2"/>
      <c r="K36" s="1"/>
    </row>
    <row r="37" spans="1:11" x14ac:dyDescent="0.15">
      <c r="B37" s="21" t="s">
        <v>47</v>
      </c>
      <c r="C37" s="16"/>
      <c r="D37" s="45">
        <v>4.4400000000000002E-2</v>
      </c>
      <c r="E37" s="23" t="s">
        <v>48</v>
      </c>
      <c r="G37" s="36">
        <f>+G35*D37</f>
        <v>0</v>
      </c>
      <c r="K37" s="1"/>
    </row>
    <row r="38" spans="1:11" x14ac:dyDescent="0.15">
      <c r="C38" s="16"/>
      <c r="D38" s="3"/>
      <c r="F38" s="4"/>
      <c r="G38" s="2"/>
      <c r="K38" s="1"/>
    </row>
    <row r="39" spans="1:11" x14ac:dyDescent="0.15">
      <c r="C39" s="16"/>
      <c r="D39" s="3"/>
      <c r="F39" s="4"/>
      <c r="G39" s="2"/>
      <c r="K39" s="1"/>
    </row>
    <row r="40" spans="1:11" x14ac:dyDescent="0.15">
      <c r="C40" s="16"/>
      <c r="D40" s="3"/>
      <c r="F40" s="4" t="s">
        <v>37</v>
      </c>
      <c r="G40" s="27">
        <f>G37+G35</f>
        <v>0</v>
      </c>
      <c r="K40" s="1"/>
    </row>
    <row r="41" spans="1:11" x14ac:dyDescent="0.15">
      <c r="C41" s="16"/>
      <c r="D41" s="3"/>
      <c r="F41" s="4"/>
      <c r="G41" s="2"/>
      <c r="K41" s="1"/>
    </row>
    <row r="42" spans="1:11" x14ac:dyDescent="0.15">
      <c r="C42" s="1"/>
      <c r="D42" s="3"/>
      <c r="F42" s="4"/>
      <c r="G42" s="7"/>
      <c r="H42" s="1"/>
      <c r="K42" s="1"/>
    </row>
    <row r="43" spans="1:11" x14ac:dyDescent="0.15">
      <c r="B43" s="21" t="s">
        <v>49</v>
      </c>
      <c r="C43" s="1"/>
      <c r="D43" s="45">
        <v>0.1273</v>
      </c>
      <c r="E43" s="23" t="s">
        <v>41</v>
      </c>
      <c r="G43" s="36">
        <f>+G40*D43</f>
        <v>0</v>
      </c>
      <c r="H43" s="1"/>
      <c r="K43" s="1"/>
    </row>
    <row r="44" spans="1:11" x14ac:dyDescent="0.15">
      <c r="C44" s="1"/>
      <c r="D44" s="3"/>
      <c r="F44" s="4"/>
      <c r="H44" s="1"/>
      <c r="K44" s="1"/>
    </row>
    <row r="45" spans="1:11" x14ac:dyDescent="0.15">
      <c r="C45" s="1"/>
      <c r="D45" s="3"/>
      <c r="F45" s="4"/>
      <c r="G45" s="15"/>
      <c r="H45" s="1"/>
      <c r="K45" s="1"/>
    </row>
    <row r="46" spans="1:11" x14ac:dyDescent="0.15">
      <c r="C46" s="1"/>
      <c r="F46" s="4" t="s">
        <v>50</v>
      </c>
      <c r="G46" s="44">
        <f>G43+G40</f>
        <v>0</v>
      </c>
      <c r="H46" s="1"/>
      <c r="K46" s="1"/>
    </row>
    <row r="47" spans="1:11" x14ac:dyDescent="0.15">
      <c r="C47" s="1"/>
      <c r="D47" s="3"/>
      <c r="F47" s="4"/>
      <c r="K47" s="1"/>
    </row>
    <row r="48" spans="1:11" ht="16.5" thickBot="1" x14ac:dyDescent="0.3">
      <c r="A48" s="47" t="s">
        <v>51</v>
      </c>
      <c r="B48" s="47" t="s">
        <v>53</v>
      </c>
      <c r="C48" s="48"/>
      <c r="D48" s="49"/>
      <c r="F48" s="4"/>
      <c r="K48" s="1"/>
    </row>
    <row r="49" spans="2:11" x14ac:dyDescent="0.15">
      <c r="B49" t="s">
        <v>16</v>
      </c>
      <c r="E49" s="5"/>
      <c r="G49" s="19"/>
      <c r="K49" s="1"/>
    </row>
    <row r="50" spans="2:11" x14ac:dyDescent="0.15">
      <c r="B50" t="s">
        <v>19</v>
      </c>
      <c r="D50" s="5" t="s">
        <v>3</v>
      </c>
      <c r="F50" s="5" t="s">
        <v>17</v>
      </c>
      <c r="G50" s="6"/>
      <c r="K50" s="1"/>
    </row>
    <row r="51" spans="2:11" x14ac:dyDescent="0.15">
      <c r="D51" s="32"/>
      <c r="F51" s="8">
        <v>40.21</v>
      </c>
      <c r="G51" s="34">
        <f>F51*D51</f>
        <v>0</v>
      </c>
      <c r="I51" s="21"/>
      <c r="K51" s="1"/>
    </row>
    <row r="52" spans="2:11" x14ac:dyDescent="0.15">
      <c r="G52" s="2"/>
      <c r="I52" s="21"/>
      <c r="K52" s="1"/>
    </row>
    <row r="53" spans="2:11" x14ac:dyDescent="0.15">
      <c r="B53" t="s">
        <v>18</v>
      </c>
      <c r="G53" s="2"/>
      <c r="I53" s="21"/>
      <c r="K53" s="1"/>
    </row>
    <row r="54" spans="2:11" x14ac:dyDescent="0.15">
      <c r="B54" t="s">
        <v>4</v>
      </c>
      <c r="D54" s="5" t="s">
        <v>3</v>
      </c>
      <c r="F54" s="5" t="s">
        <v>20</v>
      </c>
      <c r="G54" s="7"/>
      <c r="I54" s="19"/>
      <c r="K54" s="1"/>
    </row>
    <row r="55" spans="2:11" x14ac:dyDescent="0.15">
      <c r="B55" t="s">
        <v>5</v>
      </c>
      <c r="D55" s="33"/>
      <c r="F55" s="14">
        <v>47.01</v>
      </c>
      <c r="G55" s="34">
        <f>(F55*D55)</f>
        <v>0</v>
      </c>
      <c r="K55" s="1"/>
    </row>
    <row r="56" spans="2:11" x14ac:dyDescent="0.15">
      <c r="B56" t="s">
        <v>6</v>
      </c>
      <c r="D56" s="33">
        <v>0.5</v>
      </c>
      <c r="F56" s="14">
        <v>41.83</v>
      </c>
      <c r="G56" s="34">
        <f>(D56*F56)</f>
        <v>20.914999999999999</v>
      </c>
      <c r="K56" s="1"/>
    </row>
    <row r="57" spans="2:11" x14ac:dyDescent="0.15">
      <c r="B57" t="s">
        <v>7</v>
      </c>
      <c r="D57" s="33">
        <v>0.5</v>
      </c>
      <c r="F57" s="14">
        <v>36.11</v>
      </c>
      <c r="G57" s="34">
        <f>(D57*F57)</f>
        <v>18.055</v>
      </c>
      <c r="K57" s="1"/>
    </row>
    <row r="58" spans="2:11" x14ac:dyDescent="0.15">
      <c r="B58" t="s">
        <v>7</v>
      </c>
      <c r="D58" s="33">
        <v>0.5</v>
      </c>
      <c r="F58" s="14">
        <v>36.11</v>
      </c>
      <c r="G58" s="34">
        <f>(D58*F58)</f>
        <v>18.055</v>
      </c>
      <c r="K58" s="1"/>
    </row>
    <row r="59" spans="2:11" x14ac:dyDescent="0.15">
      <c r="B59" t="s">
        <v>7</v>
      </c>
      <c r="D59" s="33"/>
      <c r="F59" s="14">
        <v>36.11</v>
      </c>
      <c r="G59" s="34">
        <f>(D59*F59)</f>
        <v>0</v>
      </c>
      <c r="K59" s="1"/>
    </row>
    <row r="60" spans="2:11" x14ac:dyDescent="0.15">
      <c r="K60" s="1"/>
    </row>
    <row r="61" spans="2:11" x14ac:dyDescent="0.15">
      <c r="F61" s="41" t="s">
        <v>45</v>
      </c>
      <c r="G61" s="42">
        <f>G51+SUM(G55:G59)</f>
        <v>57.024999999999999</v>
      </c>
      <c r="K61" s="1"/>
    </row>
    <row r="62" spans="2:11" x14ac:dyDescent="0.15">
      <c r="K62" s="1"/>
    </row>
    <row r="63" spans="2:11" x14ac:dyDescent="0.15">
      <c r="K63" s="1"/>
    </row>
    <row r="64" spans="2:11" x14ac:dyDescent="0.15">
      <c r="B64" s="21" t="s">
        <v>55</v>
      </c>
      <c r="D64" s="46">
        <v>0.79</v>
      </c>
      <c r="E64" t="s">
        <v>42</v>
      </c>
      <c r="G64" s="37">
        <f>D64*G61</f>
        <v>45.049750000000003</v>
      </c>
    </row>
    <row r="65" spans="1:7" x14ac:dyDescent="0.15">
      <c r="G65" s="15"/>
    </row>
    <row r="66" spans="1:7" x14ac:dyDescent="0.15">
      <c r="F66" s="4" t="s">
        <v>39</v>
      </c>
      <c r="G66" s="44">
        <f>G61+G64</f>
        <v>102.07474999999999</v>
      </c>
    </row>
    <row r="67" spans="1:7" x14ac:dyDescent="0.15">
      <c r="G67" s="19"/>
    </row>
    <row r="68" spans="1:7" ht="16.5" thickBot="1" x14ac:dyDescent="0.3">
      <c r="A68" s="47" t="s">
        <v>21</v>
      </c>
      <c r="B68" s="47" t="s">
        <v>52</v>
      </c>
      <c r="C68" s="48"/>
      <c r="D68" s="49"/>
      <c r="G68" s="19"/>
    </row>
    <row r="69" spans="1:7" x14ac:dyDescent="0.15">
      <c r="D69" s="1"/>
      <c r="E69" s="2"/>
    </row>
    <row r="70" spans="1:7" x14ac:dyDescent="0.15">
      <c r="B70" t="s">
        <v>22</v>
      </c>
      <c r="D70" s="1"/>
      <c r="E70" s="2"/>
      <c r="F70" s="21" t="s">
        <v>26</v>
      </c>
      <c r="G70" s="39">
        <v>0</v>
      </c>
    </row>
    <row r="71" spans="1:7" x14ac:dyDescent="0.15">
      <c r="D71" s="1"/>
      <c r="E71" s="2"/>
      <c r="F71" s="10"/>
      <c r="G71" s="25"/>
    </row>
    <row r="72" spans="1:7" x14ac:dyDescent="0.15">
      <c r="B72" s="21" t="s">
        <v>56</v>
      </c>
      <c r="D72" s="46">
        <v>0.10249999999999999</v>
      </c>
      <c r="E72" s="21" t="s">
        <v>57</v>
      </c>
      <c r="G72" s="38">
        <f>G70*D72</f>
        <v>0</v>
      </c>
    </row>
    <row r="73" spans="1:7" x14ac:dyDescent="0.15">
      <c r="D73" s="1"/>
      <c r="E73" s="2"/>
      <c r="F73" s="10"/>
      <c r="G73" s="25"/>
    </row>
    <row r="74" spans="1:7" x14ac:dyDescent="0.15">
      <c r="D74" s="1"/>
      <c r="E74" s="2"/>
      <c r="F74" s="4" t="s">
        <v>44</v>
      </c>
      <c r="G74" s="44">
        <f>G70+G72</f>
        <v>0</v>
      </c>
    </row>
    <row r="75" spans="1:7" x14ac:dyDescent="0.15">
      <c r="D75" s="1"/>
      <c r="E75" s="2"/>
      <c r="F75" s="10"/>
      <c r="G75" s="25"/>
    </row>
    <row r="76" spans="1:7" x14ac:dyDescent="0.15">
      <c r="G76" s="19"/>
    </row>
    <row r="77" spans="1:7" ht="16.5" thickBot="1" x14ac:dyDescent="0.3">
      <c r="A77" s="47" t="s">
        <v>23</v>
      </c>
      <c r="B77" s="47" t="s">
        <v>11</v>
      </c>
      <c r="C77" s="52"/>
      <c r="D77" s="53"/>
      <c r="G77" s="13"/>
    </row>
    <row r="78" spans="1:7" x14ac:dyDescent="0.15">
      <c r="A78" t="s">
        <v>12</v>
      </c>
      <c r="F78" s="22" t="s">
        <v>32</v>
      </c>
    </row>
    <row r="79" spans="1:7" x14ac:dyDescent="0.15">
      <c r="A79" t="s">
        <v>13</v>
      </c>
      <c r="D79" s="5" t="s">
        <v>3</v>
      </c>
      <c r="F79" s="22" t="s">
        <v>33</v>
      </c>
      <c r="G79" s="7"/>
    </row>
    <row r="80" spans="1:7" x14ac:dyDescent="0.15">
      <c r="A80" t="s">
        <v>14</v>
      </c>
      <c r="C80" s="3"/>
      <c r="D80" s="28"/>
      <c r="F80" s="24">
        <v>13.21</v>
      </c>
      <c r="G80" s="2">
        <f t="shared" ref="G80:G85" si="1">(D80*F80)</f>
        <v>0</v>
      </c>
    </row>
    <row r="81" spans="1:8" x14ac:dyDescent="0.15">
      <c r="A81" t="s">
        <v>34</v>
      </c>
      <c r="C81" s="1"/>
      <c r="D81" s="28"/>
      <c r="F81" s="24">
        <v>14.79</v>
      </c>
      <c r="G81" s="2">
        <f t="shared" si="1"/>
        <v>0</v>
      </c>
      <c r="H81" s="2"/>
    </row>
    <row r="82" spans="1:8" x14ac:dyDescent="0.15">
      <c r="A82" s="21" t="s">
        <v>64</v>
      </c>
      <c r="C82" s="1"/>
      <c r="D82" s="28">
        <v>0.5</v>
      </c>
      <c r="F82" s="14">
        <v>14.99</v>
      </c>
      <c r="G82" s="2">
        <f t="shared" si="1"/>
        <v>7.4950000000000001</v>
      </c>
      <c r="H82" s="2"/>
    </row>
    <row r="83" spans="1:8" x14ac:dyDescent="0.15">
      <c r="A83" t="s">
        <v>35</v>
      </c>
      <c r="C83" s="1"/>
      <c r="D83" s="28"/>
      <c r="F83" s="14">
        <v>37.67</v>
      </c>
      <c r="G83" s="2">
        <f t="shared" si="1"/>
        <v>0</v>
      </c>
    </row>
    <row r="84" spans="1:8" x14ac:dyDescent="0.15">
      <c r="A84" t="s">
        <v>66</v>
      </c>
      <c r="C84" s="1"/>
      <c r="D84" s="28"/>
      <c r="F84" s="14">
        <v>26.34</v>
      </c>
      <c r="G84" s="2">
        <f t="shared" si="1"/>
        <v>0</v>
      </c>
    </row>
    <row r="85" spans="1:8" x14ac:dyDescent="0.15">
      <c r="A85" t="s">
        <v>67</v>
      </c>
      <c r="C85" s="1"/>
      <c r="D85" s="28">
        <v>0.5</v>
      </c>
      <c r="F85" s="14">
        <v>33.229999999999997</v>
      </c>
      <c r="G85" s="2">
        <f t="shared" si="1"/>
        <v>16.614999999999998</v>
      </c>
    </row>
    <row r="86" spans="1:8" x14ac:dyDescent="0.15">
      <c r="A86" s="21" t="s">
        <v>65</v>
      </c>
      <c r="C86" s="1"/>
      <c r="D86" s="28"/>
      <c r="F86" s="24">
        <v>75.430000000000007</v>
      </c>
      <c r="G86" s="2">
        <f>(D86*F85)</f>
        <v>0</v>
      </c>
      <c r="H86" s="2"/>
    </row>
    <row r="87" spans="1:8" x14ac:dyDescent="0.15">
      <c r="B87" s="1"/>
      <c r="D87" s="1" t="s">
        <v>15</v>
      </c>
      <c r="F87" s="4"/>
      <c r="G87" s="2"/>
      <c r="H87" s="2"/>
    </row>
    <row r="88" spans="1:8" x14ac:dyDescent="0.15">
      <c r="B88" s="1"/>
      <c r="D88" s="1"/>
      <c r="F88" s="1"/>
      <c r="G88" s="15"/>
    </row>
    <row r="89" spans="1:8" x14ac:dyDescent="0.15">
      <c r="F89" s="4" t="s">
        <v>27</v>
      </c>
      <c r="G89" s="44">
        <f>SUM(G80:G86)</f>
        <v>24.11</v>
      </c>
    </row>
    <row r="90" spans="1:8" x14ac:dyDescent="0.15">
      <c r="D90" s="1"/>
      <c r="G90" s="2"/>
    </row>
    <row r="91" spans="1:8" x14ac:dyDescent="0.15">
      <c r="D91" s="10"/>
      <c r="E91" s="10"/>
      <c r="G91" s="11"/>
    </row>
    <row r="92" spans="1:8" ht="16.5" thickBot="1" x14ac:dyDescent="0.3">
      <c r="A92" s="47" t="s">
        <v>24</v>
      </c>
      <c r="B92" s="47" t="s">
        <v>60</v>
      </c>
      <c r="C92" s="47"/>
      <c r="G92" s="56">
        <v>0</v>
      </c>
    </row>
    <row r="93" spans="1:8" x14ac:dyDescent="0.15">
      <c r="D93" s="10"/>
      <c r="E93" s="10"/>
      <c r="G93" s="11"/>
    </row>
    <row r="94" spans="1:8" ht="16.5" thickBot="1" x14ac:dyDescent="0.3">
      <c r="A94" s="47" t="s">
        <v>28</v>
      </c>
      <c r="B94" s="47" t="s">
        <v>61</v>
      </c>
      <c r="C94" s="47"/>
      <c r="G94" s="56">
        <v>0</v>
      </c>
    </row>
    <row r="95" spans="1:8" x14ac:dyDescent="0.15">
      <c r="D95" s="1"/>
      <c r="G95" s="2"/>
    </row>
    <row r="96" spans="1:8" ht="18.75" x14ac:dyDescent="0.3">
      <c r="D96" s="54" t="s">
        <v>58</v>
      </c>
      <c r="E96" s="54"/>
      <c r="F96" s="54"/>
      <c r="G96" s="55">
        <f>+G46+G66+G74+G89+G92+G94</f>
        <v>126.18474999999999</v>
      </c>
    </row>
    <row r="98" spans="1:11" x14ac:dyDescent="0.15">
      <c r="K98" s="1"/>
    </row>
    <row r="99" spans="1:11" x14ac:dyDescent="0.15">
      <c r="G99" s="2"/>
      <c r="K99" s="1"/>
    </row>
    <row r="100" spans="1:11" ht="16.5" thickBot="1" x14ac:dyDescent="0.3">
      <c r="A100" s="47" t="s">
        <v>29</v>
      </c>
      <c r="B100" s="47" t="s">
        <v>62</v>
      </c>
      <c r="C100" s="47"/>
      <c r="K100" s="1"/>
    </row>
    <row r="101" spans="1:11" x14ac:dyDescent="0.15">
      <c r="C101" t="s">
        <v>9</v>
      </c>
      <c r="D101" s="5" t="s">
        <v>30</v>
      </c>
      <c r="F101" s="20" t="s">
        <v>10</v>
      </c>
      <c r="G101" s="7"/>
      <c r="K101" s="1"/>
    </row>
    <row r="102" spans="1:11" x14ac:dyDescent="0.15">
      <c r="C102" s="29"/>
      <c r="D102" s="30"/>
      <c r="F102" s="31">
        <v>1</v>
      </c>
      <c r="G102" s="2">
        <f>(F102*D102)</f>
        <v>0</v>
      </c>
      <c r="K102" s="1"/>
    </row>
    <row r="103" spans="1:11" x14ac:dyDescent="0.15">
      <c r="C103" s="29"/>
      <c r="D103" s="30"/>
      <c r="F103" s="31">
        <v>1</v>
      </c>
      <c r="G103" s="2">
        <f>(F103*D103)</f>
        <v>0</v>
      </c>
      <c r="K103" s="1"/>
    </row>
    <row r="104" spans="1:11" x14ac:dyDescent="0.15">
      <c r="C104" s="29"/>
      <c r="D104" s="30"/>
      <c r="F104" s="31">
        <v>1</v>
      </c>
      <c r="G104" s="2">
        <f>(F104*D104)</f>
        <v>0</v>
      </c>
      <c r="K104" s="1"/>
    </row>
    <row r="105" spans="1:11" x14ac:dyDescent="0.15">
      <c r="C105" s="29"/>
      <c r="D105" s="30"/>
      <c r="F105" s="31">
        <v>1</v>
      </c>
      <c r="G105" s="13">
        <f>(F105*D105)</f>
        <v>0</v>
      </c>
      <c r="K105" s="1"/>
    </row>
    <row r="106" spans="1:11" x14ac:dyDescent="0.15">
      <c r="C106" s="9"/>
      <c r="D106" s="12"/>
      <c r="F106" s="4" t="s">
        <v>63</v>
      </c>
      <c r="G106" s="56">
        <f>SUM(G102:G105)</f>
        <v>0</v>
      </c>
      <c r="K106" s="1"/>
    </row>
    <row r="107" spans="1:11" x14ac:dyDescent="0.15">
      <c r="C107" s="9"/>
      <c r="D107" s="12"/>
      <c r="F107" s="4"/>
      <c r="G107" s="2"/>
    </row>
    <row r="108" spans="1:11" x14ac:dyDescent="0.15">
      <c r="C108" s="9"/>
      <c r="D108" s="12"/>
      <c r="F108" s="4"/>
      <c r="G108" s="2"/>
    </row>
    <row r="109" spans="1:11" ht="18.75" x14ac:dyDescent="0.3">
      <c r="C109" s="54" t="s">
        <v>59</v>
      </c>
      <c r="D109" s="57"/>
      <c r="E109" s="54"/>
      <c r="F109" s="54"/>
      <c r="G109" s="58">
        <f>+G96-G106</f>
        <v>126.18474999999999</v>
      </c>
    </row>
    <row r="111" spans="1:11" x14ac:dyDescent="0.15">
      <c r="H111" s="2"/>
    </row>
    <row r="112" spans="1:11" x14ac:dyDescent="0.15">
      <c r="H112" s="2"/>
    </row>
    <row r="113" spans="4:8" x14ac:dyDescent="0.15">
      <c r="H113" s="2"/>
    </row>
    <row r="114" spans="4:8" x14ac:dyDescent="0.15">
      <c r="H114" s="2"/>
    </row>
    <row r="115" spans="4:8" x14ac:dyDescent="0.15">
      <c r="H115" s="2"/>
    </row>
    <row r="116" spans="4:8" x14ac:dyDescent="0.15">
      <c r="H116" s="2"/>
    </row>
    <row r="117" spans="4:8" x14ac:dyDescent="0.15">
      <c r="H117" s="2"/>
    </row>
    <row r="118" spans="4:8" x14ac:dyDescent="0.15">
      <c r="H118" s="2"/>
    </row>
    <row r="119" spans="4:8" x14ac:dyDescent="0.15">
      <c r="H119" s="2"/>
    </row>
    <row r="120" spans="4:8" x14ac:dyDescent="0.15">
      <c r="G120" s="2"/>
      <c r="H120" s="2"/>
    </row>
    <row r="121" spans="4:8" x14ac:dyDescent="0.15">
      <c r="G121" s="2"/>
      <c r="H121" s="2"/>
    </row>
    <row r="122" spans="4:8" x14ac:dyDescent="0.15">
      <c r="H122" s="2"/>
    </row>
    <row r="123" spans="4:8" x14ac:dyDescent="0.15">
      <c r="H123" s="2"/>
    </row>
    <row r="124" spans="4:8" x14ac:dyDescent="0.15">
      <c r="D124" s="5"/>
      <c r="H124" s="2"/>
    </row>
    <row r="125" spans="4:8" x14ac:dyDescent="0.15">
      <c r="H125" s="2"/>
    </row>
    <row r="126" spans="4:8" x14ac:dyDescent="0.15">
      <c r="H126" s="2"/>
    </row>
    <row r="127" spans="4:8" x14ac:dyDescent="0.15">
      <c r="H127" s="2"/>
    </row>
  </sheetData>
  <phoneticPr fontId="0" type="noConversion"/>
  <pageMargins left="0.75" right="0.75" top="1" bottom="1" header="0.5" footer="0.5"/>
  <pageSetup scale="87" fitToHeight="2" orientation="portrait" r:id="rId1"/>
  <headerFooter alignWithMargins="0">
    <oddFooter>&amp;L&amp;Z&amp;F&amp;C&amp;Z&amp;F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968BC-E5E0-4FDC-AF44-8FEFFC1F6947}">
  <dimension ref="J3:O41"/>
  <sheetViews>
    <sheetView workbookViewId="0">
      <selection activeCell="J3" sqref="J3:O22"/>
    </sheetView>
  </sheetViews>
  <sheetFormatPr defaultRowHeight="12" x14ac:dyDescent="0.15"/>
  <cols>
    <col min="10" max="10" width="23.375" customWidth="1"/>
    <col min="13" max="13" width="23.875" customWidth="1"/>
    <col min="15" max="15" width="21.125" customWidth="1"/>
  </cols>
  <sheetData>
    <row r="3" spans="10:15" ht="12.75" x14ac:dyDescent="0.2">
      <c r="J3" s="60"/>
      <c r="K3" s="61"/>
      <c r="L3" s="61"/>
      <c r="M3" s="62"/>
      <c r="N3" s="61"/>
      <c r="O3" s="61"/>
    </row>
    <row r="4" spans="10:15" ht="12.75" x14ac:dyDescent="0.2">
      <c r="J4" s="60"/>
      <c r="K4" s="61"/>
      <c r="L4" s="61"/>
      <c r="M4" s="62"/>
      <c r="N4" s="61"/>
      <c r="O4" s="61"/>
    </row>
    <row r="5" spans="10:15" ht="12.75" x14ac:dyDescent="0.2">
      <c r="J5" s="60"/>
      <c r="K5" s="61"/>
      <c r="L5" s="61"/>
      <c r="M5" s="62"/>
      <c r="N5" s="61"/>
      <c r="O5" s="61"/>
    </row>
    <row r="6" spans="10:15" ht="12.75" x14ac:dyDescent="0.2">
      <c r="J6" s="60"/>
      <c r="K6" s="61"/>
      <c r="L6" s="61"/>
      <c r="M6" s="62"/>
      <c r="N6" s="61"/>
      <c r="O6" s="61"/>
    </row>
    <row r="7" spans="10:15" ht="12.75" x14ac:dyDescent="0.2">
      <c r="J7" s="60"/>
      <c r="K7" s="61"/>
      <c r="L7" s="61"/>
      <c r="M7" s="62"/>
      <c r="N7" s="61"/>
      <c r="O7" s="61"/>
    </row>
    <row r="8" spans="10:15" ht="12.75" x14ac:dyDescent="0.2">
      <c r="J8" s="60"/>
      <c r="K8" s="61"/>
      <c r="L8" s="61"/>
      <c r="M8" s="62"/>
      <c r="N8" s="61"/>
      <c r="O8" s="61"/>
    </row>
    <row r="9" spans="10:15" ht="12.75" x14ac:dyDescent="0.2">
      <c r="J9" s="60"/>
      <c r="K9" s="61"/>
      <c r="L9" s="61"/>
      <c r="M9" s="62"/>
      <c r="N9" s="61"/>
      <c r="O9" s="61"/>
    </row>
    <row r="10" spans="10:15" ht="12.75" x14ac:dyDescent="0.2">
      <c r="J10" s="60"/>
      <c r="K10" s="61"/>
      <c r="L10" s="61"/>
      <c r="M10" s="62"/>
      <c r="N10" s="61"/>
      <c r="O10" s="61"/>
    </row>
    <row r="11" spans="10:15" ht="12.75" x14ac:dyDescent="0.2">
      <c r="J11" s="60"/>
      <c r="K11" s="63"/>
      <c r="L11" s="61"/>
      <c r="M11" s="62"/>
      <c r="N11" s="63"/>
      <c r="O11" s="63"/>
    </row>
    <row r="12" spans="10:15" ht="12.75" x14ac:dyDescent="0.2">
      <c r="J12" s="60"/>
      <c r="K12" s="63"/>
      <c r="L12" s="61"/>
      <c r="M12" s="62"/>
      <c r="N12" s="63"/>
      <c r="O12" s="63"/>
    </row>
    <row r="13" spans="10:15" ht="12.75" x14ac:dyDescent="0.2">
      <c r="J13" s="60"/>
      <c r="K13" s="61"/>
      <c r="L13" s="61"/>
      <c r="M13" s="62"/>
      <c r="N13" s="61"/>
      <c r="O13" s="61"/>
    </row>
    <row r="14" spans="10:15" ht="12.75" x14ac:dyDescent="0.2">
      <c r="J14" s="60"/>
      <c r="K14" s="63"/>
      <c r="L14" s="61"/>
      <c r="M14" s="62"/>
      <c r="N14" s="63"/>
      <c r="O14" s="63"/>
    </row>
    <row r="15" spans="10:15" ht="12.75" x14ac:dyDescent="0.2">
      <c r="J15" s="60"/>
      <c r="K15" s="61"/>
      <c r="L15" s="61"/>
      <c r="M15" s="62"/>
      <c r="N15" s="61"/>
      <c r="O15" s="61"/>
    </row>
    <row r="16" spans="10:15" ht="12.75" x14ac:dyDescent="0.2">
      <c r="J16" s="60"/>
      <c r="K16" s="61"/>
      <c r="L16" s="61"/>
      <c r="M16" s="62"/>
      <c r="N16" s="61"/>
      <c r="O16" s="61"/>
    </row>
    <row r="17" spans="10:15" ht="12.75" x14ac:dyDescent="0.2">
      <c r="J17" s="60"/>
      <c r="K17" s="63"/>
      <c r="L17" s="61"/>
      <c r="M17" s="62"/>
      <c r="N17" s="63"/>
      <c r="O17" s="63"/>
    </row>
    <row r="18" spans="10:15" ht="12.75" x14ac:dyDescent="0.2">
      <c r="J18" s="60"/>
      <c r="K18" s="61"/>
      <c r="L18" s="61"/>
      <c r="M18" s="62"/>
      <c r="N18" s="61"/>
      <c r="O18" s="61"/>
    </row>
    <row r="19" spans="10:15" ht="12.75" x14ac:dyDescent="0.2">
      <c r="J19" s="60"/>
      <c r="K19" s="61"/>
      <c r="L19" s="61"/>
      <c r="M19" s="62"/>
      <c r="N19" s="61"/>
      <c r="O19" s="61"/>
    </row>
    <row r="20" spans="10:15" ht="12.75" x14ac:dyDescent="0.2">
      <c r="J20" s="60"/>
      <c r="K20" s="61"/>
      <c r="L20" s="61"/>
      <c r="M20" s="62"/>
      <c r="N20" s="61"/>
      <c r="O20" s="61"/>
    </row>
    <row r="21" spans="10:15" ht="12.75" x14ac:dyDescent="0.2">
      <c r="J21" s="60"/>
      <c r="K21" s="61"/>
      <c r="L21" s="61"/>
      <c r="M21" s="62"/>
      <c r="N21" s="63"/>
      <c r="O21" s="63"/>
    </row>
    <row r="22" spans="10:15" ht="12.75" x14ac:dyDescent="0.2">
      <c r="J22" s="60"/>
      <c r="K22" s="61"/>
      <c r="L22" s="61"/>
      <c r="M22" s="62"/>
      <c r="N22" s="61"/>
      <c r="O22" s="61"/>
    </row>
    <row r="23" spans="10:15" ht="12.75" x14ac:dyDescent="0.2">
      <c r="J23" s="60"/>
      <c r="K23" s="63"/>
      <c r="L23" s="61"/>
      <c r="M23" s="64"/>
      <c r="N23" s="63"/>
      <c r="O23" s="63"/>
    </row>
    <row r="24" spans="10:15" ht="12.75" x14ac:dyDescent="0.2">
      <c r="J24" s="60"/>
      <c r="K24" s="61"/>
      <c r="L24" s="61"/>
      <c r="M24" s="62"/>
      <c r="N24" s="61"/>
      <c r="O24" s="61"/>
    </row>
    <row r="25" spans="10:15" ht="12.75" x14ac:dyDescent="0.2">
      <c r="J25" s="60"/>
      <c r="K25" s="63"/>
      <c r="L25" s="61"/>
      <c r="M25" s="64"/>
      <c r="N25" s="63"/>
      <c r="O25" s="63"/>
    </row>
    <row r="26" spans="10:15" ht="12.75" x14ac:dyDescent="0.2">
      <c r="J26" s="60"/>
      <c r="K26" s="63"/>
      <c r="L26" s="61"/>
      <c r="M26" s="62"/>
      <c r="N26" s="63"/>
      <c r="O26" s="63"/>
    </row>
    <row r="27" spans="10:15" ht="12.75" x14ac:dyDescent="0.2">
      <c r="J27" s="60"/>
      <c r="K27" s="63"/>
      <c r="L27" s="61"/>
      <c r="M27" s="64"/>
      <c r="N27" s="63"/>
      <c r="O27" s="63"/>
    </row>
    <row r="28" spans="10:15" ht="12.75" x14ac:dyDescent="0.2">
      <c r="J28" s="60"/>
      <c r="K28" s="63"/>
      <c r="L28" s="61"/>
      <c r="M28" s="62"/>
      <c r="N28" s="63"/>
      <c r="O28" s="63"/>
    </row>
    <row r="29" spans="10:15" ht="12.75" x14ac:dyDescent="0.2">
      <c r="J29" s="60"/>
      <c r="K29" s="63"/>
      <c r="L29" s="61"/>
      <c r="M29" s="64"/>
      <c r="N29" s="63"/>
      <c r="O29" s="63"/>
    </row>
    <row r="30" spans="10:15" ht="12.75" x14ac:dyDescent="0.2">
      <c r="J30" s="60"/>
      <c r="K30" s="63"/>
      <c r="L30" s="61"/>
      <c r="M30" s="62"/>
      <c r="N30" s="63"/>
      <c r="O30" s="63"/>
    </row>
    <row r="31" spans="10:15" ht="12.75" x14ac:dyDescent="0.2">
      <c r="J31" s="60"/>
      <c r="K31" s="63"/>
      <c r="L31" s="61"/>
      <c r="M31" s="62"/>
      <c r="N31" s="63"/>
      <c r="O31" s="63"/>
    </row>
    <row r="32" spans="10:15" ht="12.75" x14ac:dyDescent="0.2">
      <c r="J32" s="60"/>
      <c r="K32" s="61"/>
      <c r="L32" s="61"/>
      <c r="M32" s="62"/>
      <c r="N32" s="61"/>
      <c r="O32" s="61"/>
    </row>
    <row r="33" spans="10:15" ht="12.75" x14ac:dyDescent="0.2">
      <c r="J33" s="60"/>
      <c r="K33" s="63"/>
      <c r="L33" s="61"/>
      <c r="M33" s="62"/>
      <c r="N33" s="63"/>
      <c r="O33" s="63"/>
    </row>
    <row r="34" spans="10:15" ht="12.75" x14ac:dyDescent="0.2">
      <c r="J34" s="60"/>
      <c r="K34" s="63"/>
      <c r="L34" s="61"/>
      <c r="M34" s="64"/>
      <c r="N34" s="63"/>
      <c r="O34" s="63"/>
    </row>
    <row r="35" spans="10:15" ht="12.75" x14ac:dyDescent="0.2">
      <c r="J35" s="60"/>
      <c r="K35" s="63"/>
      <c r="L35" s="61"/>
      <c r="M35" s="64"/>
      <c r="N35" s="63"/>
      <c r="O35" s="63"/>
    </row>
    <row r="36" spans="10:15" ht="12.75" x14ac:dyDescent="0.2">
      <c r="J36" s="60"/>
      <c r="K36" s="61"/>
      <c r="L36" s="61"/>
      <c r="M36" s="62"/>
      <c r="N36" s="61"/>
      <c r="O36" s="61"/>
    </row>
    <row r="37" spans="10:15" ht="12.75" x14ac:dyDescent="0.2">
      <c r="J37" s="60"/>
      <c r="K37" s="61"/>
      <c r="L37" s="61"/>
      <c r="M37" s="64"/>
      <c r="N37" s="63"/>
      <c r="O37" s="63"/>
    </row>
    <row r="38" spans="10:15" ht="12.75" x14ac:dyDescent="0.2">
      <c r="J38" s="60"/>
      <c r="K38" s="61"/>
      <c r="L38" s="61"/>
      <c r="M38" s="62"/>
      <c r="N38" s="61"/>
      <c r="O38" s="61"/>
    </row>
    <row r="39" spans="10:15" ht="12.75" x14ac:dyDescent="0.2">
      <c r="J39" s="60"/>
      <c r="K39" s="61"/>
      <c r="L39" s="61"/>
      <c r="M39" s="62"/>
      <c r="N39" s="61"/>
      <c r="O39" s="61"/>
    </row>
    <row r="40" spans="10:15" ht="12.75" x14ac:dyDescent="0.2">
      <c r="J40" s="60"/>
      <c r="K40" s="63"/>
      <c r="L40" s="61"/>
      <c r="M40" s="62"/>
      <c r="N40" s="63"/>
      <c r="O40" s="63"/>
    </row>
    <row r="41" spans="10:15" ht="12.75" x14ac:dyDescent="0.2">
      <c r="J41" s="60"/>
      <c r="K41" s="61"/>
      <c r="L41" s="61"/>
      <c r="M41" s="62"/>
      <c r="N41" s="61"/>
      <c r="O41" s="61"/>
    </row>
  </sheetData>
  <sortState xmlns:xlrd2="http://schemas.microsoft.com/office/spreadsheetml/2017/richdata2" ref="J3:O38">
    <sortCondition ref="J3:J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 Estimate</vt:lpstr>
      <vt:lpstr>Sheet1</vt:lpstr>
      <vt:lpstr>'Cost Estimate'!Print_Area</vt:lpstr>
      <vt:lpstr>'Cost Estimate'!Print_Area_MI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David Phelps</cp:lastModifiedBy>
  <cp:lastPrinted>2021-12-14T16:14:06Z</cp:lastPrinted>
  <dcterms:created xsi:type="dcterms:W3CDTF">1997-06-14T19:47:55Z</dcterms:created>
  <dcterms:modified xsi:type="dcterms:W3CDTF">2022-05-23T15:28:33Z</dcterms:modified>
</cp:coreProperties>
</file>