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2022-00106 (RECCs)\2nd Round of Data Requests\Big Sandy\"/>
    </mc:Choice>
  </mc:AlternateContent>
  <bookViews>
    <workbookView xWindow="60" yWindow="60" windowWidth="21345" windowHeight="2070" activeTab="3"/>
  </bookViews>
  <sheets>
    <sheet name="Survey Costs Per Pole" sheetId="4" r:id="rId1"/>
    <sheet name="Transportation Rate-Pickup" sheetId="5" r:id="rId2"/>
    <sheet name="IBEW Contract Wages" sheetId="3" r:id="rId3"/>
    <sheet name="Overhead Rate Calculation" sheetId="2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9" i="2" l="1"/>
  <c r="AF10" i="2" s="1"/>
  <c r="Y9" i="2"/>
  <c r="Y10" i="2" s="1"/>
  <c r="X9" i="2"/>
  <c r="X10" i="2" s="1"/>
  <c r="Q9" i="2"/>
  <c r="P9" i="2"/>
  <c r="P10" i="2" s="1"/>
  <c r="I9" i="2"/>
  <c r="I10" i="2" s="1"/>
  <c r="H9" i="2"/>
  <c r="H10" i="2" s="1"/>
  <c r="AL8" i="2"/>
  <c r="AE9" i="2" s="1"/>
  <c r="AE10" i="2" s="1"/>
  <c r="G23" i="4"/>
  <c r="G27" i="4" s="1"/>
  <c r="J9" i="2" l="1"/>
  <c r="J10" i="2" s="1"/>
  <c r="R9" i="2"/>
  <c r="R10" i="2" s="1"/>
  <c r="Z9" i="2"/>
  <c r="Z10" i="2" s="1"/>
  <c r="AH9" i="2"/>
  <c r="AH10" i="2" s="1"/>
  <c r="C9" i="2"/>
  <c r="K9" i="2"/>
  <c r="K10" i="2" s="1"/>
  <c r="S9" i="2"/>
  <c r="S10" i="2" s="1"/>
  <c r="AA9" i="2"/>
  <c r="AA10" i="2" s="1"/>
  <c r="AJ9" i="2"/>
  <c r="AJ10" i="2" s="1"/>
  <c r="AG9" i="2"/>
  <c r="AG10" i="2" s="1"/>
  <c r="L9" i="2"/>
  <c r="L10" i="2" s="1"/>
  <c r="AB9" i="2"/>
  <c r="AB10" i="2" s="1"/>
  <c r="F9" i="2"/>
  <c r="F10" i="2" s="1"/>
  <c r="N9" i="2"/>
  <c r="N10" i="2" s="1"/>
  <c r="V9" i="2"/>
  <c r="V10" i="2" s="1"/>
  <c r="AD9" i="2"/>
  <c r="AD10" i="2" s="1"/>
  <c r="D9" i="2"/>
  <c r="D10" i="2" s="1"/>
  <c r="T9" i="2"/>
  <c r="T10" i="2" s="1"/>
  <c r="AK9" i="2"/>
  <c r="AK10" i="2" s="1"/>
  <c r="E9" i="2"/>
  <c r="E10" i="2" s="1"/>
  <c r="M9" i="2"/>
  <c r="M10" i="2" s="1"/>
  <c r="U9" i="2"/>
  <c r="U10" i="2" s="1"/>
  <c r="AC9" i="2"/>
  <c r="AC10" i="2" s="1"/>
  <c r="G9" i="2"/>
  <c r="G10" i="2" s="1"/>
  <c r="O9" i="2"/>
  <c r="O10" i="2" s="1"/>
  <c r="W9" i="2"/>
  <c r="W10" i="2" s="1"/>
  <c r="C10" i="2" l="1"/>
  <c r="AL10" i="2" s="1"/>
  <c r="AN10" i="2" s="1"/>
  <c r="AL9" i="2"/>
</calcChain>
</file>

<file path=xl/comments1.xml><?xml version="1.0" encoding="utf-8"?>
<comments xmlns="http://schemas.openxmlformats.org/spreadsheetml/2006/main">
  <authors>
    <author>Robin Slone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Robin Slone:</t>
        </r>
        <r>
          <rPr>
            <sz val="9"/>
            <color indexed="81"/>
            <rFont val="Tahoma"/>
            <family val="2"/>
          </rPr>
          <t xml:space="preserve">
Reference IBEW Contract Wages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Robin Slone:</t>
        </r>
        <r>
          <rPr>
            <sz val="9"/>
            <color indexed="81"/>
            <rFont val="Tahoma"/>
            <family val="2"/>
          </rPr>
          <t xml:space="preserve">
Reference Overhead Rate Calculation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Robin Slone:</t>
        </r>
        <r>
          <rPr>
            <sz val="9"/>
            <color indexed="81"/>
            <rFont val="Tahoma"/>
            <family val="2"/>
          </rPr>
          <t xml:space="preserve">
It's assumed that travel time would include 10 poles per 1 hr for Pre and Post Construction Surveyed Hours 
</t>
        </r>
      </text>
    </comment>
  </commentList>
</comments>
</file>

<file path=xl/sharedStrings.xml><?xml version="1.0" encoding="utf-8"?>
<sst xmlns="http://schemas.openxmlformats.org/spreadsheetml/2006/main" count="57" uniqueCount="46">
  <si>
    <t>HOURS PER ACCOUNT</t>
  </si>
  <si>
    <t>Charles C Blanton</t>
  </si>
  <si>
    <t>ARTICLE V.  Wages</t>
  </si>
  <si>
    <t>Effective January 1, 2021, all employees covered by this agreement will receive the following pay increases:  $ 2.00 per hour, effective January 1, 2021; $ 1.00 per hour, effective January 1, 2022; $ 1.00 per hour, effective January 1, 2023; $ 1.00 per hour, effective January 1, 2024 and then $ 1.00 per hour, effective January 1, 2025.</t>
  </si>
  <si>
    <t>Employees will be paid biweekly, which is every two weeks (i.e. every other Friday).  If the payday falls on a holiday, the employee will be paid on the day before the holiday.</t>
  </si>
  <si>
    <t>CLASSIFICATION</t>
  </si>
  <si>
    <t>EFFECTIVE: 1/1/2021 thru 12/31/2025</t>
  </si>
  <si>
    <t>Jan. 1, 2021</t>
  </si>
  <si>
    <t>Jan. 1, 2022</t>
  </si>
  <si>
    <t>Jan. 1, 2023</t>
  </si>
  <si>
    <t xml:space="preserve">     Jan. 1, 2024</t>
  </si>
  <si>
    <t>Jan. 1, 2025</t>
  </si>
  <si>
    <t xml:space="preserve">     </t>
  </si>
  <si>
    <t>$ 2.00 per hr.</t>
  </si>
  <si>
    <t>$ 1.00 per hr.</t>
  </si>
  <si>
    <t>$ 1.00 per hr.            $ 1.00 per hr.</t>
  </si>
  <si>
    <t>Lineman, 1st Class</t>
  </si>
  <si>
    <t>(w/less than 1 yr. experience w/ the company)</t>
  </si>
  <si>
    <t xml:space="preserve">      </t>
  </si>
  <si>
    <t xml:space="preserve">       </t>
  </si>
  <si>
    <t>Serviceman, Journeyman/Lineman</t>
  </si>
  <si>
    <t>Lineman, 1st Class (w/1 yr. or longer experience w/ the company)</t>
  </si>
  <si>
    <t>Transformer, Meterman Serviceman Journeyman w/license</t>
  </si>
  <si>
    <t>Assistant Transformer Meterman Serviceman</t>
  </si>
  <si>
    <t>Asst. Staking Engineer</t>
  </si>
  <si>
    <t>Asst. Staking Eng. Helper</t>
  </si>
  <si>
    <t>Warehouseman</t>
  </si>
  <si>
    <t xml:space="preserve">   </t>
  </si>
  <si>
    <t>Crew Leader</t>
  </si>
  <si>
    <t>Mechanic</t>
  </si>
  <si>
    <t>Survey Costs Per Pole</t>
  </si>
  <si>
    <t>Rate</t>
  </si>
  <si>
    <t>Cost/Pole</t>
  </si>
  <si>
    <t xml:space="preserve">Man Hour Cost </t>
  </si>
  <si>
    <t>Overhead Rate</t>
  </si>
  <si>
    <t>Total Man Hour Rate with Overhead</t>
  </si>
  <si>
    <t xml:space="preserve"># of Poles in Typical Application </t>
  </si>
  <si>
    <t>Application Review (Office Only)</t>
  </si>
  <si>
    <t>Poles Reviewed Per Hour</t>
  </si>
  <si>
    <t xml:space="preserve">Pre-Construction Survey </t>
  </si>
  <si>
    <t>Poles Surveyed Per Hour</t>
  </si>
  <si>
    <t xml:space="preserve">Post-Construction Survey </t>
  </si>
  <si>
    <t xml:space="preserve">Poles Surveryed Per Hour </t>
  </si>
  <si>
    <t>Travel Time (Hours)</t>
  </si>
  <si>
    <t>Software Costs</t>
  </si>
  <si>
    <t xml:space="preserve">Total Per Pole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</si>
</sst>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u/>
      <sz val="16"/>
      <color theme="1"/>
      <name val="Times New Roman"/>
      <family val="1"/>
    </font>
    <font>
      <sz val="14"/>
      <color theme="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44" fontId="0" fillId="2" borderId="0" xfId="1" applyFont="1" applyFill="1"/>
    <xf numFmtId="0" fontId="0" fillId="0" borderId="0" xfId="0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8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8" fontId="8" fillId="0" borderId="0" xfId="0" applyNumberFormat="1" applyFont="1"/>
    <xf numFmtId="9" fontId="8" fillId="0" borderId="0" xfId="0" applyNumberFormat="1" applyFont="1"/>
    <xf numFmtId="164" fontId="8" fillId="0" borderId="0" xfId="0" applyNumberFormat="1" applyFont="1"/>
    <xf numFmtId="0" fontId="7" fillId="2" borderId="0" xfId="0" applyFont="1" applyFill="1"/>
    <xf numFmtId="8" fontId="7" fillId="2" borderId="0" xfId="0" applyNumberFormat="1" applyFont="1" applyFill="1"/>
    <xf numFmtId="0" fontId="10" fillId="0" borderId="0" xfId="3" applyFont="1" applyBorder="1" applyAlignment="1">
      <alignment horizontal="center"/>
    </xf>
    <xf numFmtId="2" fontId="10" fillId="0" borderId="0" xfId="3" applyNumberFormat="1" applyFont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3" applyFont="1" applyAlignment="1">
      <alignment horizontal="left"/>
    </xf>
    <xf numFmtId="0" fontId="7" fillId="0" borderId="0" xfId="0" applyFont="1" applyAlignment="1">
      <alignment horizontal="center"/>
    </xf>
    <xf numFmtId="44" fontId="7" fillId="2" borderId="0" xfId="1" applyFont="1" applyFill="1"/>
    <xf numFmtId="44" fontId="7" fillId="2" borderId="0" xfId="1" applyFont="1" applyFill="1" applyAlignment="1">
      <alignment horizontal="left"/>
    </xf>
    <xf numFmtId="43" fontId="7" fillId="2" borderId="0" xfId="2" applyNumberFormat="1" applyFont="1" applyFill="1"/>
    <xf numFmtId="10" fontId="7" fillId="2" borderId="0" xfId="0" applyNumberFormat="1" applyFont="1" applyFill="1"/>
    <xf numFmtId="43" fontId="7" fillId="2" borderId="0" xfId="0" applyNumberFormat="1" applyFont="1" applyFill="1"/>
    <xf numFmtId="44" fontId="7" fillId="2" borderId="0" xfId="2" applyNumberFormat="1" applyFont="1" applyFill="1"/>
    <xf numFmtId="10" fontId="7" fillId="2" borderId="0" xfId="2" applyNumberFormat="1" applyFont="1" applyFill="1"/>
    <xf numFmtId="44" fontId="7" fillId="2" borderId="0" xfId="0" applyNumberFormat="1" applyFont="1" applyFill="1"/>
  </cellXfs>
  <cellStyles count="4">
    <cellStyle name="Currency" xfId="1" builtinId="4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381000</xdr:colOff>
      <xdr:row>33</xdr:row>
      <xdr:rowOff>182902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08DBBA-94B2-C541-B809-6F5591227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53800" cy="6469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topLeftCell="A4" zoomScale="50" workbookViewId="0">
      <selection activeCell="A5" sqref="A5:H28"/>
    </sheetView>
  </sheetViews>
  <sheetFormatPr defaultRowHeight="15" x14ac:dyDescent="0.25"/>
  <cols>
    <col min="1" max="1" width="33.140625" customWidth="1"/>
    <col min="5" max="5" width="12.42578125" bestFit="1" customWidth="1"/>
    <col min="6" max="6" width="4.28515625" customWidth="1"/>
    <col min="7" max="7" width="12.42578125" bestFit="1" customWidth="1"/>
    <col min="10" max="10" width="9.7109375" bestFit="1" customWidth="1"/>
  </cols>
  <sheetData>
    <row r="1" spans="1:12" ht="15.75" x14ac:dyDescent="0.25">
      <c r="A1" s="7" t="s">
        <v>30</v>
      </c>
      <c r="B1" s="7"/>
      <c r="C1" s="7"/>
      <c r="D1" s="7"/>
      <c r="E1" s="7"/>
      <c r="F1" s="7"/>
      <c r="G1" s="7"/>
      <c r="H1" s="7"/>
      <c r="I1" s="7"/>
      <c r="J1" s="2"/>
      <c r="K1" s="2"/>
      <c r="L1" s="2"/>
    </row>
    <row r="2" spans="1:12" ht="15.75" x14ac:dyDescent="0.25">
      <c r="A2" s="3"/>
      <c r="B2" s="3"/>
      <c r="C2" s="3"/>
      <c r="D2" s="3"/>
      <c r="E2" s="3"/>
      <c r="F2" s="3"/>
      <c r="G2" s="3"/>
      <c r="H2" s="3"/>
      <c r="I2" s="3"/>
    </row>
    <row r="3" spans="1:12" ht="15.75" x14ac:dyDescent="0.25">
      <c r="A3" s="3"/>
      <c r="B3" s="3"/>
      <c r="C3" s="3"/>
      <c r="D3" s="3"/>
      <c r="E3" s="4" t="s">
        <v>31</v>
      </c>
      <c r="F3" s="4"/>
      <c r="G3" s="5" t="s">
        <v>32</v>
      </c>
      <c r="H3" s="3"/>
      <c r="I3" s="4"/>
    </row>
    <row r="4" spans="1:12" ht="15.75" x14ac:dyDescent="0.25">
      <c r="A4" s="3"/>
      <c r="B4" s="3"/>
      <c r="C4" s="3"/>
      <c r="D4" s="3"/>
      <c r="E4" s="4"/>
      <c r="F4" s="4"/>
      <c r="G4" s="6"/>
      <c r="H4" s="3"/>
      <c r="I4" s="4"/>
    </row>
    <row r="5" spans="1:12" ht="20.25" x14ac:dyDescent="0.3">
      <c r="A5" s="10"/>
      <c r="B5" s="10"/>
      <c r="C5" s="10"/>
      <c r="D5" s="10"/>
      <c r="E5" s="11"/>
      <c r="F5" s="11"/>
      <c r="G5" s="12"/>
      <c r="H5" s="10"/>
      <c r="I5" s="4"/>
    </row>
    <row r="6" spans="1:12" ht="20.25" x14ac:dyDescent="0.3">
      <c r="A6" s="10" t="s">
        <v>33</v>
      </c>
      <c r="B6" s="10"/>
      <c r="C6" s="10"/>
      <c r="D6" s="10"/>
      <c r="E6" s="13">
        <v>36</v>
      </c>
      <c r="F6" s="13"/>
      <c r="G6" s="10"/>
      <c r="H6" s="10"/>
      <c r="I6" s="3"/>
    </row>
    <row r="7" spans="1:12" ht="20.25" x14ac:dyDescent="0.3">
      <c r="A7" s="10"/>
      <c r="B7" s="10"/>
      <c r="C7" s="10"/>
      <c r="D7" s="10"/>
      <c r="E7" s="10"/>
      <c r="F7" s="10"/>
      <c r="G7" s="10"/>
      <c r="H7" s="10"/>
      <c r="I7" s="3"/>
    </row>
    <row r="8" spans="1:12" ht="20.25" x14ac:dyDescent="0.3">
      <c r="A8" s="10" t="s">
        <v>34</v>
      </c>
      <c r="B8" s="10"/>
      <c r="C8" s="10"/>
      <c r="D8" s="10"/>
      <c r="E8" s="14">
        <v>1.56</v>
      </c>
      <c r="F8" s="14"/>
      <c r="G8" s="10"/>
      <c r="H8" s="10"/>
      <c r="I8" s="3"/>
    </row>
    <row r="9" spans="1:12" ht="20.25" x14ac:dyDescent="0.3">
      <c r="A9" s="10"/>
      <c r="B9" s="10"/>
      <c r="C9" s="10"/>
      <c r="D9" s="10"/>
      <c r="E9" s="10"/>
      <c r="F9" s="10"/>
      <c r="G9" s="10"/>
      <c r="H9" s="10"/>
      <c r="I9" s="3"/>
    </row>
    <row r="10" spans="1:12" ht="20.25" x14ac:dyDescent="0.3">
      <c r="A10" s="10" t="s">
        <v>35</v>
      </c>
      <c r="B10" s="10"/>
      <c r="C10" s="10"/>
      <c r="D10" s="10"/>
      <c r="E10" s="13">
        <v>56.16</v>
      </c>
      <c r="F10" s="13"/>
      <c r="G10" s="10"/>
      <c r="H10" s="10"/>
      <c r="I10" s="3"/>
    </row>
    <row r="11" spans="1:12" ht="20.25" x14ac:dyDescent="0.3">
      <c r="A11" s="10"/>
      <c r="B11" s="10"/>
      <c r="C11" s="10"/>
      <c r="D11" s="10"/>
      <c r="E11" s="10"/>
      <c r="F11" s="10"/>
      <c r="G11" s="10"/>
      <c r="H11" s="10"/>
      <c r="I11" s="3"/>
    </row>
    <row r="12" spans="1:12" ht="20.25" x14ac:dyDescent="0.3">
      <c r="A12" s="10" t="s">
        <v>36</v>
      </c>
      <c r="B12" s="10"/>
      <c r="C12" s="10"/>
      <c r="D12" s="10"/>
      <c r="E12" s="10">
        <v>20</v>
      </c>
      <c r="F12" s="10"/>
      <c r="G12" s="10"/>
      <c r="H12" s="10"/>
      <c r="I12" s="3"/>
    </row>
    <row r="13" spans="1:12" ht="20.25" x14ac:dyDescent="0.3">
      <c r="A13" s="10"/>
      <c r="B13" s="10"/>
      <c r="C13" s="10"/>
      <c r="D13" s="10"/>
      <c r="E13" s="10"/>
      <c r="F13" s="10"/>
      <c r="G13" s="10"/>
      <c r="H13" s="10"/>
      <c r="I13" s="3"/>
    </row>
    <row r="14" spans="1:12" ht="20.25" x14ac:dyDescent="0.3">
      <c r="A14" s="10" t="s">
        <v>37</v>
      </c>
      <c r="B14" s="10"/>
      <c r="C14" s="10"/>
      <c r="D14" s="10"/>
      <c r="E14" s="10">
        <v>50</v>
      </c>
      <c r="F14" s="10"/>
      <c r="G14" s="13">
        <v>1.1200000000000001</v>
      </c>
      <c r="H14" s="10"/>
      <c r="I14" s="3"/>
    </row>
    <row r="15" spans="1:12" ht="20.25" x14ac:dyDescent="0.3">
      <c r="A15" s="10" t="s">
        <v>38</v>
      </c>
      <c r="B15" s="10"/>
      <c r="C15" s="10"/>
      <c r="D15" s="10"/>
      <c r="E15" s="10"/>
      <c r="F15" s="10"/>
      <c r="G15" s="10"/>
      <c r="H15" s="10"/>
      <c r="I15" s="3"/>
    </row>
    <row r="16" spans="1:12" ht="20.25" x14ac:dyDescent="0.3">
      <c r="A16" s="10"/>
      <c r="B16" s="10"/>
      <c r="C16" s="10"/>
      <c r="D16" s="10"/>
      <c r="E16" s="10"/>
      <c r="F16" s="10"/>
      <c r="G16" s="10"/>
      <c r="H16" s="10"/>
      <c r="I16" s="3"/>
    </row>
    <row r="17" spans="1:9" ht="20.25" x14ac:dyDescent="0.3">
      <c r="A17" s="10" t="s">
        <v>39</v>
      </c>
      <c r="B17" s="10"/>
      <c r="C17" s="10"/>
      <c r="D17" s="10"/>
      <c r="E17" s="10">
        <v>10</v>
      </c>
      <c r="F17" s="10"/>
      <c r="G17" s="13">
        <v>5.62</v>
      </c>
      <c r="H17" s="10"/>
      <c r="I17" s="3"/>
    </row>
    <row r="18" spans="1:9" ht="20.25" x14ac:dyDescent="0.3">
      <c r="A18" s="10" t="s">
        <v>40</v>
      </c>
      <c r="B18" s="10"/>
      <c r="C18" s="10"/>
      <c r="D18" s="10"/>
      <c r="E18" s="10"/>
      <c r="F18" s="10"/>
      <c r="G18" s="10"/>
      <c r="H18" s="10"/>
      <c r="I18" s="3"/>
    </row>
    <row r="19" spans="1:9" ht="20.25" x14ac:dyDescent="0.3">
      <c r="A19" s="10"/>
      <c r="B19" s="10"/>
      <c r="C19" s="10"/>
      <c r="D19" s="10"/>
      <c r="E19" s="10"/>
      <c r="F19" s="10"/>
      <c r="G19" s="10"/>
      <c r="H19" s="10"/>
      <c r="I19" s="3"/>
    </row>
    <row r="20" spans="1:9" ht="20.25" x14ac:dyDescent="0.3">
      <c r="A20" s="10" t="s">
        <v>41</v>
      </c>
      <c r="B20" s="10"/>
      <c r="C20" s="10"/>
      <c r="D20" s="10"/>
      <c r="E20" s="10">
        <v>10</v>
      </c>
      <c r="F20" s="10"/>
      <c r="G20" s="13">
        <v>5.62</v>
      </c>
      <c r="H20" s="10"/>
      <c r="I20" s="3"/>
    </row>
    <row r="21" spans="1:9" ht="20.25" x14ac:dyDescent="0.3">
      <c r="A21" s="10" t="s">
        <v>42</v>
      </c>
      <c r="B21" s="10"/>
      <c r="C21" s="10"/>
      <c r="D21" s="10"/>
      <c r="E21" s="10"/>
      <c r="F21" s="10"/>
      <c r="G21" s="10"/>
      <c r="H21" s="10"/>
      <c r="I21" s="3"/>
    </row>
    <row r="22" spans="1:9" ht="20.25" x14ac:dyDescent="0.3">
      <c r="A22" s="10"/>
      <c r="B22" s="10"/>
      <c r="C22" s="10"/>
      <c r="D22" s="10"/>
      <c r="E22" s="10"/>
      <c r="F22" s="10"/>
      <c r="G22" s="10"/>
      <c r="H22" s="10"/>
      <c r="I22" s="3"/>
    </row>
    <row r="23" spans="1:9" ht="20.25" x14ac:dyDescent="0.3">
      <c r="A23" s="10" t="s">
        <v>43</v>
      </c>
      <c r="B23" s="10"/>
      <c r="C23" s="10"/>
      <c r="D23" s="10"/>
      <c r="E23" s="10">
        <v>1</v>
      </c>
      <c r="F23" s="10"/>
      <c r="G23" s="15">
        <f>SUM(1/10*9.53)*2</f>
        <v>1.9059999999999999</v>
      </c>
      <c r="H23" s="10"/>
      <c r="I23" s="3"/>
    </row>
    <row r="24" spans="1:9" ht="20.25" x14ac:dyDescent="0.3">
      <c r="A24" s="10"/>
      <c r="B24" s="10"/>
      <c r="C24" s="10"/>
      <c r="D24" s="10"/>
      <c r="E24" s="10"/>
      <c r="F24" s="10"/>
      <c r="G24" s="10"/>
      <c r="H24" s="10"/>
      <c r="I24" s="3"/>
    </row>
    <row r="25" spans="1:9" ht="20.25" x14ac:dyDescent="0.3">
      <c r="A25" s="10" t="s">
        <v>44</v>
      </c>
      <c r="B25" s="10"/>
      <c r="C25" s="10"/>
      <c r="D25" s="10"/>
      <c r="E25" s="10">
        <v>0</v>
      </c>
      <c r="F25" s="10"/>
      <c r="G25" s="10"/>
      <c r="H25" s="10"/>
      <c r="I25" s="3"/>
    </row>
    <row r="26" spans="1:9" ht="20.25" x14ac:dyDescent="0.3">
      <c r="A26" s="10"/>
      <c r="B26" s="10"/>
      <c r="C26" s="10"/>
      <c r="D26" s="10"/>
      <c r="E26" s="10"/>
      <c r="F26" s="10"/>
      <c r="G26" s="10"/>
      <c r="H26" s="10"/>
      <c r="I26" s="3"/>
    </row>
    <row r="27" spans="1:9" ht="20.25" x14ac:dyDescent="0.3">
      <c r="A27" s="10" t="s">
        <v>45</v>
      </c>
      <c r="B27" s="10"/>
      <c r="C27" s="10"/>
      <c r="D27" s="10"/>
      <c r="E27" s="10"/>
      <c r="F27" s="10"/>
      <c r="G27" s="13">
        <f>SUM(G14:G26)</f>
        <v>14.266</v>
      </c>
      <c r="H27" s="10"/>
      <c r="I27" s="3"/>
    </row>
    <row r="28" spans="1:9" ht="20.25" x14ac:dyDescent="0.3">
      <c r="A28" s="10"/>
      <c r="B28" s="10"/>
      <c r="C28" s="10"/>
      <c r="D28" s="10"/>
      <c r="E28" s="10"/>
      <c r="F28" s="10"/>
      <c r="G28" s="10"/>
      <c r="H28" s="10"/>
      <c r="I28" s="3"/>
    </row>
  </sheetData>
  <mergeCells count="1">
    <mergeCell ref="A1:I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zoomScale="50" workbookViewId="0">
      <selection activeCell="F77" sqref="F77"/>
    </sheetView>
  </sheetViews>
  <sheetFormatPr defaultRowHeight="15" x14ac:dyDescent="0.25"/>
  <sheetData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zoomScale="50" workbookViewId="0">
      <selection sqref="A1:AG32"/>
    </sheetView>
  </sheetViews>
  <sheetFormatPr defaultRowHeight="15" x14ac:dyDescent="0.25"/>
  <cols>
    <col min="2" max="2" width="12.28515625" bestFit="1" customWidth="1"/>
    <col min="5" max="5" width="15.7109375" customWidth="1"/>
    <col min="6" max="6" width="13.140625" bestFit="1" customWidth="1"/>
    <col min="7" max="7" width="9.42578125" customWidth="1"/>
  </cols>
  <sheetData>
    <row r="1" spans="1:33" ht="18.75" x14ac:dyDescent="0.3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18.75" x14ac:dyDescent="0.3">
      <c r="A2" s="8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18.75" x14ac:dyDescent="0.3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18.75" x14ac:dyDescent="0.3">
      <c r="A4" s="8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18.75" x14ac:dyDescent="0.3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18.75" x14ac:dyDescent="0.3">
      <c r="A6" s="8" t="s">
        <v>7</v>
      </c>
      <c r="B6" s="8"/>
      <c r="C6" s="8" t="s">
        <v>8</v>
      </c>
      <c r="D6" s="8"/>
      <c r="E6" s="8" t="s">
        <v>9</v>
      </c>
      <c r="F6" s="8" t="s">
        <v>10</v>
      </c>
      <c r="G6" s="8" t="s">
        <v>11</v>
      </c>
      <c r="H6" s="8" t="s">
        <v>12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18.75" x14ac:dyDescent="0.3">
      <c r="A7" s="8" t="s">
        <v>13</v>
      </c>
      <c r="B7" s="8"/>
      <c r="C7" s="8" t="s">
        <v>14</v>
      </c>
      <c r="D7" s="8"/>
      <c r="E7" s="8" t="s">
        <v>15</v>
      </c>
      <c r="F7" s="8" t="s">
        <v>14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18.75" x14ac:dyDescent="0.3">
      <c r="A8" s="8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18.75" x14ac:dyDescent="0.3">
      <c r="A9" s="8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8.75" x14ac:dyDescent="0.3">
      <c r="A10" s="9">
        <v>35.21</v>
      </c>
      <c r="B10" s="8"/>
      <c r="C10" s="9">
        <v>36.21</v>
      </c>
      <c r="D10" s="8"/>
      <c r="E10" s="9">
        <v>37.21</v>
      </c>
      <c r="F10" s="8" t="s">
        <v>18</v>
      </c>
      <c r="G10" s="9">
        <v>38.21</v>
      </c>
      <c r="H10" s="8"/>
      <c r="I10" s="9">
        <v>39.21</v>
      </c>
      <c r="J10" s="8"/>
      <c r="K10" s="8" t="s">
        <v>19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8.75" x14ac:dyDescent="0.3">
      <c r="A11" s="8" t="s">
        <v>20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18.75" x14ac:dyDescent="0.3">
      <c r="A12" s="9">
        <v>36.25</v>
      </c>
      <c r="B12" s="8"/>
      <c r="C12" s="9">
        <v>37.25</v>
      </c>
      <c r="D12" s="8"/>
      <c r="E12" s="9">
        <v>38.25</v>
      </c>
      <c r="F12" s="8" t="s">
        <v>18</v>
      </c>
      <c r="G12" s="9">
        <v>39.25</v>
      </c>
      <c r="H12" s="8"/>
      <c r="I12" s="9">
        <v>40.25</v>
      </c>
      <c r="J12" s="8"/>
      <c r="K12" s="8" t="s">
        <v>12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18.75" x14ac:dyDescent="0.3">
      <c r="A13" s="16" t="s">
        <v>21</v>
      </c>
      <c r="B13" s="16"/>
      <c r="C13" s="16"/>
      <c r="D13" s="16"/>
      <c r="E13" s="16"/>
      <c r="F13" s="16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18.75" x14ac:dyDescent="0.3">
      <c r="A14" s="17">
        <v>36</v>
      </c>
      <c r="B14" s="8"/>
      <c r="C14" s="9">
        <v>37</v>
      </c>
      <c r="D14" s="8"/>
      <c r="E14" s="9">
        <v>38</v>
      </c>
      <c r="F14" s="8" t="s">
        <v>12</v>
      </c>
      <c r="G14" s="9">
        <v>39</v>
      </c>
      <c r="H14" s="8"/>
      <c r="I14" s="9">
        <v>40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8.75" x14ac:dyDescent="0.3">
      <c r="A15" s="8" t="s">
        <v>22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8.75" x14ac:dyDescent="0.3">
      <c r="A16" s="9">
        <v>37.35</v>
      </c>
      <c r="B16" s="8"/>
      <c r="C16" s="9">
        <v>38.35</v>
      </c>
      <c r="D16" s="8"/>
      <c r="E16" s="9">
        <v>39.35</v>
      </c>
      <c r="F16" s="8" t="s">
        <v>12</v>
      </c>
      <c r="G16" s="9">
        <v>40.35</v>
      </c>
      <c r="H16" s="8"/>
      <c r="I16" s="9">
        <v>41.35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ht="18.75" x14ac:dyDescent="0.3">
      <c r="A17" s="8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18.75" x14ac:dyDescent="0.3">
      <c r="A18" s="9">
        <v>36.409999999999997</v>
      </c>
      <c r="B18" s="8"/>
      <c r="C18" s="9">
        <v>37.409999999999997</v>
      </c>
      <c r="D18" s="8"/>
      <c r="E18" s="9">
        <v>38.409999999999997</v>
      </c>
      <c r="F18" s="8" t="s">
        <v>12</v>
      </c>
      <c r="G18" s="9">
        <v>39.409999999999997</v>
      </c>
      <c r="H18" s="8"/>
      <c r="I18" s="9">
        <v>40.409999999999997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ht="18.75" x14ac:dyDescent="0.3">
      <c r="A19" s="8" t="s">
        <v>24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.75" x14ac:dyDescent="0.3">
      <c r="A20" s="9">
        <v>36.409999999999997</v>
      </c>
      <c r="B20" s="8"/>
      <c r="C20" s="9">
        <v>37.409999999999997</v>
      </c>
      <c r="D20" s="8"/>
      <c r="E20" s="9">
        <v>38.409999999999997</v>
      </c>
      <c r="F20" s="8" t="s">
        <v>18</v>
      </c>
      <c r="G20" s="9">
        <v>39.409999999999997</v>
      </c>
      <c r="H20" s="8"/>
      <c r="I20" s="9">
        <v>40.409999999999997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18.75" x14ac:dyDescent="0.3">
      <c r="A21" s="8" t="s">
        <v>25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ht="18.75" x14ac:dyDescent="0.3">
      <c r="A22" s="9">
        <v>35.5</v>
      </c>
      <c r="B22" s="8"/>
      <c r="C22" s="9">
        <v>36.5</v>
      </c>
      <c r="D22" s="8"/>
      <c r="E22" s="9">
        <v>37.5</v>
      </c>
      <c r="F22" s="8" t="s">
        <v>18</v>
      </c>
      <c r="G22" s="9">
        <v>38.5</v>
      </c>
      <c r="H22" s="8"/>
      <c r="I22" s="9">
        <v>39.5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18.75" x14ac:dyDescent="0.3">
      <c r="A23" s="8" t="s">
        <v>26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ht="18.75" x14ac:dyDescent="0.3">
      <c r="A24" s="9">
        <v>35.450000000000003</v>
      </c>
      <c r="B24" s="8"/>
      <c r="C24" s="9">
        <v>36.450000000000003</v>
      </c>
      <c r="D24" s="8"/>
      <c r="E24" s="9">
        <v>37.450000000000003</v>
      </c>
      <c r="F24" s="8" t="s">
        <v>12</v>
      </c>
      <c r="G24" s="9">
        <v>38.450000000000003</v>
      </c>
      <c r="H24" s="8" t="s">
        <v>27</v>
      </c>
      <c r="I24" s="9">
        <v>39.450000000000003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ht="18.75" x14ac:dyDescent="0.3">
      <c r="A25" s="8" t="s">
        <v>28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ht="18.75" x14ac:dyDescent="0.3">
      <c r="A26" s="9">
        <v>38.479999999999997</v>
      </c>
      <c r="B26" s="8"/>
      <c r="C26" s="9">
        <v>39.479999999999997</v>
      </c>
      <c r="D26" s="8"/>
      <c r="E26" s="9">
        <v>40.479999999999997</v>
      </c>
      <c r="F26" s="8" t="s">
        <v>18</v>
      </c>
      <c r="G26" s="9">
        <v>41.48</v>
      </c>
      <c r="H26" s="8"/>
      <c r="I26" s="9">
        <v>42.48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ht="18.75" x14ac:dyDescent="0.3">
      <c r="A27" s="8" t="s">
        <v>29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ht="18.75" x14ac:dyDescent="0.3">
      <c r="A28" s="9">
        <v>34.71</v>
      </c>
      <c r="B28" s="8"/>
      <c r="C28" s="9">
        <v>35.71</v>
      </c>
      <c r="D28" s="8"/>
      <c r="E28" s="9">
        <v>36.71</v>
      </c>
      <c r="F28" s="8" t="s">
        <v>18</v>
      </c>
      <c r="G28" s="9">
        <v>37.71</v>
      </c>
      <c r="H28" s="8"/>
      <c r="I28" s="9">
        <v>38.71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ht="18.75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ht="18.75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ht="18.75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ht="18.75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3"/>
  <sheetViews>
    <sheetView tabSelected="1" zoomScale="50" workbookViewId="0">
      <selection activeCell="J27" sqref="J27"/>
    </sheetView>
  </sheetViews>
  <sheetFormatPr defaultRowHeight="15" x14ac:dyDescent="0.25"/>
  <cols>
    <col min="2" max="2" width="18.28515625" bestFit="1" customWidth="1"/>
    <col min="3" max="3" width="15" bestFit="1" customWidth="1"/>
    <col min="4" max="4" width="13.85546875" bestFit="1" customWidth="1"/>
    <col min="5" max="5" width="10.85546875" bestFit="1" customWidth="1"/>
    <col min="6" max="6" width="13.5703125" bestFit="1" customWidth="1"/>
    <col min="7" max="13" width="9.28515625" bestFit="1" customWidth="1"/>
    <col min="14" max="14" width="11.85546875" bestFit="1" customWidth="1"/>
    <col min="15" max="15" width="14.140625" bestFit="1" customWidth="1"/>
    <col min="16" max="23" width="9.28515625" bestFit="1" customWidth="1"/>
    <col min="24" max="24" width="14.7109375" bestFit="1" customWidth="1"/>
    <col min="25" max="25" width="13.5703125" bestFit="1" customWidth="1"/>
    <col min="26" max="29" width="9.28515625" bestFit="1" customWidth="1"/>
    <col min="30" max="30" width="14.140625" bestFit="1" customWidth="1"/>
    <col min="31" max="31" width="11.28515625" bestFit="1" customWidth="1"/>
    <col min="32" max="35" width="9.28515625" bestFit="1" customWidth="1"/>
    <col min="36" max="36" width="11.5703125" bestFit="1" customWidth="1"/>
    <col min="37" max="37" width="9.28515625" bestFit="1" customWidth="1"/>
    <col min="38" max="38" width="15.85546875" bestFit="1" customWidth="1"/>
    <col min="40" max="40" width="9.28515625" bestFit="1" customWidth="1"/>
  </cols>
  <sheetData>
    <row r="2" spans="1:41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18.75" x14ac:dyDescent="0.3">
      <c r="A6" s="8"/>
      <c r="B6" s="8"/>
      <c r="C6" s="18">
        <v>107.2</v>
      </c>
      <c r="D6" s="18">
        <v>107.21</v>
      </c>
      <c r="E6" s="19">
        <v>107.31</v>
      </c>
      <c r="F6" s="18">
        <v>108.8</v>
      </c>
      <c r="G6" s="18">
        <v>108.81</v>
      </c>
      <c r="H6" s="18">
        <v>143.9</v>
      </c>
      <c r="I6" s="18">
        <v>163</v>
      </c>
      <c r="J6" s="20">
        <v>184</v>
      </c>
      <c r="K6" s="20">
        <v>398</v>
      </c>
      <c r="L6" s="20"/>
      <c r="M6" s="18">
        <v>580</v>
      </c>
      <c r="N6" s="18">
        <v>583</v>
      </c>
      <c r="O6" s="18">
        <v>586</v>
      </c>
      <c r="P6" s="18">
        <v>586.1</v>
      </c>
      <c r="Q6" s="18">
        <v>586.20000000000005</v>
      </c>
      <c r="R6" s="18">
        <v>587</v>
      </c>
      <c r="S6" s="18">
        <v>588</v>
      </c>
      <c r="T6" s="18">
        <v>588.1</v>
      </c>
      <c r="U6" s="18"/>
      <c r="V6" s="18">
        <v>590</v>
      </c>
      <c r="W6" s="18">
        <v>592</v>
      </c>
      <c r="X6" s="18">
        <v>593</v>
      </c>
      <c r="Y6" s="18">
        <v>593.1</v>
      </c>
      <c r="Z6" s="18">
        <v>595</v>
      </c>
      <c r="AA6" s="18">
        <v>597</v>
      </c>
      <c r="AB6" s="18">
        <v>598</v>
      </c>
      <c r="AC6" s="18"/>
      <c r="AD6" s="18">
        <v>902</v>
      </c>
      <c r="AE6" s="18">
        <v>903</v>
      </c>
      <c r="AF6" s="18"/>
      <c r="AG6" s="18">
        <v>908</v>
      </c>
      <c r="AH6" s="18">
        <v>920</v>
      </c>
      <c r="AI6" s="18">
        <v>928</v>
      </c>
      <c r="AJ6" s="18">
        <v>935</v>
      </c>
      <c r="AK6" s="18">
        <v>935.1</v>
      </c>
      <c r="AL6" s="21"/>
      <c r="AM6" s="8"/>
      <c r="AN6" s="8"/>
      <c r="AO6" s="8"/>
    </row>
    <row r="7" spans="1:41" ht="18.75" x14ac:dyDescent="0.3">
      <c r="A7" s="22"/>
      <c r="B7" s="23" t="s">
        <v>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8"/>
      <c r="AM7" s="8"/>
      <c r="AN7" s="8"/>
      <c r="AO7" s="8"/>
    </row>
    <row r="8" spans="1:41" s="1" customFormat="1" ht="18.75" x14ac:dyDescent="0.3">
      <c r="A8" s="24"/>
      <c r="B8" s="25" t="s">
        <v>1</v>
      </c>
      <c r="C8" s="26">
        <v>796.5</v>
      </c>
      <c r="D8" s="26">
        <v>100</v>
      </c>
      <c r="E8" s="27"/>
      <c r="F8" s="26">
        <v>186.5</v>
      </c>
      <c r="G8" s="26">
        <v>0</v>
      </c>
      <c r="H8" s="27"/>
      <c r="I8" s="26">
        <v>0</v>
      </c>
      <c r="J8" s="26"/>
      <c r="K8" s="26">
        <v>0</v>
      </c>
      <c r="L8" s="26"/>
      <c r="M8" s="26">
        <v>0</v>
      </c>
      <c r="N8" s="26">
        <v>13.5</v>
      </c>
      <c r="O8" s="26">
        <v>47</v>
      </c>
      <c r="P8" s="26">
        <v>0</v>
      </c>
      <c r="Q8" s="26"/>
      <c r="R8" s="26">
        <v>0</v>
      </c>
      <c r="S8" s="26">
        <v>0</v>
      </c>
      <c r="T8" s="26">
        <v>0</v>
      </c>
      <c r="U8" s="27"/>
      <c r="V8" s="26">
        <v>0</v>
      </c>
      <c r="W8" s="26">
        <v>0</v>
      </c>
      <c r="X8" s="26">
        <v>201</v>
      </c>
      <c r="Y8" s="26">
        <v>26</v>
      </c>
      <c r="Z8" s="26">
        <v>0</v>
      </c>
      <c r="AA8" s="26">
        <v>0</v>
      </c>
      <c r="AB8" s="26">
        <v>0</v>
      </c>
      <c r="AC8" s="27"/>
      <c r="AD8" s="26">
        <v>51</v>
      </c>
      <c r="AE8" s="26">
        <v>8</v>
      </c>
      <c r="AF8" s="27"/>
      <c r="AG8" s="26">
        <v>0</v>
      </c>
      <c r="AH8" s="26">
        <v>0</v>
      </c>
      <c r="AI8" s="26"/>
      <c r="AJ8" s="26">
        <v>3</v>
      </c>
      <c r="AK8" s="27"/>
      <c r="AL8" s="28">
        <f>SUM(C8:AK8)</f>
        <v>1432.5</v>
      </c>
      <c r="AM8" s="24"/>
      <c r="AN8" s="29"/>
      <c r="AO8" s="24"/>
    </row>
    <row r="9" spans="1:41" s="1" customFormat="1" ht="18.75" x14ac:dyDescent="0.3">
      <c r="A9" s="24"/>
      <c r="B9" s="25"/>
      <c r="C9" s="30">
        <f>+C8/AL8</f>
        <v>0.55602094240837696</v>
      </c>
      <c r="D9" s="30">
        <f>+D8/AL8</f>
        <v>6.9808027923211169E-2</v>
      </c>
      <c r="E9" s="30">
        <f>+E8/AL8</f>
        <v>0</v>
      </c>
      <c r="F9" s="30">
        <f>+F8/AL8</f>
        <v>0.13019197207678884</v>
      </c>
      <c r="G9" s="30">
        <f>+G8/AL8</f>
        <v>0</v>
      </c>
      <c r="H9" s="30">
        <f>+H8/AL8</f>
        <v>0</v>
      </c>
      <c r="I9" s="30">
        <f>+I8/AL8</f>
        <v>0</v>
      </c>
      <c r="J9" s="30">
        <f>+J8/AL8</f>
        <v>0</v>
      </c>
      <c r="K9" s="30">
        <f>+K8/AL8</f>
        <v>0</v>
      </c>
      <c r="L9" s="30">
        <f>+L8/AL8</f>
        <v>0</v>
      </c>
      <c r="M9" s="30">
        <f>+M8/AL8</f>
        <v>0</v>
      </c>
      <c r="N9" s="30">
        <f>+N8/AL8</f>
        <v>9.4240837696335077E-3</v>
      </c>
      <c r="O9" s="30">
        <f>+O8/AL8</f>
        <v>3.2809773123909251E-2</v>
      </c>
      <c r="P9" s="30">
        <f>+P8/AL8</f>
        <v>0</v>
      </c>
      <c r="Q9" s="30">
        <f>+Q8/AL8</f>
        <v>0</v>
      </c>
      <c r="R9" s="30">
        <f>+R8/AL8</f>
        <v>0</v>
      </c>
      <c r="S9" s="30">
        <f>+S8/AL8</f>
        <v>0</v>
      </c>
      <c r="T9" s="30">
        <f>+T8/AL8</f>
        <v>0</v>
      </c>
      <c r="U9" s="30">
        <f>+U8/AL8</f>
        <v>0</v>
      </c>
      <c r="V9" s="30">
        <f>+V8/AL8</f>
        <v>0</v>
      </c>
      <c r="W9" s="30">
        <f>+W8/AL8</f>
        <v>0</v>
      </c>
      <c r="X9" s="30">
        <f>+X8/AL8</f>
        <v>0.14031413612565444</v>
      </c>
      <c r="Y9" s="30">
        <f>+Y8/AL8</f>
        <v>1.8150087260034906E-2</v>
      </c>
      <c r="Z9" s="30">
        <f>+Z8/AL8</f>
        <v>0</v>
      </c>
      <c r="AA9" s="30">
        <f>+AA8/AL8</f>
        <v>0</v>
      </c>
      <c r="AB9" s="30">
        <f>+AB8/AL8</f>
        <v>0</v>
      </c>
      <c r="AC9" s="30">
        <f>+AC8/AL8</f>
        <v>0</v>
      </c>
      <c r="AD9" s="30">
        <f>+AD8/AL8</f>
        <v>3.5602094240837698E-2</v>
      </c>
      <c r="AE9" s="30">
        <f>+AE8/AL8</f>
        <v>5.5846422338568938E-3</v>
      </c>
      <c r="AF9" s="30">
        <f>+AF8/AL8</f>
        <v>0</v>
      </c>
      <c r="AG9" s="30">
        <f>+AG8/AL8</f>
        <v>0</v>
      </c>
      <c r="AH9" s="30">
        <f>+AH8/AL8</f>
        <v>0</v>
      </c>
      <c r="AI9" s="30"/>
      <c r="AJ9" s="30">
        <f>+AJ8/AL8</f>
        <v>2.0942408376963353E-3</v>
      </c>
      <c r="AK9" s="30">
        <f>+AK8/AL8</f>
        <v>0</v>
      </c>
      <c r="AL9" s="27">
        <f>+SUM(C9:AK9)</f>
        <v>1</v>
      </c>
      <c r="AM9" s="24"/>
      <c r="AN9" s="29"/>
      <c r="AO9" s="24"/>
    </row>
    <row r="10" spans="1:41" s="1" customFormat="1" ht="18.75" x14ac:dyDescent="0.3">
      <c r="A10" s="31"/>
      <c r="B10" s="25">
        <v>74880</v>
      </c>
      <c r="C10" s="29">
        <f>C9*B10</f>
        <v>41634.848167539269</v>
      </c>
      <c r="D10" s="29">
        <f>D9*B10</f>
        <v>5227.2251308900522</v>
      </c>
      <c r="E10" s="29">
        <f>E9*B10</f>
        <v>0</v>
      </c>
      <c r="F10" s="29">
        <f>F9*B10</f>
        <v>9748.7748691099478</v>
      </c>
      <c r="G10" s="29">
        <f>G9*B10</f>
        <v>0</v>
      </c>
      <c r="H10" s="29">
        <f>H9*B10</f>
        <v>0</v>
      </c>
      <c r="I10" s="29">
        <f>I9*B10</f>
        <v>0</v>
      </c>
      <c r="J10" s="29">
        <f>J9*B10</f>
        <v>0</v>
      </c>
      <c r="K10" s="29">
        <f>K9*B10</f>
        <v>0</v>
      </c>
      <c r="L10" s="29">
        <f>L9*B10</f>
        <v>0</v>
      </c>
      <c r="M10" s="29">
        <f>M9*B10</f>
        <v>0</v>
      </c>
      <c r="N10" s="29">
        <f>N9*B10</f>
        <v>705.67539267015707</v>
      </c>
      <c r="O10" s="29">
        <f>O9*B10</f>
        <v>2456.7958115183246</v>
      </c>
      <c r="P10" s="29">
        <f>P9*B10</f>
        <v>0</v>
      </c>
      <c r="Q10" s="29"/>
      <c r="R10" s="29">
        <f>R9*B10</f>
        <v>0</v>
      </c>
      <c r="S10" s="29">
        <f>S9*B10</f>
        <v>0</v>
      </c>
      <c r="T10" s="29">
        <f>T9*B10</f>
        <v>0</v>
      </c>
      <c r="U10" s="29">
        <f>U9*B10</f>
        <v>0</v>
      </c>
      <c r="V10" s="29">
        <f>V9*B10</f>
        <v>0</v>
      </c>
      <c r="W10" s="29">
        <f>W9*B10</f>
        <v>0</v>
      </c>
      <c r="X10" s="29">
        <f>X9*B10</f>
        <v>10506.722513089004</v>
      </c>
      <c r="Y10" s="29">
        <f>Y9*B10</f>
        <v>1359.0785340314137</v>
      </c>
      <c r="Z10" s="29">
        <f>Z9*B10</f>
        <v>0</v>
      </c>
      <c r="AA10" s="29">
        <f>AA9*B10</f>
        <v>0</v>
      </c>
      <c r="AB10" s="29">
        <f>AB9*B10</f>
        <v>0</v>
      </c>
      <c r="AC10" s="29">
        <f>AC9*B10</f>
        <v>0</v>
      </c>
      <c r="AD10" s="29">
        <f>AD9*B10</f>
        <v>2665.8848167539268</v>
      </c>
      <c r="AE10" s="29">
        <f>AE9*B10</f>
        <v>418.17801047120423</v>
      </c>
      <c r="AF10" s="29">
        <f>AF9*B10</f>
        <v>0</v>
      </c>
      <c r="AG10" s="29">
        <f>AG9*B10</f>
        <v>0</v>
      </c>
      <c r="AH10" s="29">
        <f>AH9*B10</f>
        <v>0</v>
      </c>
      <c r="AI10" s="29"/>
      <c r="AJ10" s="29">
        <f>AJ9*B10</f>
        <v>156.81675392670158</v>
      </c>
      <c r="AK10" s="29">
        <f>AK9*B10</f>
        <v>0</v>
      </c>
      <c r="AL10" s="31">
        <f>+SUM(C10:AK10)</f>
        <v>74880</v>
      </c>
      <c r="AM10" s="24"/>
      <c r="AN10" s="29">
        <f>+AL10-B10</f>
        <v>0</v>
      </c>
      <c r="AO10" s="24"/>
    </row>
    <row r="11" spans="1:41" ht="18.7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18.7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ht="18.7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</sheetData>
  <mergeCells count="1">
    <mergeCell ref="B7:A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Survey Costs Per Pole</vt:lpstr>
      <vt:lpstr>Transportation Rate-Pickup</vt:lpstr>
      <vt:lpstr>IBEW Contract Wages</vt:lpstr>
      <vt:lpstr>Overhead Rate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Slone</dc:creator>
  <cp:lastModifiedBy>INGLE, KERRY</cp:lastModifiedBy>
  <dcterms:created xsi:type="dcterms:W3CDTF">2022-05-23T11:22:37Z</dcterms:created>
  <dcterms:modified xsi:type="dcterms:W3CDTF">2022-06-01T20:19:22Z</dcterms:modified>
</cp:coreProperties>
</file>