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I:\Fuel Cost Recovery\KPCO\Case Filings\1_6M FAC\KP2022-00036 (May 2021 - Oct 2021)\Discovery\Set 1\1-22 Severance Tax\"/>
    </mc:Choice>
  </mc:AlternateContent>
  <bookViews>
    <workbookView xWindow="0" yWindow="0" windowWidth="25110" windowHeight="11475" tabRatio="720" activeTab="3"/>
  </bookViews>
  <sheets>
    <sheet name="Mitchell Low Sulfur 2022" sheetId="11" r:id="rId1"/>
    <sheet name="Mitchell Low Sulfur 2023" sheetId="15" r:id="rId2"/>
    <sheet name="Mitchell Low Sulfur 2024" sheetId="17" r:id="rId3"/>
    <sheet name="Mitchell Low Sulfur 2025" sheetId="22" r:id="rId4"/>
    <sheet name="Mitchell Low Sulfur 2026" sheetId="23" r:id="rId5"/>
    <sheet name="Mitchell High Sulfur 2022" sheetId="19" r:id="rId6"/>
    <sheet name="Mitchell High Sulfur 2023" sheetId="20" r:id="rId7"/>
    <sheet name="Mitchell High Sulfur 2024" sheetId="21" r:id="rId8"/>
    <sheet name="Mitchell High Sulfur 2025" sheetId="24" r:id="rId9"/>
  </sheets>
  <definedNames>
    <definedName name="Bid_Directory" localSheetId="7">#REF!</definedName>
    <definedName name="Bid_Directory" localSheetId="8">#REF!</definedName>
    <definedName name="Bid_Directory" localSheetId="3">#REF!</definedName>
    <definedName name="Bid_Directory" localSheetId="4">#REF!</definedName>
    <definedName name="Bid_Directory">#REF!</definedName>
    <definedName name="FGD" localSheetId="7">#REF!</definedName>
    <definedName name="FGD" localSheetId="8">#REF!</definedName>
    <definedName name="FGD" localSheetId="3">#REF!</definedName>
    <definedName name="FGD" localSheetId="4">#REF!</definedName>
    <definedName name="FGD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ile" localSheetId="7">#REF!</definedName>
    <definedName name="Pile" localSheetId="8">#REF!</definedName>
    <definedName name="Pile" localSheetId="3">#REF!</definedName>
    <definedName name="Pile" localSheetId="4">#REF!</definedName>
    <definedName name="Pile">#REF!</definedName>
    <definedName name="_xlnm.Print_Area" localSheetId="5">'Mitchell High Sulfur 2022'!$A$1:$T$27</definedName>
    <definedName name="_xlnm.Print_Area" localSheetId="6">'Mitchell High Sulfur 2023'!$A$1:$T$27</definedName>
    <definedName name="_xlnm.Print_Area" localSheetId="7">'Mitchell High Sulfur 2024'!$A$1:$T$26</definedName>
    <definedName name="_xlnm.Print_Area" localSheetId="8">'Mitchell High Sulfur 2025'!$A$1:$T$26</definedName>
    <definedName name="_xlnm.Print_Area" localSheetId="0">'Mitchell Low Sulfur 2022'!$A$1:$U$27</definedName>
    <definedName name="_xlnm.Print_Area" localSheetId="1">'Mitchell Low Sulfur 2023'!$A$1:$T$30</definedName>
    <definedName name="_xlnm.Print_Area" localSheetId="2">'Mitchell Low Sulfur 2024'!$A$1:$T$26</definedName>
    <definedName name="_xlnm.Print_Area" localSheetId="3">'Mitchell Low Sulfur 2025'!$A$1:$T$25</definedName>
    <definedName name="_xlnm.Print_Area" localSheetId="4">'Mitchell Low Sulfur 2026'!$A$1:$T$25</definedName>
    <definedName name="SO2_Credit" localSheetId="7">#REF!</definedName>
    <definedName name="SO2_Credit" localSheetId="8">#REF!</definedName>
    <definedName name="SO2_Credit" localSheetId="3">#REF!</definedName>
    <definedName name="SO2_Credit" localSheetId="4">#REF!</definedName>
    <definedName name="SO2_Credi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24" l="1"/>
  <c r="R7" i="24" s="1"/>
  <c r="S7" i="24" s="1"/>
  <c r="O7" i="24"/>
  <c r="G7" i="24"/>
  <c r="H7" i="24" s="1"/>
  <c r="Q7" i="23"/>
  <c r="R7" i="23" s="1"/>
  <c r="S7" i="23" s="1"/>
  <c r="O7" i="23"/>
  <c r="G7" i="23"/>
  <c r="H7" i="23" s="1"/>
  <c r="Q7" i="22"/>
  <c r="R7" i="22" s="1"/>
  <c r="S7" i="22" s="1"/>
  <c r="O7" i="22"/>
  <c r="G7" i="22"/>
  <c r="H7" i="22" s="1"/>
  <c r="R11" i="15"/>
  <c r="S11" i="15" s="1"/>
  <c r="H11" i="15"/>
  <c r="G11" i="15"/>
  <c r="R10" i="15"/>
  <c r="S10" i="15" s="1"/>
  <c r="G10" i="15"/>
  <c r="H10" i="15" s="1"/>
  <c r="R10" i="11"/>
  <c r="S10" i="11" s="1"/>
  <c r="R11" i="11"/>
  <c r="S11" i="11"/>
  <c r="G11" i="11"/>
  <c r="H11" i="11" s="1"/>
  <c r="G10" i="11"/>
  <c r="H10" i="11" s="1"/>
  <c r="G7" i="11" l="1"/>
  <c r="G7" i="21" l="1"/>
  <c r="H7" i="21" s="1"/>
  <c r="G7" i="20"/>
  <c r="H7" i="20" s="1"/>
  <c r="G7" i="19"/>
  <c r="H7" i="19" s="1"/>
  <c r="G8" i="17"/>
  <c r="H8" i="17" s="1"/>
  <c r="G7" i="17"/>
  <c r="H7" i="17" s="1"/>
  <c r="G9" i="15"/>
  <c r="H9" i="15" s="1"/>
  <c r="G8" i="15"/>
  <c r="H8" i="15" s="1"/>
  <c r="G7" i="15"/>
  <c r="H7" i="15" s="1"/>
  <c r="H7" i="11"/>
  <c r="G8" i="11"/>
  <c r="H8" i="11" s="1"/>
  <c r="G9" i="11"/>
  <c r="H9" i="11" s="1"/>
  <c r="Q7" i="21" l="1"/>
  <c r="R7" i="21" s="1"/>
  <c r="S7" i="21" s="1"/>
  <c r="O7" i="21"/>
  <c r="Q7" i="19"/>
  <c r="R7" i="19" s="1"/>
  <c r="S7" i="19" s="1"/>
  <c r="O7" i="19"/>
  <c r="O7" i="20"/>
  <c r="Q7" i="20"/>
  <c r="R7" i="20" s="1"/>
  <c r="S7" i="20" s="1"/>
  <c r="O8" i="17" l="1"/>
  <c r="O7" i="17"/>
  <c r="O9" i="15"/>
  <c r="O7" i="15"/>
  <c r="O9" i="11"/>
  <c r="Q8" i="17" l="1"/>
  <c r="R8" i="17" s="1"/>
  <c r="S8" i="17" s="1"/>
  <c r="Q7" i="17"/>
  <c r="R7" i="17" s="1"/>
  <c r="S7" i="17" s="1"/>
  <c r="Q7" i="15" l="1"/>
  <c r="R7" i="15" s="1"/>
  <c r="S7" i="15" s="1"/>
  <c r="Q9" i="15"/>
  <c r="R9" i="15" s="1"/>
  <c r="S9" i="15" s="1"/>
  <c r="Q7" i="11"/>
  <c r="R7" i="11" s="1"/>
  <c r="S7" i="11" s="1"/>
  <c r="Q8" i="15"/>
  <c r="R8" i="15" s="1"/>
  <c r="S8" i="15" s="1"/>
  <c r="Q9" i="11"/>
  <c r="R9" i="11" s="1"/>
  <c r="S9" i="11" s="1"/>
  <c r="Q8" i="11"/>
  <c r="R8" i="11" s="1"/>
  <c r="S8" i="11" s="1"/>
</calcChain>
</file>

<file path=xl/sharedStrings.xml><?xml version="1.0" encoding="utf-8"?>
<sst xmlns="http://schemas.openxmlformats.org/spreadsheetml/2006/main" count="367" uniqueCount="68">
  <si>
    <t>Barge</t>
  </si>
  <si>
    <t>Quantity</t>
  </si>
  <si>
    <t>Coal Price</t>
  </si>
  <si>
    <t>Offered Quality</t>
  </si>
  <si>
    <t>Tons</t>
  </si>
  <si>
    <t>Sulfur %</t>
  </si>
  <si>
    <t>Ash %</t>
  </si>
  <si>
    <t>KY Coal Terminal LO, KY</t>
  </si>
  <si>
    <t>Riverpoint LO,WV</t>
  </si>
  <si>
    <t>Mine</t>
  </si>
  <si>
    <t xml:space="preserve">Transportation </t>
  </si>
  <si>
    <t>Quality Adjusted Delivered Pricing</t>
  </si>
  <si>
    <t>River / Rail</t>
  </si>
  <si>
    <t>MP / District</t>
  </si>
  <si>
    <t>Rate</t>
  </si>
  <si>
    <t>Btu</t>
  </si>
  <si>
    <r>
      <t>lbs. SO</t>
    </r>
    <r>
      <rPr>
        <b/>
        <vertAlign val="subscript"/>
        <sz val="11"/>
        <rFont val="Calibri"/>
        <family val="2"/>
      </rPr>
      <t>2</t>
    </r>
  </si>
  <si>
    <t>Quality Adj.</t>
  </si>
  <si>
    <t>Quality Adjusted</t>
  </si>
  <si>
    <t>Delivered</t>
  </si>
  <si>
    <t>Comments</t>
  </si>
  <si>
    <t xml:space="preserve">Delivered Cost </t>
  </si>
  <si>
    <t xml:space="preserve">$MMBTU </t>
  </si>
  <si>
    <t>FGD Removal Efficiency</t>
  </si>
  <si>
    <r>
      <t>SO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 xml:space="preserve"> Allowance Cost </t>
    </r>
  </si>
  <si>
    <t>Removal Cost $/Ton</t>
  </si>
  <si>
    <t>Mitchell</t>
  </si>
  <si>
    <t>Case Coal Sales, LLC</t>
  </si>
  <si>
    <t>BAMM INC.</t>
  </si>
  <si>
    <t>MATTCO</t>
  </si>
  <si>
    <t>River Trading Co</t>
  </si>
  <si>
    <t>Docks Creek LO,WV</t>
  </si>
  <si>
    <t>Alpha Thermal Coal Sales Company</t>
  </si>
  <si>
    <t>Pax and/or Kingston and/or Workman</t>
  </si>
  <si>
    <t>Blackhawk Coal Sales, LLC</t>
  </si>
  <si>
    <t>Blue Creek Mine</t>
  </si>
  <si>
    <t>Quincy Dock LO, WV</t>
  </si>
  <si>
    <r>
      <t xml:space="preserve">Post RFP Negotiations; Fuel Procurement Recommended Purchase.  </t>
    </r>
    <r>
      <rPr>
        <b/>
        <sz val="11"/>
        <rFont val="Calibri"/>
        <family val="2"/>
        <scheme val="minor"/>
      </rPr>
      <t>Purchased.  03-00-21-002</t>
    </r>
  </si>
  <si>
    <r>
      <rPr>
        <sz val="11"/>
        <rFont val="Calibri"/>
        <family val="2"/>
        <scheme val="minor"/>
      </rPr>
      <t>Term 1/1/22-12/31/23; Proposed Purchase.</t>
    </r>
    <r>
      <rPr>
        <b/>
        <sz val="11"/>
        <rFont val="Calibri"/>
        <family val="2"/>
        <scheme val="minor"/>
      </rPr>
      <t xml:space="preserve">  Purchased.  03-00-21-003</t>
    </r>
  </si>
  <si>
    <r>
      <t xml:space="preserve"> Term: 1/1/23 - 12/31/2024.  Post RFP Negotiations; Fuel Procurement Recommended Purchase.  </t>
    </r>
    <r>
      <rPr>
        <b/>
        <sz val="11"/>
        <rFont val="Calibri"/>
        <family val="2"/>
        <scheme val="minor"/>
      </rPr>
      <t>Purchased 03-00-21-9M3</t>
    </r>
  </si>
  <si>
    <r>
      <t xml:space="preserve">Term: 1/1/23-12/31/2026; Post RFP Negotiations; Fuel Procurement Recommended Purchase.  </t>
    </r>
    <r>
      <rPr>
        <b/>
        <sz val="11"/>
        <rFont val="Calibri"/>
        <family val="2"/>
        <scheme val="minor"/>
      </rPr>
      <t>Purchased 03-00-21-9M4</t>
    </r>
  </si>
  <si>
    <r>
      <t xml:space="preserve">Post RFP Negotiations; Fuel Procurement Recommended Purchase. </t>
    </r>
    <r>
      <rPr>
        <b/>
        <sz val="11"/>
        <rFont val="Calibri"/>
        <family val="2"/>
        <scheme val="minor"/>
      </rPr>
      <t xml:space="preserve"> Purchased. 03-00-21-004</t>
    </r>
  </si>
  <si>
    <t>Mitchell High Sulfur - 2022 NAPP</t>
  </si>
  <si>
    <t>Mitchell High Sulfur - 2023 NAPP</t>
  </si>
  <si>
    <t>ACNR Coal Sales, Inc.</t>
  </si>
  <si>
    <t>Marshall County Mine</t>
  </si>
  <si>
    <t>Ireland Dock LO - Cresap, WV</t>
  </si>
  <si>
    <t>FOB Belt Mitchell Plant</t>
  </si>
  <si>
    <t>Mitchell High Sulfur - 2024 NAPP</t>
  </si>
  <si>
    <r>
      <t xml:space="preserve">Term: 1/1/22-12/31/2025; Post RFP Negotiations; Fuel Procurement Recommended Purchase.  </t>
    </r>
    <r>
      <rPr>
        <b/>
        <sz val="11"/>
        <rFont val="Calibri"/>
        <family val="2"/>
        <scheme val="minor"/>
      </rPr>
      <t xml:space="preserve">Purchased 03-00-21-9M5. </t>
    </r>
    <r>
      <rPr>
        <sz val="11"/>
        <rFont val="Calibri"/>
        <family val="2"/>
        <scheme val="minor"/>
      </rPr>
      <t xml:space="preserve"> Contract being finalized.</t>
    </r>
  </si>
  <si>
    <t>Mitchell Low Sulfur - 2022 CAPP</t>
  </si>
  <si>
    <t>Mitchell Low Sulfur - 2023 CAPP</t>
  </si>
  <si>
    <t>Mitchell Low Sulfur - 2024 CAPP</t>
  </si>
  <si>
    <t>Severance Tax Discount</t>
  </si>
  <si>
    <t>Severance Tax rate</t>
  </si>
  <si>
    <t>Coal Price (Including Severance)</t>
  </si>
  <si>
    <t>Blue Creek #1</t>
  </si>
  <si>
    <t>Pax</t>
  </si>
  <si>
    <t>Quincy LO, WV</t>
  </si>
  <si>
    <t>Marmet Dock LO, WV</t>
  </si>
  <si>
    <r>
      <t>Purchase date of 06/18/2021, Document signed date of 01/19/2022.  P</t>
    </r>
    <r>
      <rPr>
        <b/>
        <sz val="11"/>
        <rFont val="Calibri"/>
        <family val="2"/>
        <scheme val="minor"/>
      </rPr>
      <t>urchase 03-00-21-9M1</t>
    </r>
  </si>
  <si>
    <r>
      <t xml:space="preserve">Purchase date of 06/18/2021, Document signed  date of 10/14/2021.  </t>
    </r>
    <r>
      <rPr>
        <b/>
        <sz val="11"/>
        <rFont val="Calibri"/>
        <family val="2"/>
        <scheme val="minor"/>
      </rPr>
      <t>Purchase 03-00-21-9M2</t>
    </r>
  </si>
  <si>
    <t xml:space="preserve">Offer </t>
  </si>
  <si>
    <t>Offer</t>
  </si>
  <si>
    <t>Mitchell Low Sulfur - 2025 CAPP</t>
  </si>
  <si>
    <t>Mitchell Low Sulfur - 2026 CAPP</t>
  </si>
  <si>
    <t>Offfer</t>
  </si>
  <si>
    <t>Mitchell High Sulfur - 2025 NAPP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</si>
</sst>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Segoe UI"/>
      <family val="2"/>
      <charset val="1"/>
    </font>
    <font>
      <sz val="10"/>
      <name val="Arial"/>
      <family val="2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</font>
    <font>
      <vertAlign val="subscript"/>
      <sz val="11"/>
      <name val="Calibri"/>
      <family val="2"/>
    </font>
    <font>
      <sz val="11"/>
      <name val="Calibri"/>
      <family val="2"/>
    </font>
    <font>
      <b/>
      <u val="double"/>
      <sz val="14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</cellStyleXfs>
  <cellXfs count="126">
    <xf numFmtId="0" fontId="0" fillId="0" borderId="0" xfId="0"/>
    <xf numFmtId="0" fontId="6" fillId="2" borderId="0" xfId="0" applyFont="1" applyFill="1" applyAlignment="1">
      <alignment vertical="center"/>
    </xf>
    <xf numFmtId="0" fontId="7" fillId="2" borderId="0" xfId="3" applyFont="1" applyFill="1"/>
    <xf numFmtId="0" fontId="7" fillId="3" borderId="3" xfId="3" applyFont="1" applyFill="1" applyBorder="1"/>
    <xf numFmtId="0" fontId="7" fillId="3" borderId="4" xfId="3" applyFont="1" applyFill="1" applyBorder="1"/>
    <xf numFmtId="164" fontId="7" fillId="3" borderId="4" xfId="4" applyNumberFormat="1" applyFont="1" applyFill="1" applyBorder="1" applyAlignment="1">
      <alignment horizontal="left"/>
    </xf>
    <xf numFmtId="164" fontId="7" fillId="3" borderId="4" xfId="3" applyNumberFormat="1" applyFont="1" applyFill="1" applyBorder="1" applyAlignment="1">
      <alignment horizontal="left"/>
    </xf>
    <xf numFmtId="3" fontId="7" fillId="3" borderId="4" xfId="3" applyNumberFormat="1" applyFont="1" applyFill="1" applyBorder="1" applyAlignment="1">
      <alignment horizontal="left"/>
    </xf>
    <xf numFmtId="2" fontId="7" fillId="3" borderId="4" xfId="3" applyNumberFormat="1" applyFont="1" applyFill="1" applyBorder="1" applyAlignment="1">
      <alignment horizontal="left"/>
    </xf>
    <xf numFmtId="164" fontId="7" fillId="3" borderId="4" xfId="3" applyNumberFormat="1" applyFont="1" applyFill="1" applyBorder="1" applyAlignment="1">
      <alignment horizontal="center"/>
    </xf>
    <xf numFmtId="164" fontId="8" fillId="3" borderId="4" xfId="3" applyNumberFormat="1" applyFont="1" applyFill="1" applyBorder="1" applyAlignment="1">
      <alignment horizontal="center"/>
    </xf>
    <xf numFmtId="2" fontId="8" fillId="3" borderId="4" xfId="3" applyNumberFormat="1" applyFont="1" applyFill="1" applyBorder="1" applyAlignment="1">
      <alignment horizontal="center"/>
    </xf>
    <xf numFmtId="0" fontId="7" fillId="3" borderId="5" xfId="3" applyFont="1" applyFill="1" applyBorder="1"/>
    <xf numFmtId="0" fontId="7" fillId="3" borderId="1" xfId="3" applyFont="1" applyFill="1" applyBorder="1"/>
    <xf numFmtId="0" fontId="9" fillId="2" borderId="6" xfId="3" applyFont="1" applyFill="1" applyBorder="1"/>
    <xf numFmtId="0" fontId="9" fillId="2" borderId="7" xfId="3" applyFont="1" applyFill="1" applyBorder="1"/>
    <xf numFmtId="164" fontId="9" fillId="2" borderId="10" xfId="4" applyNumberFormat="1" applyFont="1" applyFill="1" applyBorder="1" applyAlignment="1">
      <alignment horizontal="center"/>
    </xf>
    <xf numFmtId="0" fontId="7" fillId="2" borderId="5" xfId="3" applyFont="1" applyFill="1" applyBorder="1"/>
    <xf numFmtId="0" fontId="7" fillId="3" borderId="2" xfId="3" applyFont="1" applyFill="1" applyBorder="1"/>
    <xf numFmtId="0" fontId="11" fillId="2" borderId="15" xfId="3" applyFont="1" applyFill="1" applyBorder="1" applyAlignment="1">
      <alignment horizontal="center"/>
    </xf>
    <xf numFmtId="0" fontId="7" fillId="3" borderId="2" xfId="3" applyFont="1" applyFill="1" applyBorder="1" applyAlignment="1">
      <alignment horizontal="center"/>
    </xf>
    <xf numFmtId="0" fontId="7" fillId="2" borderId="1" xfId="3" applyFont="1" applyFill="1" applyBorder="1"/>
    <xf numFmtId="0" fontId="7" fillId="2" borderId="0" xfId="3" applyFont="1" applyFill="1" applyBorder="1"/>
    <xf numFmtId="164" fontId="7" fillId="2" borderId="0" xfId="4" applyNumberFormat="1" applyFont="1" applyFill="1" applyBorder="1" applyAlignment="1">
      <alignment horizontal="left"/>
    </xf>
    <xf numFmtId="164" fontId="7" fillId="2" borderId="0" xfId="3" applyNumberFormat="1" applyFont="1" applyFill="1" applyBorder="1" applyAlignment="1">
      <alignment horizontal="left"/>
    </xf>
    <xf numFmtId="3" fontId="7" fillId="2" borderId="0" xfId="3" applyNumberFormat="1" applyFont="1" applyFill="1" applyBorder="1" applyAlignment="1">
      <alignment horizontal="left"/>
    </xf>
    <xf numFmtId="2" fontId="7" fillId="2" borderId="0" xfId="3" applyNumberFormat="1" applyFont="1" applyFill="1" applyBorder="1" applyAlignment="1">
      <alignment horizontal="left"/>
    </xf>
    <xf numFmtId="164" fontId="7" fillId="2" borderId="0" xfId="3" applyNumberFormat="1" applyFont="1" applyFill="1" applyBorder="1" applyAlignment="1">
      <alignment horizontal="center"/>
    </xf>
    <xf numFmtId="164" fontId="8" fillId="2" borderId="0" xfId="3" applyNumberFormat="1" applyFont="1" applyFill="1" applyBorder="1" applyAlignment="1">
      <alignment horizontal="center"/>
    </xf>
    <xf numFmtId="2" fontId="8" fillId="2" borderId="0" xfId="3" applyNumberFormat="1" applyFont="1" applyFill="1" applyBorder="1" applyAlignment="1">
      <alignment horizontal="center"/>
    </xf>
    <xf numFmtId="0" fontId="7" fillId="2" borderId="2" xfId="3" applyFont="1" applyFill="1" applyBorder="1"/>
    <xf numFmtId="0" fontId="7" fillId="2" borderId="0" xfId="3" applyFont="1" applyFill="1" applyAlignment="1">
      <alignment horizontal="center"/>
    </xf>
    <xf numFmtId="10" fontId="7" fillId="2" borderId="2" xfId="3" applyNumberFormat="1" applyFont="1" applyFill="1" applyBorder="1" applyAlignment="1">
      <alignment horizontal="left"/>
    </xf>
    <xf numFmtId="3" fontId="7" fillId="2" borderId="0" xfId="3" applyNumberFormat="1" applyFont="1" applyFill="1" applyBorder="1"/>
    <xf numFmtId="0" fontId="7" fillId="2" borderId="0" xfId="3" applyFont="1" applyFill="1" applyBorder="1" applyAlignment="1">
      <alignment horizontal="center"/>
    </xf>
    <xf numFmtId="164" fontId="7" fillId="2" borderId="2" xfId="3" applyNumberFormat="1" applyFont="1" applyFill="1" applyBorder="1" applyAlignment="1">
      <alignment horizontal="left"/>
    </xf>
    <xf numFmtId="0" fontId="7" fillId="2" borderId="17" xfId="3" applyFont="1" applyFill="1" applyBorder="1" applyAlignment="1">
      <alignment horizontal="left"/>
    </xf>
    <xf numFmtId="0" fontId="7" fillId="2" borderId="18" xfId="3" applyFont="1" applyFill="1" applyBorder="1" applyAlignment="1">
      <alignment horizontal="left"/>
    </xf>
    <xf numFmtId="164" fontId="7" fillId="2" borderId="19" xfId="3" applyNumberFormat="1" applyFont="1" applyFill="1" applyBorder="1" applyAlignment="1">
      <alignment horizontal="left"/>
    </xf>
    <xf numFmtId="0" fontId="7" fillId="3" borderId="17" xfId="3" applyFont="1" applyFill="1" applyBorder="1"/>
    <xf numFmtId="0" fontId="7" fillId="3" borderId="18" xfId="3" applyFont="1" applyFill="1" applyBorder="1"/>
    <xf numFmtId="0" fontId="7" fillId="3" borderId="18" xfId="3" applyFont="1" applyFill="1" applyBorder="1" applyAlignment="1">
      <alignment horizontal="left"/>
    </xf>
    <xf numFmtId="2" fontId="7" fillId="3" borderId="18" xfId="3" applyNumberFormat="1" applyFont="1" applyFill="1" applyBorder="1" applyAlignment="1">
      <alignment horizontal="left"/>
    </xf>
    <xf numFmtId="164" fontId="7" fillId="3" borderId="18" xfId="3" applyNumberFormat="1" applyFont="1" applyFill="1" applyBorder="1" applyAlignment="1">
      <alignment horizontal="left"/>
    </xf>
    <xf numFmtId="0" fontId="7" fillId="3" borderId="18" xfId="3" applyFont="1" applyFill="1" applyBorder="1" applyAlignment="1">
      <alignment horizontal="center"/>
    </xf>
    <xf numFmtId="0" fontId="7" fillId="3" borderId="19" xfId="3" applyFont="1" applyFill="1" applyBorder="1"/>
    <xf numFmtId="0" fontId="7" fillId="2" borderId="0" xfId="3" applyFont="1" applyFill="1" applyAlignment="1">
      <alignment horizontal="left"/>
    </xf>
    <xf numFmtId="2" fontId="7" fillId="2" borderId="0" xfId="3" applyNumberFormat="1" applyFont="1" applyFill="1" applyAlignment="1">
      <alignment horizontal="left"/>
    </xf>
    <xf numFmtId="164" fontId="7" fillId="2" borderId="0" xfId="3" applyNumberFormat="1" applyFont="1" applyFill="1" applyAlignment="1">
      <alignment horizontal="left"/>
    </xf>
    <xf numFmtId="0" fontId="11" fillId="2" borderId="0" xfId="3" applyFont="1" applyFill="1"/>
    <xf numFmtId="3" fontId="11" fillId="2" borderId="0" xfId="3" applyNumberFormat="1" applyFont="1" applyFill="1" applyAlignment="1">
      <alignment horizontal="left"/>
    </xf>
    <xf numFmtId="165" fontId="16" fillId="2" borderId="0" xfId="3" applyNumberFormat="1" applyFont="1" applyFill="1" applyAlignment="1">
      <alignment horizontal="center"/>
    </xf>
    <xf numFmtId="2" fontId="7" fillId="2" borderId="0" xfId="3" applyNumberFormat="1" applyFont="1" applyFill="1"/>
    <xf numFmtId="164" fontId="7" fillId="2" borderId="0" xfId="3" applyNumberFormat="1" applyFont="1" applyFill="1" applyAlignment="1">
      <alignment horizontal="center"/>
    </xf>
    <xf numFmtId="0" fontId="9" fillId="2" borderId="20" xfId="3" applyFont="1" applyFill="1" applyBorder="1" applyAlignment="1">
      <alignment vertical="center"/>
    </xf>
    <xf numFmtId="0" fontId="9" fillId="2" borderId="14" xfId="3" applyFont="1" applyFill="1" applyBorder="1" applyAlignment="1">
      <alignment vertical="center"/>
    </xf>
    <xf numFmtId="0" fontId="11" fillId="2" borderId="21" xfId="3" applyFont="1" applyFill="1" applyBorder="1" applyAlignment="1">
      <alignment horizontal="center"/>
    </xf>
    <xf numFmtId="0" fontId="10" fillId="2" borderId="22" xfId="0" applyFont="1" applyFill="1" applyBorder="1" applyAlignment="1">
      <alignment horizontal="left" vertical="center"/>
    </xf>
    <xf numFmtId="0" fontId="10" fillId="2" borderId="23" xfId="0" applyFont="1" applyFill="1" applyBorder="1" applyAlignment="1">
      <alignment horizontal="left" vertical="center"/>
    </xf>
    <xf numFmtId="0" fontId="11" fillId="2" borderId="26" xfId="3" applyFont="1" applyFill="1" applyBorder="1" applyAlignment="1">
      <alignment horizontal="center"/>
    </xf>
    <xf numFmtId="0" fontId="11" fillId="2" borderId="27" xfId="3" applyFont="1" applyFill="1" applyBorder="1" applyAlignment="1">
      <alignment horizontal="center"/>
    </xf>
    <xf numFmtId="9" fontId="7" fillId="2" borderId="0" xfId="1" applyFont="1" applyFill="1" applyBorder="1" applyAlignment="1">
      <alignment horizontal="left"/>
    </xf>
    <xf numFmtId="164" fontId="7" fillId="2" borderId="0" xfId="3" applyNumberFormat="1" applyFont="1" applyFill="1" applyBorder="1"/>
    <xf numFmtId="164" fontId="7" fillId="2" borderId="0" xfId="3" applyNumberFormat="1" applyFont="1" applyFill="1" applyBorder="1" applyAlignment="1">
      <alignment horizontal="right"/>
    </xf>
    <xf numFmtId="3" fontId="7" fillId="2" borderId="0" xfId="3" applyNumberFormat="1" applyFont="1" applyFill="1" applyBorder="1" applyAlignment="1">
      <alignment horizontal="right"/>
    </xf>
    <xf numFmtId="4" fontId="7" fillId="2" borderId="0" xfId="3" applyNumberFormat="1" applyFont="1" applyFill="1" applyBorder="1" applyAlignment="1">
      <alignment horizontal="right"/>
    </xf>
    <xf numFmtId="10" fontId="7" fillId="2" borderId="0" xfId="1" applyNumberFormat="1" applyFont="1" applyFill="1" applyBorder="1" applyAlignment="1">
      <alignment horizontal="right"/>
    </xf>
    <xf numFmtId="0" fontId="9" fillId="2" borderId="8" xfId="3" applyFon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center" vertical="center"/>
    </xf>
    <xf numFmtId="0" fontId="7" fillId="2" borderId="0" xfId="3" applyFont="1" applyFill="1" applyAlignment="1">
      <alignment vertical="top" wrapText="1"/>
    </xf>
    <xf numFmtId="0" fontId="0" fillId="2" borderId="0" xfId="0" applyFill="1"/>
    <xf numFmtId="0" fontId="9" fillId="2" borderId="8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/>
    </xf>
    <xf numFmtId="0" fontId="11" fillId="2" borderId="3" xfId="3" applyFont="1" applyFill="1" applyBorder="1"/>
    <xf numFmtId="0" fontId="11" fillId="2" borderId="4" xfId="3" applyFont="1" applyFill="1" applyBorder="1"/>
    <xf numFmtId="0" fontId="11" fillId="2" borderId="16" xfId="3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5" fillId="2" borderId="0" xfId="3" applyFont="1" applyFill="1" applyAlignment="1">
      <alignment horizontal="center" vertical="center"/>
    </xf>
    <xf numFmtId="0" fontId="5" fillId="2" borderId="18" xfId="3" applyFont="1" applyFill="1" applyBorder="1" applyAlignment="1">
      <alignment horizontal="center" vertical="center"/>
    </xf>
    <xf numFmtId="0" fontId="15" fillId="2" borderId="1" xfId="3" applyFont="1" applyFill="1" applyBorder="1" applyAlignment="1">
      <alignment horizontal="center" vertical="center"/>
    </xf>
    <xf numFmtId="0" fontId="15" fillId="2" borderId="0" xfId="3" applyFont="1" applyFill="1" applyBorder="1" applyAlignment="1">
      <alignment horizontal="center" vertical="center"/>
    </xf>
    <xf numFmtId="0" fontId="15" fillId="2" borderId="2" xfId="3" applyFont="1" applyFill="1" applyBorder="1" applyAlignment="1">
      <alignment horizontal="center" vertical="center"/>
    </xf>
    <xf numFmtId="0" fontId="15" fillId="2" borderId="17" xfId="3" applyFont="1" applyFill="1" applyBorder="1" applyAlignment="1">
      <alignment horizontal="center" vertical="center"/>
    </xf>
    <xf numFmtId="0" fontId="15" fillId="2" borderId="18" xfId="3" applyFont="1" applyFill="1" applyBorder="1" applyAlignment="1">
      <alignment horizontal="center" vertical="center"/>
    </xf>
    <xf numFmtId="0" fontId="15" fillId="2" borderId="19" xfId="3" applyFont="1" applyFill="1" applyBorder="1" applyAlignment="1">
      <alignment horizontal="center" vertical="center"/>
    </xf>
    <xf numFmtId="0" fontId="11" fillId="2" borderId="12" xfId="3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right" vertical="center"/>
    </xf>
    <xf numFmtId="1" fontId="11" fillId="2" borderId="12" xfId="3" applyNumberFormat="1" applyFont="1" applyFill="1" applyBorder="1" applyAlignment="1">
      <alignment horizontal="right" vertical="center"/>
    </xf>
    <xf numFmtId="2" fontId="11" fillId="2" borderId="12" xfId="3" applyNumberFormat="1" applyFont="1" applyFill="1" applyBorder="1" applyAlignment="1">
      <alignment horizontal="right" vertical="center"/>
    </xf>
    <xf numFmtId="164" fontId="11" fillId="2" borderId="12" xfId="3" applyNumberFormat="1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11" fillId="2" borderId="13" xfId="3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164" fontId="9" fillId="2" borderId="29" xfId="4" applyNumberFormat="1" applyFont="1" applyFill="1" applyBorder="1" applyAlignment="1">
      <alignment horizontal="center" wrapText="1"/>
    </xf>
    <xf numFmtId="164" fontId="9" fillId="2" borderId="28" xfId="4" applyNumberFormat="1" applyFont="1" applyFill="1" applyBorder="1" applyAlignment="1">
      <alignment horizontal="center" wrapText="1"/>
    </xf>
    <xf numFmtId="164" fontId="9" fillId="2" borderId="24" xfId="4" applyNumberFormat="1" applyFont="1" applyFill="1" applyBorder="1" applyAlignment="1">
      <alignment horizontal="center" wrapText="1"/>
    </xf>
    <xf numFmtId="0" fontId="11" fillId="2" borderId="13" xfId="3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center"/>
    </xf>
    <xf numFmtId="0" fontId="0" fillId="2" borderId="7" xfId="0" applyFont="1" applyFill="1" applyBorder="1" applyAlignment="1"/>
    <xf numFmtId="0" fontId="0" fillId="2" borderId="9" xfId="0" applyFont="1" applyFill="1" applyBorder="1" applyAlignment="1"/>
    <xf numFmtId="3" fontId="9" fillId="2" borderId="10" xfId="3" applyNumberFormat="1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164" fontId="9" fillId="2" borderId="8" xfId="3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7" fillId="2" borderId="1" xfId="3" applyFont="1" applyFill="1" applyBorder="1" applyAlignment="1">
      <alignment vertical="top"/>
    </xf>
    <xf numFmtId="0" fontId="7" fillId="2" borderId="0" xfId="3" applyFont="1" applyFill="1" applyBorder="1" applyAlignment="1">
      <alignment vertical="top"/>
    </xf>
    <xf numFmtId="3" fontId="7" fillId="2" borderId="0" xfId="3" applyNumberFormat="1" applyFont="1" applyFill="1" applyBorder="1" applyAlignment="1">
      <alignment vertical="top"/>
    </xf>
    <xf numFmtId="164" fontId="7" fillId="2" borderId="0" xfId="3" applyNumberFormat="1" applyFont="1" applyFill="1" applyBorder="1" applyAlignment="1">
      <alignment vertical="top"/>
    </xf>
    <xf numFmtId="9" fontId="7" fillId="2" borderId="0" xfId="1" applyFont="1" applyFill="1" applyBorder="1" applyAlignment="1">
      <alignment horizontal="center" vertical="top"/>
    </xf>
    <xf numFmtId="164" fontId="7" fillId="2" borderId="0" xfId="4" applyNumberFormat="1" applyFont="1" applyFill="1" applyBorder="1" applyAlignment="1">
      <alignment horizontal="left" vertical="top"/>
    </xf>
    <xf numFmtId="164" fontId="7" fillId="2" borderId="0" xfId="3" applyNumberFormat="1" applyFont="1" applyFill="1" applyBorder="1" applyAlignment="1">
      <alignment horizontal="right" vertical="top"/>
    </xf>
    <xf numFmtId="3" fontId="7" fillId="2" borderId="0" xfId="3" applyNumberFormat="1" applyFont="1" applyFill="1" applyBorder="1" applyAlignment="1">
      <alignment horizontal="right" vertical="top"/>
    </xf>
    <xf numFmtId="4" fontId="7" fillId="2" borderId="0" xfId="3" applyNumberFormat="1" applyFont="1" applyFill="1" applyBorder="1" applyAlignment="1">
      <alignment horizontal="right" vertical="top"/>
    </xf>
    <xf numFmtId="10" fontId="7" fillId="2" borderId="0" xfId="1" applyNumberFormat="1" applyFont="1" applyFill="1" applyBorder="1" applyAlignment="1">
      <alignment horizontal="right" vertical="top"/>
    </xf>
    <xf numFmtId="164" fontId="7" fillId="2" borderId="0" xfId="3" applyNumberFormat="1" applyFont="1" applyFill="1" applyBorder="1" applyAlignment="1">
      <alignment horizontal="center" vertical="top"/>
    </xf>
    <xf numFmtId="164" fontId="8" fillId="2" borderId="0" xfId="3" applyNumberFormat="1" applyFont="1" applyFill="1" applyBorder="1" applyAlignment="1">
      <alignment horizontal="center" vertical="top"/>
    </xf>
    <xf numFmtId="0" fontId="7" fillId="2" borderId="2" xfId="3" applyFont="1" applyFill="1" applyBorder="1" applyAlignment="1">
      <alignment vertical="top" wrapText="1"/>
    </xf>
    <xf numFmtId="0" fontId="11" fillId="2" borderId="2" xfId="3" applyFont="1" applyFill="1" applyBorder="1" applyAlignment="1">
      <alignment wrapText="1"/>
    </xf>
    <xf numFmtId="0" fontId="7" fillId="2" borderId="2" xfId="3" applyFont="1" applyFill="1" applyBorder="1" applyAlignment="1">
      <alignment wrapText="1"/>
    </xf>
    <xf numFmtId="0" fontId="11" fillId="2" borderId="2" xfId="3" applyFont="1" applyFill="1" applyBorder="1" applyAlignment="1">
      <alignment vertical="top" wrapText="1"/>
    </xf>
    <xf numFmtId="164" fontId="7" fillId="2" borderId="0" xfId="4" applyNumberFormat="1" applyFont="1" applyFill="1" applyBorder="1" applyAlignment="1">
      <alignment horizontal="left" vertical="top" wrapText="1"/>
    </xf>
  </cellXfs>
  <cellStyles count="6">
    <cellStyle name="Currency 2" xfId="4"/>
    <cellStyle name="Normal" xfId="0" builtinId="0"/>
    <cellStyle name="Normal 11" xfId="3"/>
    <cellStyle name="Normal 2" xfId="2"/>
    <cellStyle name="Normal 21" xfId="5"/>
    <cellStyle name="Percent" xfId="1" builtinId="5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 tint="0.59999389629810485"/>
  </sheetPr>
  <dimension ref="B1:BS47"/>
  <sheetViews>
    <sheetView zoomScale="85" zoomScaleNormal="85" workbookViewId="0">
      <selection activeCell="C7" sqref="C7:T11"/>
    </sheetView>
  </sheetViews>
  <sheetFormatPr defaultColWidth="9.140625" defaultRowHeight="15" x14ac:dyDescent="0.25"/>
  <cols>
    <col min="1" max="1" width="1.5703125" style="2" customWidth="1"/>
    <col min="2" max="2" width="1.42578125" style="2" customWidth="1"/>
    <col min="3" max="3" width="35.42578125" style="2" customWidth="1"/>
    <col min="4" max="4" width="36.28515625" style="2" customWidth="1"/>
    <col min="5" max="5" width="10.5703125" style="2" customWidth="1"/>
    <col min="6" max="6" width="10.7109375" style="2" customWidth="1"/>
    <col min="7" max="7" width="13" style="2" customWidth="1"/>
    <col min="8" max="8" width="28.7109375" style="2" bestFit="1" customWidth="1"/>
    <col min="9" max="9" width="13" style="2" customWidth="1"/>
    <col min="10" max="10" width="10.5703125" style="2" bestFit="1" customWidth="1"/>
    <col min="11" max="11" width="33.5703125" style="2" customWidth="1"/>
    <col min="12" max="12" width="9.28515625" style="2" customWidth="1"/>
    <col min="13" max="14" width="9.140625" style="2" customWidth="1"/>
    <col min="15" max="15" width="9.140625" style="52" customWidth="1"/>
    <col min="16" max="16" width="8.28515625" style="52" customWidth="1"/>
    <col min="17" max="17" width="11.42578125" style="53" bestFit="1" customWidth="1"/>
    <col min="18" max="18" width="17.5703125" style="53" customWidth="1"/>
    <col min="19" max="19" width="13.28515625" style="31" customWidth="1"/>
    <col min="20" max="20" width="34.28515625" style="2" customWidth="1"/>
    <col min="21" max="21" width="1.42578125" style="31" customWidth="1"/>
    <col min="22" max="22" width="9.140625" style="2" customWidth="1"/>
    <col min="23" max="16384" width="9.140625" style="2"/>
  </cols>
  <sheetData>
    <row r="1" spans="2:71" ht="25.5" customHeight="1" x14ac:dyDescent="0.25">
      <c r="B1" s="77" t="s">
        <v>50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2:71" ht="25.5" customHeight="1" thickBot="1" x14ac:dyDescent="0.3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2:71" ht="15.75" thickBot="1" x14ac:dyDescent="0.3">
      <c r="B3" s="3"/>
      <c r="C3" s="4"/>
      <c r="D3" s="4"/>
      <c r="E3" s="4"/>
      <c r="F3" s="5"/>
      <c r="G3" s="5"/>
      <c r="H3" s="5"/>
      <c r="I3" s="5"/>
      <c r="J3" s="5"/>
      <c r="K3" s="5"/>
      <c r="L3" s="6"/>
      <c r="M3" s="7"/>
      <c r="N3" s="7"/>
      <c r="O3" s="8"/>
      <c r="P3" s="8"/>
      <c r="Q3" s="9"/>
      <c r="R3" s="10"/>
      <c r="S3" s="11"/>
      <c r="T3" s="4"/>
      <c r="U3" s="12"/>
    </row>
    <row r="4" spans="2:71" ht="15.75" x14ac:dyDescent="0.25">
      <c r="B4" s="13"/>
      <c r="C4" s="14" t="s">
        <v>62</v>
      </c>
      <c r="D4" s="15" t="s">
        <v>9</v>
      </c>
      <c r="E4" s="67" t="s">
        <v>1</v>
      </c>
      <c r="F4" s="16" t="s">
        <v>2</v>
      </c>
      <c r="G4" s="95" t="s">
        <v>53</v>
      </c>
      <c r="H4" s="16" t="s">
        <v>2</v>
      </c>
      <c r="I4" s="95" t="s">
        <v>54</v>
      </c>
      <c r="J4" s="100" t="s">
        <v>10</v>
      </c>
      <c r="K4" s="101"/>
      <c r="L4" s="102"/>
      <c r="M4" s="103" t="s">
        <v>3</v>
      </c>
      <c r="N4" s="103"/>
      <c r="O4" s="104"/>
      <c r="P4" s="104"/>
      <c r="Q4" s="105" t="s">
        <v>11</v>
      </c>
      <c r="R4" s="106"/>
      <c r="S4" s="107"/>
      <c r="T4" s="17"/>
      <c r="U4" s="18"/>
    </row>
    <row r="5" spans="2:71" ht="32.25" customHeight="1" x14ac:dyDescent="0.25">
      <c r="B5" s="13"/>
      <c r="C5" s="54"/>
      <c r="D5" s="55"/>
      <c r="E5" s="91" t="s">
        <v>4</v>
      </c>
      <c r="F5" s="93" t="s">
        <v>2</v>
      </c>
      <c r="G5" s="96"/>
      <c r="H5" s="98" t="s">
        <v>55</v>
      </c>
      <c r="I5" s="96"/>
      <c r="J5" s="93" t="s">
        <v>12</v>
      </c>
      <c r="K5" s="93" t="s">
        <v>13</v>
      </c>
      <c r="L5" s="85" t="s">
        <v>14</v>
      </c>
      <c r="M5" s="87" t="s">
        <v>15</v>
      </c>
      <c r="N5" s="88" t="s">
        <v>16</v>
      </c>
      <c r="O5" s="88" t="s">
        <v>5</v>
      </c>
      <c r="P5" s="88" t="s">
        <v>6</v>
      </c>
      <c r="Q5" s="89" t="s">
        <v>17</v>
      </c>
      <c r="R5" s="56" t="s">
        <v>18</v>
      </c>
      <c r="S5" s="19" t="s">
        <v>19</v>
      </c>
      <c r="T5" s="75" t="s">
        <v>20</v>
      </c>
      <c r="U5" s="18"/>
    </row>
    <row r="6" spans="2:71" ht="15.75" x14ac:dyDescent="0.25">
      <c r="B6" s="13"/>
      <c r="C6" s="57"/>
      <c r="D6" s="58"/>
      <c r="E6" s="92"/>
      <c r="F6" s="94"/>
      <c r="G6" s="97"/>
      <c r="H6" s="99"/>
      <c r="I6" s="97"/>
      <c r="J6" s="94"/>
      <c r="K6" s="94"/>
      <c r="L6" s="86"/>
      <c r="M6" s="86"/>
      <c r="N6" s="86"/>
      <c r="O6" s="86"/>
      <c r="P6" s="86"/>
      <c r="Q6" s="90"/>
      <c r="R6" s="59" t="s">
        <v>21</v>
      </c>
      <c r="S6" s="60" t="s">
        <v>22</v>
      </c>
      <c r="T6" s="76"/>
      <c r="U6" s="18"/>
    </row>
    <row r="7" spans="2:71" ht="30" x14ac:dyDescent="0.25">
      <c r="B7" s="21"/>
      <c r="C7" s="109" t="s">
        <v>28</v>
      </c>
      <c r="D7" s="110" t="s">
        <v>29</v>
      </c>
      <c r="E7" s="111">
        <v>72000</v>
      </c>
      <c r="F7" s="112">
        <v>71.58</v>
      </c>
      <c r="G7" s="112">
        <f>-((0.037+0.03)/2)*F7</f>
        <v>-2.3979300000000001</v>
      </c>
      <c r="H7" s="112">
        <f t="shared" ref="H7:H11" si="0">SUM(F7:G7)</f>
        <v>69.182069999999996</v>
      </c>
      <c r="I7" s="113">
        <v>0.4</v>
      </c>
      <c r="J7" s="114" t="s">
        <v>0</v>
      </c>
      <c r="K7" s="114" t="s">
        <v>7</v>
      </c>
      <c r="L7" s="115">
        <v>9.64</v>
      </c>
      <c r="M7" s="116">
        <v>12000</v>
      </c>
      <c r="N7" s="117">
        <v>1.67</v>
      </c>
      <c r="O7" s="118">
        <v>1.0019999999999999E-2</v>
      </c>
      <c r="P7" s="118">
        <v>0.12</v>
      </c>
      <c r="Q7" s="119">
        <f>+((1-$E$14)*(N7*M7*$E$15)/1000000)+(($E$14*N7*M7*$E$16)/1000000)</f>
        <v>4.4023292443199997</v>
      </c>
      <c r="R7" s="120">
        <f t="shared" ref="R7:R9" si="1">F7+L7+Q7</f>
        <v>85.622329244319999</v>
      </c>
      <c r="S7" s="120">
        <f t="shared" ref="S7:S9" si="2">R7/(M7/500)</f>
        <v>3.5675970518466666</v>
      </c>
      <c r="T7" s="122" t="s">
        <v>38</v>
      </c>
      <c r="U7" s="72"/>
    </row>
    <row r="8" spans="2:71" ht="45" x14ac:dyDescent="0.25">
      <c r="B8" s="21"/>
      <c r="C8" s="109" t="s">
        <v>27</v>
      </c>
      <c r="D8" s="110"/>
      <c r="E8" s="111">
        <v>38400</v>
      </c>
      <c r="F8" s="112">
        <v>82.5</v>
      </c>
      <c r="G8" s="112">
        <f t="shared" ref="G8:G11" si="3">-((0.037+0.03)/2)*F8</f>
        <v>-2.7637500000000004</v>
      </c>
      <c r="H8" s="112">
        <f t="shared" si="0"/>
        <v>79.736249999999998</v>
      </c>
      <c r="I8" s="113">
        <v>0.4</v>
      </c>
      <c r="J8" s="114" t="s">
        <v>0</v>
      </c>
      <c r="K8" s="114" t="s">
        <v>7</v>
      </c>
      <c r="L8" s="115">
        <v>9.64</v>
      </c>
      <c r="M8" s="116">
        <v>12000</v>
      </c>
      <c r="N8" s="117">
        <v>1.7</v>
      </c>
      <c r="O8" s="118">
        <v>1.0200000000000001E-2</v>
      </c>
      <c r="P8" s="118">
        <v>0.13</v>
      </c>
      <c r="Q8" s="119">
        <f>+((1-$E$14)*(N8*M8*$E$15)/1000000)+(($E$14*N8*M8*$E$16)/1000000)</f>
        <v>4.4814130032000001</v>
      </c>
      <c r="R8" s="120">
        <f t="shared" si="1"/>
        <v>96.621413003200004</v>
      </c>
      <c r="S8" s="120">
        <f t="shared" si="2"/>
        <v>4.0258922084666668</v>
      </c>
      <c r="T8" s="123" t="s">
        <v>37</v>
      </c>
      <c r="U8" s="72"/>
    </row>
    <row r="9" spans="2:71" ht="45" x14ac:dyDescent="0.25">
      <c r="B9" s="21"/>
      <c r="C9" s="109" t="s">
        <v>30</v>
      </c>
      <c r="D9" s="110"/>
      <c r="E9" s="111">
        <v>57600</v>
      </c>
      <c r="F9" s="112">
        <v>85.17</v>
      </c>
      <c r="G9" s="112">
        <f t="shared" si="3"/>
        <v>-2.8531950000000004</v>
      </c>
      <c r="H9" s="112">
        <f t="shared" si="0"/>
        <v>82.316805000000002</v>
      </c>
      <c r="I9" s="113">
        <v>0.4</v>
      </c>
      <c r="J9" s="114" t="s">
        <v>0</v>
      </c>
      <c r="K9" s="114" t="s">
        <v>31</v>
      </c>
      <c r="L9" s="115">
        <v>9.0399999999999991</v>
      </c>
      <c r="M9" s="116">
        <v>11800</v>
      </c>
      <c r="N9" s="117">
        <v>1.8</v>
      </c>
      <c r="O9" s="118">
        <f>((N9*M9)/20000)/100</f>
        <v>1.0620000000000001E-2</v>
      </c>
      <c r="P9" s="118">
        <v>0.08</v>
      </c>
      <c r="Q9" s="119">
        <f>+((1-$E$14)*(N9*M9*$E$15)/1000000)+(($E$14*N9*M9*$E$16)/1000000)</f>
        <v>4.6659417739199993</v>
      </c>
      <c r="R9" s="120">
        <f t="shared" si="1"/>
        <v>98.875941773920005</v>
      </c>
      <c r="S9" s="120">
        <f t="shared" si="2"/>
        <v>4.1896585497423731</v>
      </c>
      <c r="T9" s="123" t="s">
        <v>41</v>
      </c>
      <c r="U9" s="72"/>
    </row>
    <row r="10" spans="2:71" ht="45" x14ac:dyDescent="0.25">
      <c r="B10" s="13"/>
      <c r="C10" s="109" t="s">
        <v>34</v>
      </c>
      <c r="D10" s="110" t="s">
        <v>56</v>
      </c>
      <c r="E10" s="111">
        <v>350000</v>
      </c>
      <c r="F10" s="112">
        <v>54</v>
      </c>
      <c r="G10" s="112">
        <f t="shared" si="3"/>
        <v>-1.8090000000000002</v>
      </c>
      <c r="H10" s="112">
        <f t="shared" si="0"/>
        <v>52.191000000000003</v>
      </c>
      <c r="I10" s="113">
        <v>0.4</v>
      </c>
      <c r="J10" s="114" t="s">
        <v>0</v>
      </c>
      <c r="K10" s="114" t="s">
        <v>58</v>
      </c>
      <c r="L10" s="115">
        <v>9.5</v>
      </c>
      <c r="M10" s="116">
        <v>12000</v>
      </c>
      <c r="N10" s="117">
        <v>1.45</v>
      </c>
      <c r="O10" s="118">
        <v>8.6999999999999994E-3</v>
      </c>
      <c r="P10" s="118">
        <v>0.13250000000000001</v>
      </c>
      <c r="Q10" s="119">
        <v>1.93899336</v>
      </c>
      <c r="R10" s="120">
        <f t="shared" ref="R10:R11" si="4">F10+L10+Q10</f>
        <v>65.438993359999998</v>
      </c>
      <c r="S10" s="120">
        <f t="shared" ref="S10:S11" si="5">R10/(M10/500)</f>
        <v>2.7266247233333334</v>
      </c>
      <c r="T10" s="123" t="s">
        <v>60</v>
      </c>
      <c r="U10" s="20"/>
    </row>
    <row r="11" spans="2:71" ht="45" x14ac:dyDescent="0.25">
      <c r="B11" s="13"/>
      <c r="C11" s="109" t="s">
        <v>32</v>
      </c>
      <c r="D11" s="110" t="s">
        <v>57</v>
      </c>
      <c r="E11" s="111">
        <v>59400</v>
      </c>
      <c r="F11" s="112">
        <v>55.75</v>
      </c>
      <c r="G11" s="112">
        <f t="shared" si="3"/>
        <v>-1.8676250000000001</v>
      </c>
      <c r="H11" s="112">
        <f t="shared" si="0"/>
        <v>53.882375000000003</v>
      </c>
      <c r="I11" s="113">
        <v>0.4</v>
      </c>
      <c r="J11" s="114" t="s">
        <v>0</v>
      </c>
      <c r="K11" s="114" t="s">
        <v>59</v>
      </c>
      <c r="L11" s="115">
        <v>10.76</v>
      </c>
      <c r="M11" s="116">
        <v>12400</v>
      </c>
      <c r="N11" s="117">
        <v>1.6</v>
      </c>
      <c r="O11" s="118">
        <v>9.92E-3</v>
      </c>
      <c r="P11" s="118">
        <v>0.1</v>
      </c>
      <c r="Q11" s="119">
        <v>2.2108981760000002</v>
      </c>
      <c r="R11" s="120">
        <f t="shared" si="4"/>
        <v>68.720898176000006</v>
      </c>
      <c r="S11" s="120">
        <f t="shared" si="5"/>
        <v>2.7710039587096778</v>
      </c>
      <c r="T11" s="123" t="s">
        <v>61</v>
      </c>
      <c r="U11" s="20"/>
    </row>
    <row r="12" spans="2:71" s="31" customFormat="1" ht="15.75" thickBot="1" x14ac:dyDescent="0.3">
      <c r="B12" s="13"/>
      <c r="C12" s="21"/>
      <c r="D12" s="22"/>
      <c r="E12" s="33"/>
      <c r="F12" s="62"/>
      <c r="G12" s="22"/>
      <c r="H12" s="22"/>
      <c r="I12" s="22"/>
      <c r="J12" s="23"/>
      <c r="K12" s="23"/>
      <c r="L12" s="24"/>
      <c r="M12" s="25"/>
      <c r="N12" s="25"/>
      <c r="O12" s="61"/>
      <c r="P12" s="61"/>
      <c r="Q12" s="27"/>
      <c r="R12" s="28"/>
      <c r="S12" s="29"/>
      <c r="T12" s="30"/>
      <c r="U12" s="18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2:71" s="31" customFormat="1" ht="16.5" customHeight="1" x14ac:dyDescent="0.25">
      <c r="B13" s="13"/>
      <c r="C13" s="73" t="s">
        <v>26</v>
      </c>
      <c r="D13" s="74"/>
      <c r="E13" s="17"/>
      <c r="F13" s="22"/>
      <c r="G13" s="22"/>
      <c r="H13" s="22"/>
      <c r="I13" s="22"/>
      <c r="J13" s="23"/>
      <c r="K13" s="23"/>
      <c r="L13" s="24"/>
      <c r="M13" s="25"/>
      <c r="N13" s="25"/>
      <c r="O13" s="26"/>
      <c r="P13" s="26"/>
      <c r="Q13" s="27"/>
      <c r="R13" s="28"/>
      <c r="S13" s="29"/>
      <c r="T13" s="30"/>
      <c r="U13" s="18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2:71" s="31" customFormat="1" ht="16.5" customHeight="1" x14ac:dyDescent="0.25">
      <c r="B14" s="13"/>
      <c r="C14" s="21" t="s">
        <v>23</v>
      </c>
      <c r="D14" s="22"/>
      <c r="E14" s="32">
        <v>0.98829999999999996</v>
      </c>
      <c r="F14" s="22"/>
      <c r="G14" s="22"/>
      <c r="H14" s="22"/>
      <c r="I14" s="22"/>
      <c r="J14" s="22"/>
      <c r="K14" s="22"/>
      <c r="L14" s="22"/>
      <c r="M14" s="33"/>
      <c r="N14" s="33"/>
      <c r="O14" s="26"/>
      <c r="P14" s="26"/>
      <c r="Q14" s="24"/>
      <c r="R14" s="27"/>
      <c r="S14" s="34"/>
      <c r="T14" s="30"/>
      <c r="U14" s="18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2:71" s="31" customFormat="1" ht="18" x14ac:dyDescent="0.35">
      <c r="B15" s="13"/>
      <c r="C15" s="21" t="s">
        <v>24</v>
      </c>
      <c r="D15" s="22"/>
      <c r="E15" s="35">
        <v>1.5</v>
      </c>
      <c r="F15" s="22"/>
      <c r="J15" s="22"/>
      <c r="K15" s="22"/>
      <c r="L15" s="22"/>
      <c r="M15" s="33"/>
      <c r="N15" s="33"/>
      <c r="O15" s="26"/>
      <c r="P15" s="26"/>
      <c r="Q15" s="24"/>
      <c r="R15" s="27"/>
      <c r="S15" s="34"/>
      <c r="T15" s="30"/>
      <c r="U15" s="18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2:71" s="31" customFormat="1" ht="15.75" thickBot="1" x14ac:dyDescent="0.3">
      <c r="B16" s="13"/>
      <c r="C16" s="36" t="s">
        <v>25</v>
      </c>
      <c r="D16" s="37"/>
      <c r="E16" s="38">
        <v>222.26</v>
      </c>
      <c r="F16" s="22"/>
      <c r="G16" s="2"/>
      <c r="H16" s="2"/>
      <c r="I16" s="2"/>
      <c r="J16" s="22"/>
      <c r="K16" s="22"/>
      <c r="L16" s="22"/>
      <c r="M16" s="33"/>
      <c r="N16" s="33"/>
      <c r="O16" s="26"/>
      <c r="P16" s="26"/>
      <c r="Q16" s="24"/>
      <c r="R16" s="27"/>
      <c r="S16" s="34"/>
      <c r="T16" s="30"/>
      <c r="U16" s="18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2:71" s="31" customFormat="1" ht="16.5" customHeight="1" x14ac:dyDescent="0.25">
      <c r="B17" s="13"/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1"/>
      <c r="U17" s="18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2:71" s="31" customFormat="1" ht="15.75" thickBot="1" x14ac:dyDescent="0.3">
      <c r="B18" s="13"/>
      <c r="C18" s="82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4"/>
      <c r="U18" s="18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2:71" s="31" customFormat="1" ht="15.75" thickBot="1" x14ac:dyDescent="0.3">
      <c r="B19" s="39"/>
      <c r="C19" s="40"/>
      <c r="D19" s="40"/>
      <c r="E19" s="40"/>
      <c r="F19" s="40"/>
      <c r="G19" s="40"/>
      <c r="H19" s="40"/>
      <c r="I19" s="40"/>
      <c r="J19" s="41"/>
      <c r="K19" s="41"/>
      <c r="L19" s="40"/>
      <c r="M19" s="40"/>
      <c r="N19" s="40"/>
      <c r="O19" s="42"/>
      <c r="P19" s="42"/>
      <c r="Q19" s="43"/>
      <c r="R19" s="43"/>
      <c r="S19" s="44"/>
      <c r="T19" s="40"/>
      <c r="U19" s="45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2:71" s="31" customFormat="1" ht="16.5" customHeight="1" x14ac:dyDescent="0.25">
      <c r="C20" s="2"/>
      <c r="D20" s="2"/>
      <c r="E20" s="2"/>
      <c r="F20" s="2"/>
      <c r="G20" s="2"/>
      <c r="H20" s="2"/>
      <c r="I20" s="2"/>
      <c r="J20" s="46"/>
      <c r="K20" s="46"/>
      <c r="L20" s="2"/>
      <c r="M20" s="2"/>
      <c r="N20" s="2"/>
      <c r="O20" s="47"/>
      <c r="P20" s="47"/>
      <c r="Q20" s="48"/>
      <c r="R20" s="48"/>
      <c r="T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2:71" s="31" customFormat="1" ht="16.5" customHeight="1" x14ac:dyDescent="0.25">
      <c r="C21" s="2"/>
      <c r="D21" s="2"/>
      <c r="E21" s="2"/>
      <c r="F21" s="2"/>
      <c r="G21" s="2"/>
      <c r="H21" s="2"/>
      <c r="I21" s="2"/>
      <c r="J21" s="46"/>
      <c r="K21" s="46"/>
      <c r="L21" s="2"/>
      <c r="M21" s="2"/>
      <c r="N21" s="2"/>
      <c r="O21" s="47"/>
      <c r="P21" s="47"/>
      <c r="Q21" s="48"/>
      <c r="R21" s="48"/>
      <c r="T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2:71" s="31" customFormat="1" ht="16.5" customHeight="1" x14ac:dyDescent="0.25">
      <c r="B22" s="70"/>
      <c r="C22" s="70"/>
      <c r="D22" s="70"/>
      <c r="E22" s="2"/>
      <c r="F22" s="2"/>
      <c r="G22" s="2"/>
      <c r="H22" s="2"/>
      <c r="I22" s="2"/>
      <c r="J22" s="46"/>
      <c r="K22" s="46"/>
      <c r="L22" s="2"/>
      <c r="M22" s="2"/>
      <c r="N22" s="2"/>
      <c r="O22" s="47"/>
      <c r="P22" s="47"/>
      <c r="Q22" s="48"/>
      <c r="R22" s="48"/>
      <c r="T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2:71" s="31" customFormat="1" ht="16.5" customHeight="1" x14ac:dyDescent="0.25">
      <c r="B23" s="70"/>
      <c r="C23" s="70"/>
      <c r="D23" s="70"/>
      <c r="E23" s="2"/>
      <c r="F23" s="2"/>
      <c r="G23" s="2"/>
      <c r="H23" s="2"/>
      <c r="I23" s="2"/>
      <c r="J23" s="46"/>
      <c r="K23" s="46"/>
      <c r="L23" s="2"/>
      <c r="M23" s="2"/>
      <c r="N23" s="2"/>
      <c r="O23" s="47"/>
      <c r="P23" s="47"/>
      <c r="Q23" s="48"/>
      <c r="R23" s="48"/>
      <c r="T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2:71" s="31" customFormat="1" ht="16.5" customHeight="1" x14ac:dyDescent="0.25">
      <c r="B24" s="70"/>
      <c r="C24" s="70"/>
      <c r="D24" s="70"/>
      <c r="E24" s="2"/>
      <c r="F24" s="2"/>
      <c r="G24" s="2"/>
      <c r="H24" s="2"/>
      <c r="I24" s="2"/>
      <c r="J24" s="46"/>
      <c r="K24" s="46"/>
      <c r="L24" s="2"/>
      <c r="M24" s="2"/>
      <c r="N24" s="2"/>
      <c r="O24" s="47"/>
      <c r="P24" s="47"/>
      <c r="Q24" s="48"/>
      <c r="R24" s="48"/>
      <c r="T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2:71" s="31" customFormat="1" ht="16.5" customHeight="1" x14ac:dyDescent="0.25">
      <c r="B25" s="70"/>
      <c r="C25" s="70"/>
      <c r="D25" s="70"/>
      <c r="E25" s="2"/>
      <c r="F25" s="2"/>
      <c r="G25" s="2"/>
      <c r="H25" s="2"/>
      <c r="I25" s="2"/>
      <c r="J25" s="46"/>
      <c r="K25" s="46"/>
      <c r="L25" s="2"/>
      <c r="M25" s="2"/>
      <c r="N25" s="2"/>
      <c r="O25" s="47"/>
      <c r="P25" s="47"/>
      <c r="Q25" s="48"/>
      <c r="R25" s="48"/>
      <c r="T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2:71" s="31" customFormat="1" ht="16.5" customHeight="1" x14ac:dyDescent="0.25">
      <c r="B26" s="70"/>
      <c r="C26" s="70"/>
      <c r="D26" s="70"/>
      <c r="E26" s="2"/>
      <c r="F26" s="2"/>
      <c r="G26" s="2"/>
      <c r="H26" s="2"/>
      <c r="I26" s="2"/>
      <c r="J26" s="46"/>
      <c r="K26" s="46"/>
      <c r="L26" s="2"/>
      <c r="M26" s="2"/>
      <c r="N26" s="2"/>
      <c r="O26" s="47"/>
      <c r="P26" s="47"/>
      <c r="Q26" s="48"/>
      <c r="R26" s="48"/>
      <c r="T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2:71" s="31" customFormat="1" ht="16.5" customHeight="1" x14ac:dyDescent="0.25">
      <c r="C27" s="2"/>
      <c r="D27" s="2"/>
      <c r="E27" s="2"/>
      <c r="F27" s="2"/>
      <c r="G27" s="2"/>
      <c r="H27" s="2"/>
      <c r="I27" s="2"/>
      <c r="J27" s="46"/>
      <c r="K27" s="46"/>
      <c r="L27" s="2"/>
      <c r="M27" s="2"/>
      <c r="N27" s="2"/>
      <c r="O27" s="47"/>
      <c r="P27" s="47"/>
      <c r="Q27" s="48"/>
      <c r="R27" s="48"/>
      <c r="T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2:71" s="31" customFormat="1" ht="16.5" customHeight="1" x14ac:dyDescent="0.25">
      <c r="C28" s="2"/>
      <c r="D28" s="2"/>
      <c r="E28" s="2"/>
      <c r="F28" s="2"/>
      <c r="G28" s="2"/>
      <c r="H28" s="2"/>
      <c r="I28" s="2"/>
      <c r="J28" s="46"/>
      <c r="K28" s="46"/>
      <c r="L28" s="2"/>
      <c r="M28" s="2"/>
      <c r="N28" s="2"/>
      <c r="O28" s="47"/>
      <c r="P28" s="47"/>
      <c r="Q28" s="48"/>
      <c r="R28" s="48"/>
      <c r="T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2:71" s="31" customFormat="1" ht="16.5" customHeight="1" x14ac:dyDescent="0.25">
      <c r="C29" s="2"/>
      <c r="D29" s="2"/>
      <c r="E29" s="2"/>
      <c r="F29" s="2"/>
      <c r="G29" s="2"/>
      <c r="H29" s="2"/>
      <c r="I29" s="2"/>
      <c r="J29" s="46"/>
      <c r="K29" s="46"/>
      <c r="L29" s="2"/>
      <c r="M29" s="2"/>
      <c r="N29" s="2"/>
      <c r="O29" s="47"/>
      <c r="P29" s="47"/>
      <c r="Q29" s="48"/>
      <c r="R29" s="48"/>
      <c r="T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0" spans="2:71" s="31" customFormat="1" ht="16.5" customHeight="1" x14ac:dyDescent="0.25">
      <c r="C30" s="2"/>
      <c r="D30" s="2"/>
      <c r="E30" s="2"/>
      <c r="F30" s="2"/>
      <c r="G30" s="2"/>
      <c r="H30" s="2"/>
      <c r="I30" s="2"/>
      <c r="J30" s="46"/>
      <c r="K30" s="46"/>
      <c r="L30" s="2"/>
      <c r="M30" s="2"/>
      <c r="N30" s="2"/>
      <c r="O30" s="47"/>
      <c r="P30" s="47"/>
      <c r="Q30" s="48"/>
      <c r="R30" s="48"/>
      <c r="T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2:71" s="31" customFormat="1" ht="16.5" customHeight="1" x14ac:dyDescent="0.25">
      <c r="C31" s="2"/>
      <c r="D31" s="2"/>
      <c r="E31" s="2"/>
      <c r="F31" s="2"/>
      <c r="G31" s="2"/>
      <c r="H31" s="2"/>
      <c r="I31" s="2"/>
      <c r="J31" s="46"/>
      <c r="K31" s="46"/>
      <c r="L31" s="2"/>
      <c r="M31" s="2"/>
      <c r="N31" s="2"/>
      <c r="O31" s="47"/>
      <c r="P31" s="47"/>
      <c r="Q31" s="48"/>
      <c r="R31" s="48"/>
      <c r="T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2:71" s="31" customFormat="1" ht="16.5" customHeight="1" x14ac:dyDescent="0.25">
      <c r="C32" s="2"/>
      <c r="D32" s="2"/>
      <c r="E32" s="2"/>
      <c r="F32" s="2"/>
      <c r="G32" s="2"/>
      <c r="H32" s="2"/>
      <c r="I32" s="2"/>
      <c r="J32" s="46"/>
      <c r="K32" s="46"/>
      <c r="L32" s="2"/>
      <c r="M32" s="2"/>
      <c r="N32" s="2"/>
      <c r="O32" s="47"/>
      <c r="P32" s="47"/>
      <c r="Q32" s="48"/>
      <c r="R32" s="48"/>
      <c r="T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3:71" s="31" customFormat="1" ht="16.5" customHeight="1" x14ac:dyDescent="0.25">
      <c r="C33" s="2"/>
      <c r="D33" s="2"/>
      <c r="E33" s="2"/>
      <c r="F33" s="2"/>
      <c r="G33" s="2"/>
      <c r="H33" s="2"/>
      <c r="I33" s="2"/>
      <c r="J33" s="46"/>
      <c r="K33" s="46"/>
      <c r="L33" s="2"/>
      <c r="M33" s="2"/>
      <c r="N33" s="2"/>
      <c r="O33" s="47"/>
      <c r="P33" s="47"/>
      <c r="Q33" s="48"/>
      <c r="R33" s="48"/>
      <c r="T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3:71" s="31" customFormat="1" ht="16.5" customHeight="1" x14ac:dyDescent="0.25">
      <c r="C34" s="2"/>
      <c r="D34" s="2"/>
      <c r="E34" s="2"/>
      <c r="F34" s="2"/>
      <c r="G34" s="2"/>
      <c r="H34" s="2"/>
      <c r="I34" s="2"/>
      <c r="J34" s="46"/>
      <c r="K34" s="46"/>
      <c r="L34" s="2"/>
      <c r="M34" s="2"/>
      <c r="N34" s="2"/>
      <c r="O34" s="47"/>
      <c r="P34" s="47"/>
      <c r="Q34" s="48"/>
      <c r="R34" s="48"/>
      <c r="T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3:71" s="31" customFormat="1" ht="16.5" customHeight="1" x14ac:dyDescent="0.25">
      <c r="C35" s="2"/>
      <c r="D35" s="2"/>
      <c r="E35" s="2"/>
      <c r="F35" s="2"/>
      <c r="G35" s="2"/>
      <c r="H35" s="2"/>
      <c r="I35" s="2"/>
      <c r="J35" s="46"/>
      <c r="K35" s="46"/>
      <c r="L35" s="2"/>
      <c r="M35" s="2"/>
      <c r="N35" s="2"/>
      <c r="O35" s="47"/>
      <c r="P35" s="47"/>
      <c r="Q35" s="48"/>
      <c r="R35" s="48"/>
      <c r="T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3:71" s="31" customFormat="1" ht="16.5" customHeight="1" x14ac:dyDescent="0.25">
      <c r="C36" s="2"/>
      <c r="D36" s="2"/>
      <c r="E36" s="2"/>
      <c r="F36" s="2"/>
      <c r="G36" s="2"/>
      <c r="H36" s="2"/>
      <c r="I36" s="2"/>
      <c r="J36" s="46"/>
      <c r="K36" s="46"/>
      <c r="L36" s="2"/>
      <c r="M36" s="2"/>
      <c r="N36" s="2"/>
      <c r="O36" s="47"/>
      <c r="P36" s="47"/>
      <c r="Q36" s="48"/>
      <c r="R36" s="48"/>
      <c r="T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3:71" s="31" customFormat="1" ht="16.5" customHeight="1" x14ac:dyDescent="0.25">
      <c r="C37" s="2"/>
      <c r="D37" s="2"/>
      <c r="E37" s="2"/>
      <c r="F37" s="2"/>
      <c r="G37" s="2"/>
      <c r="H37" s="2"/>
      <c r="I37" s="2"/>
      <c r="J37" s="46"/>
      <c r="K37" s="46"/>
      <c r="L37" s="2"/>
      <c r="M37" s="2"/>
      <c r="N37" s="2"/>
      <c r="O37" s="47"/>
      <c r="P37" s="47"/>
      <c r="Q37" s="48"/>
      <c r="R37" s="48"/>
      <c r="T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3:71" s="31" customFormat="1" ht="16.5" customHeight="1" x14ac:dyDescent="0.25">
      <c r="C38" s="2"/>
      <c r="D38" s="2"/>
      <c r="E38" s="2"/>
      <c r="F38" s="2"/>
      <c r="G38" s="2"/>
      <c r="H38" s="2"/>
      <c r="I38" s="2"/>
      <c r="J38" s="46"/>
      <c r="K38" s="46"/>
      <c r="L38" s="2"/>
      <c r="M38" s="2"/>
      <c r="N38" s="2"/>
      <c r="O38" s="47"/>
      <c r="P38" s="47"/>
      <c r="Q38" s="48"/>
      <c r="R38" s="48"/>
      <c r="T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3:71" s="31" customFormat="1" ht="16.5" customHeight="1" x14ac:dyDescent="0.25">
      <c r="C39" s="2"/>
      <c r="D39" s="2"/>
      <c r="E39" s="2"/>
      <c r="F39" s="2"/>
      <c r="G39" s="2"/>
      <c r="H39" s="2"/>
      <c r="I39" s="2"/>
      <c r="J39" s="46"/>
      <c r="K39" s="46"/>
      <c r="L39" s="2"/>
      <c r="M39" s="2"/>
      <c r="N39" s="2"/>
      <c r="O39" s="47"/>
      <c r="P39" s="47"/>
      <c r="Q39" s="48"/>
      <c r="R39" s="48"/>
      <c r="T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3:71" ht="16.5" customHeight="1" x14ac:dyDescent="0.25">
      <c r="J40" s="46"/>
      <c r="K40" s="46"/>
      <c r="O40" s="47"/>
      <c r="P40" s="47"/>
      <c r="Q40" s="48"/>
      <c r="R40" s="48"/>
    </row>
    <row r="41" spans="3:71" ht="16.5" customHeight="1" x14ac:dyDescent="0.25">
      <c r="J41" s="46"/>
      <c r="K41" s="46"/>
      <c r="O41" s="47"/>
      <c r="P41" s="47"/>
      <c r="Q41" s="48"/>
      <c r="R41" s="48"/>
    </row>
    <row r="42" spans="3:71" ht="16.5" customHeight="1" x14ac:dyDescent="0.25">
      <c r="J42" s="46"/>
      <c r="K42" s="46"/>
      <c r="O42" s="47"/>
      <c r="P42" s="47"/>
      <c r="Q42" s="48"/>
      <c r="R42" s="48"/>
    </row>
    <row r="43" spans="3:71" x14ac:dyDescent="0.25">
      <c r="J43" s="46"/>
      <c r="K43" s="46"/>
      <c r="O43" s="47"/>
      <c r="P43" s="47"/>
      <c r="Q43" s="48"/>
      <c r="R43" s="48"/>
    </row>
    <row r="44" spans="3:71" x14ac:dyDescent="0.25">
      <c r="J44" s="46"/>
      <c r="K44" s="46"/>
      <c r="O44" s="47"/>
      <c r="P44" s="47"/>
      <c r="Q44" s="48"/>
      <c r="R44" s="48"/>
    </row>
    <row r="45" spans="3:71" x14ac:dyDescent="0.25">
      <c r="J45" s="46"/>
      <c r="K45" s="46"/>
      <c r="O45" s="47"/>
      <c r="P45" s="47"/>
      <c r="Q45" s="48"/>
      <c r="R45" s="48"/>
    </row>
    <row r="46" spans="3:71" x14ac:dyDescent="0.25">
      <c r="J46" s="46"/>
      <c r="K46" s="46"/>
      <c r="O46" s="47"/>
      <c r="P46" s="47"/>
      <c r="Q46" s="48"/>
      <c r="R46" s="48"/>
    </row>
    <row r="47" spans="3:71" x14ac:dyDescent="0.25">
      <c r="J47" s="46"/>
      <c r="K47" s="46"/>
      <c r="O47" s="47"/>
      <c r="P47" s="47"/>
      <c r="Q47" s="48"/>
      <c r="R47" s="48"/>
    </row>
  </sheetData>
  <sortState ref="C7:T13">
    <sortCondition ref="S7:S13"/>
  </sortState>
  <mergeCells count="19">
    <mergeCell ref="J4:L4"/>
    <mergeCell ref="M4:P4"/>
    <mergeCell ref="Q4:S4"/>
    <mergeCell ref="T5:T6"/>
    <mergeCell ref="B1:U2"/>
    <mergeCell ref="C17:T18"/>
    <mergeCell ref="L5:L6"/>
    <mergeCell ref="M5:M6"/>
    <mergeCell ref="N5:N6"/>
    <mergeCell ref="O5:O6"/>
    <mergeCell ref="P5:P6"/>
    <mergeCell ref="Q5:Q6"/>
    <mergeCell ref="E5:E6"/>
    <mergeCell ref="F5:F6"/>
    <mergeCell ref="J5:J6"/>
    <mergeCell ref="K5:K6"/>
    <mergeCell ref="G4:G6"/>
    <mergeCell ref="I4:I6"/>
    <mergeCell ref="H5:H6"/>
  </mergeCells>
  <pageMargins left="0.7" right="0.7" top="0.75" bottom="0.75" header="0.3" footer="0.3"/>
  <pageSetup scale="46" orientation="landscape" r:id="rId1"/>
  <headerFooter>
    <oddHeader>&amp;RKPSC Case No. 2022-00036
Commission Staff's First Set of Data Requests
Dated April 15, 2022
Item No. 22
Attachment 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7" tint="0.59999389629810485"/>
  </sheetPr>
  <dimension ref="B1:BS51"/>
  <sheetViews>
    <sheetView zoomScale="85" zoomScaleNormal="85" workbookViewId="0">
      <selection activeCell="C7" sqref="C7:T11"/>
    </sheetView>
  </sheetViews>
  <sheetFormatPr defaultColWidth="9.140625" defaultRowHeight="15" x14ac:dyDescent="0.25"/>
  <cols>
    <col min="1" max="1" width="1.5703125" style="2" customWidth="1"/>
    <col min="2" max="2" width="1.42578125" style="2" customWidth="1"/>
    <col min="3" max="3" width="35.42578125" style="2" customWidth="1"/>
    <col min="4" max="4" width="36.28515625" style="2" customWidth="1"/>
    <col min="5" max="5" width="10.5703125" style="2" customWidth="1"/>
    <col min="6" max="6" width="10.7109375" style="2" customWidth="1"/>
    <col min="7" max="7" width="14.28515625" style="2" customWidth="1"/>
    <col min="8" max="8" width="19" style="2" customWidth="1"/>
    <col min="9" max="9" width="14.28515625" style="2" customWidth="1"/>
    <col min="10" max="10" width="10.5703125" style="2" bestFit="1" customWidth="1"/>
    <col min="11" max="11" width="33.5703125" style="2" customWidth="1"/>
    <col min="12" max="12" width="9.28515625" style="2" customWidth="1"/>
    <col min="13" max="14" width="9.140625" style="2" customWidth="1"/>
    <col min="15" max="15" width="9.140625" style="52" customWidth="1"/>
    <col min="16" max="16" width="8.28515625" style="52" customWidth="1"/>
    <col min="17" max="17" width="11.42578125" style="53" bestFit="1" customWidth="1"/>
    <col min="18" max="18" width="17.5703125" style="53" customWidth="1"/>
    <col min="19" max="19" width="13.28515625" style="31" customWidth="1"/>
    <col min="20" max="20" width="34.28515625" style="2" customWidth="1"/>
    <col min="21" max="21" width="1.42578125" style="31" customWidth="1"/>
    <col min="22" max="22" width="9.140625" style="2" customWidth="1"/>
    <col min="23" max="16384" width="9.140625" style="2"/>
  </cols>
  <sheetData>
    <row r="1" spans="2:71" ht="26.25" x14ac:dyDescent="0.25">
      <c r="B1" s="77" t="s">
        <v>51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"/>
    </row>
    <row r="2" spans="2:71" ht="27" thickBot="1" x14ac:dyDescent="0.3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"/>
    </row>
    <row r="3" spans="2:71" ht="15.75" thickBot="1" x14ac:dyDescent="0.3">
      <c r="B3" s="3"/>
      <c r="C3" s="4"/>
      <c r="D3" s="4"/>
      <c r="E3" s="4"/>
      <c r="F3" s="5"/>
      <c r="G3" s="5"/>
      <c r="H3" s="5"/>
      <c r="I3" s="5"/>
      <c r="J3" s="5"/>
      <c r="K3" s="5"/>
      <c r="L3" s="6"/>
      <c r="M3" s="7"/>
      <c r="N3" s="7"/>
      <c r="O3" s="8"/>
      <c r="P3" s="8"/>
      <c r="Q3" s="9"/>
      <c r="R3" s="10"/>
      <c r="S3" s="11"/>
      <c r="T3" s="4"/>
      <c r="U3" s="12"/>
    </row>
    <row r="4" spans="2:71" ht="15.75" x14ac:dyDescent="0.25">
      <c r="B4" s="13"/>
      <c r="C4" s="14" t="s">
        <v>62</v>
      </c>
      <c r="D4" s="15" t="s">
        <v>9</v>
      </c>
      <c r="E4" s="71" t="s">
        <v>1</v>
      </c>
      <c r="F4" s="16" t="s">
        <v>2</v>
      </c>
      <c r="G4" s="95" t="s">
        <v>53</v>
      </c>
      <c r="H4" s="16" t="s">
        <v>2</v>
      </c>
      <c r="I4" s="95" t="s">
        <v>54</v>
      </c>
      <c r="J4" s="100" t="s">
        <v>10</v>
      </c>
      <c r="K4" s="101"/>
      <c r="L4" s="102"/>
      <c r="M4" s="103" t="s">
        <v>3</v>
      </c>
      <c r="N4" s="103"/>
      <c r="O4" s="104"/>
      <c r="P4" s="104"/>
      <c r="Q4" s="105" t="s">
        <v>11</v>
      </c>
      <c r="R4" s="106"/>
      <c r="S4" s="107"/>
      <c r="T4" s="17"/>
      <c r="U4" s="18"/>
    </row>
    <row r="5" spans="2:71" ht="15.75" x14ac:dyDescent="0.25">
      <c r="B5" s="13"/>
      <c r="C5" s="54"/>
      <c r="D5" s="55"/>
      <c r="E5" s="91" t="s">
        <v>4</v>
      </c>
      <c r="F5" s="93" t="s">
        <v>2</v>
      </c>
      <c r="G5" s="96"/>
      <c r="H5" s="98" t="s">
        <v>55</v>
      </c>
      <c r="I5" s="96"/>
      <c r="J5" s="93" t="s">
        <v>12</v>
      </c>
      <c r="K5" s="93" t="s">
        <v>13</v>
      </c>
      <c r="L5" s="85" t="s">
        <v>14</v>
      </c>
      <c r="M5" s="87" t="s">
        <v>15</v>
      </c>
      <c r="N5" s="88" t="s">
        <v>16</v>
      </c>
      <c r="O5" s="88" t="s">
        <v>5</v>
      </c>
      <c r="P5" s="88" t="s">
        <v>6</v>
      </c>
      <c r="Q5" s="89" t="s">
        <v>17</v>
      </c>
      <c r="R5" s="56" t="s">
        <v>18</v>
      </c>
      <c r="S5" s="19" t="s">
        <v>19</v>
      </c>
      <c r="T5" s="75" t="s">
        <v>20</v>
      </c>
      <c r="U5" s="18"/>
    </row>
    <row r="6" spans="2:71" ht="15.75" x14ac:dyDescent="0.25">
      <c r="B6" s="13"/>
      <c r="C6" s="57"/>
      <c r="D6" s="58"/>
      <c r="E6" s="92"/>
      <c r="F6" s="94"/>
      <c r="G6" s="97"/>
      <c r="H6" s="99"/>
      <c r="I6" s="97"/>
      <c r="J6" s="94"/>
      <c r="K6" s="94"/>
      <c r="L6" s="86"/>
      <c r="M6" s="86"/>
      <c r="N6" s="86"/>
      <c r="O6" s="86"/>
      <c r="P6" s="86"/>
      <c r="Q6" s="90"/>
      <c r="R6" s="59" t="s">
        <v>21</v>
      </c>
      <c r="S6" s="60" t="s">
        <v>22</v>
      </c>
      <c r="T6" s="76"/>
      <c r="U6" s="18"/>
    </row>
    <row r="7" spans="2:71" ht="60" x14ac:dyDescent="0.25">
      <c r="B7" s="13"/>
      <c r="C7" s="109" t="s">
        <v>32</v>
      </c>
      <c r="D7" s="110" t="s">
        <v>33</v>
      </c>
      <c r="E7" s="111">
        <v>205000</v>
      </c>
      <c r="F7" s="112">
        <v>73</v>
      </c>
      <c r="G7" s="112">
        <f t="shared" ref="G7:G11" si="0">-((0.037+0.03)/2)*F7</f>
        <v>-2.4455</v>
      </c>
      <c r="H7" s="112">
        <f t="shared" ref="H7:H8" si="1">SUM(F7:G7)</f>
        <v>70.554500000000004</v>
      </c>
      <c r="I7" s="113">
        <v>0.4</v>
      </c>
      <c r="J7" s="114" t="s">
        <v>0</v>
      </c>
      <c r="K7" s="114" t="s">
        <v>8</v>
      </c>
      <c r="L7" s="115">
        <v>8.74</v>
      </c>
      <c r="M7" s="116">
        <v>12400</v>
      </c>
      <c r="N7" s="117">
        <v>1.7</v>
      </c>
      <c r="O7" s="118">
        <f>((N7*M7)/20000)/100</f>
        <v>1.0540000000000001E-2</v>
      </c>
      <c r="P7" s="118">
        <v>0.125</v>
      </c>
      <c r="Q7" s="119">
        <f>+((1-$E$16)*(N7*M7*$E$17)/1000000)+(($E$16*N7*M7*$E$18)/1000000)</f>
        <v>4.6307934366400003</v>
      </c>
      <c r="R7" s="120">
        <f t="shared" ref="R7:R11" si="2">F7+L7+Q7</f>
        <v>86.37079343664</v>
      </c>
      <c r="S7" s="120">
        <f t="shared" ref="S7:S11" si="3">R7/(M7/500)</f>
        <v>3.4826932837354838</v>
      </c>
      <c r="T7" s="121" t="s">
        <v>39</v>
      </c>
      <c r="U7" s="20"/>
    </row>
    <row r="8" spans="2:71" ht="30" x14ac:dyDescent="0.25">
      <c r="B8" s="13"/>
      <c r="C8" s="109" t="s">
        <v>28</v>
      </c>
      <c r="D8" s="110" t="s">
        <v>29</v>
      </c>
      <c r="E8" s="111">
        <v>72000</v>
      </c>
      <c r="F8" s="112">
        <v>71.58</v>
      </c>
      <c r="G8" s="112">
        <f t="shared" si="0"/>
        <v>-2.3979300000000001</v>
      </c>
      <c r="H8" s="112">
        <f t="shared" si="1"/>
        <v>69.182069999999996</v>
      </c>
      <c r="I8" s="113">
        <v>0.4</v>
      </c>
      <c r="J8" s="114" t="s">
        <v>0</v>
      </c>
      <c r="K8" s="114" t="s">
        <v>7</v>
      </c>
      <c r="L8" s="115">
        <v>10.02</v>
      </c>
      <c r="M8" s="116">
        <v>12000</v>
      </c>
      <c r="N8" s="117">
        <v>1.67</v>
      </c>
      <c r="O8" s="118">
        <v>1.0019999999999999E-2</v>
      </c>
      <c r="P8" s="118">
        <v>0.12</v>
      </c>
      <c r="Q8" s="119">
        <f>+((1-$E$16)*(N8*M8*$E$17)/1000000)+(($E$16*N8*M8*$E$18)/1000000)</f>
        <v>4.4023292443199997</v>
      </c>
      <c r="R8" s="120">
        <f t="shared" si="2"/>
        <v>86.002329244319995</v>
      </c>
      <c r="S8" s="120">
        <f t="shared" si="3"/>
        <v>3.5834303851799998</v>
      </c>
      <c r="T8" s="124" t="s">
        <v>38</v>
      </c>
      <c r="U8" s="20"/>
    </row>
    <row r="9" spans="2:71" ht="60" x14ac:dyDescent="0.25">
      <c r="B9" s="13"/>
      <c r="C9" s="109" t="s">
        <v>34</v>
      </c>
      <c r="D9" s="110" t="s">
        <v>35</v>
      </c>
      <c r="E9" s="111">
        <v>150000</v>
      </c>
      <c r="F9" s="112">
        <v>75</v>
      </c>
      <c r="G9" s="112">
        <f t="shared" si="0"/>
        <v>-2.5125000000000002</v>
      </c>
      <c r="H9" s="112">
        <f t="shared" ref="H9" si="4">SUM(F9:G9)</f>
        <v>72.487499999999997</v>
      </c>
      <c r="I9" s="113">
        <v>0.4</v>
      </c>
      <c r="J9" s="114" t="s">
        <v>0</v>
      </c>
      <c r="K9" s="114" t="s">
        <v>36</v>
      </c>
      <c r="L9" s="115">
        <v>9.57</v>
      </c>
      <c r="M9" s="116">
        <v>12000</v>
      </c>
      <c r="N9" s="117">
        <v>1.45</v>
      </c>
      <c r="O9" s="118">
        <f>((N9*M9)/20000)/100</f>
        <v>8.6999999999999994E-3</v>
      </c>
      <c r="P9" s="118">
        <v>0.14000000000000001</v>
      </c>
      <c r="Q9" s="119">
        <f>+((1-$E$16)*(N9*M9*$E$17)/1000000)+(($E$16*N9*M9*$E$18)/1000000)</f>
        <v>3.8223816791999994</v>
      </c>
      <c r="R9" s="120">
        <f t="shared" si="2"/>
        <v>88.392381679199985</v>
      </c>
      <c r="S9" s="120">
        <f t="shared" si="3"/>
        <v>3.6830159032999994</v>
      </c>
      <c r="T9" s="121" t="s">
        <v>40</v>
      </c>
      <c r="U9" s="20"/>
    </row>
    <row r="10" spans="2:71" ht="45" x14ac:dyDescent="0.25">
      <c r="B10" s="13"/>
      <c r="C10" s="109" t="s">
        <v>34</v>
      </c>
      <c r="D10" s="110" t="s">
        <v>56</v>
      </c>
      <c r="E10" s="111">
        <v>650000</v>
      </c>
      <c r="F10" s="112">
        <v>55.75</v>
      </c>
      <c r="G10" s="112">
        <f t="shared" si="0"/>
        <v>-1.8676250000000001</v>
      </c>
      <c r="H10" s="112">
        <f t="shared" ref="H10:H11" si="5">SUM(F10:G10)</f>
        <v>53.882375000000003</v>
      </c>
      <c r="I10" s="113">
        <v>0.4</v>
      </c>
      <c r="J10" s="114" t="s">
        <v>0</v>
      </c>
      <c r="K10" s="114" t="s">
        <v>58</v>
      </c>
      <c r="L10" s="115">
        <v>9.8800000000000008</v>
      </c>
      <c r="M10" s="116">
        <v>12000</v>
      </c>
      <c r="N10" s="117">
        <v>1.45</v>
      </c>
      <c r="O10" s="118">
        <v>8.6999999999999994E-3</v>
      </c>
      <c r="P10" s="118">
        <v>0.13250000000000001</v>
      </c>
      <c r="Q10" s="119">
        <v>1.93899336</v>
      </c>
      <c r="R10" s="120">
        <f t="shared" si="2"/>
        <v>67.568993359999993</v>
      </c>
      <c r="S10" s="120">
        <f t="shared" si="3"/>
        <v>2.8153747233333331</v>
      </c>
      <c r="T10" s="123" t="s">
        <v>60</v>
      </c>
      <c r="U10" s="20"/>
    </row>
    <row r="11" spans="2:71" ht="45" x14ac:dyDescent="0.25">
      <c r="B11" s="13"/>
      <c r="C11" s="109" t="s">
        <v>32</v>
      </c>
      <c r="D11" s="110" t="s">
        <v>57</v>
      </c>
      <c r="E11" s="111">
        <v>237600</v>
      </c>
      <c r="F11" s="112">
        <v>58.25</v>
      </c>
      <c r="G11" s="112">
        <f t="shared" si="0"/>
        <v>-1.9513750000000001</v>
      </c>
      <c r="H11" s="112">
        <f t="shared" si="5"/>
        <v>56.298625000000001</v>
      </c>
      <c r="I11" s="113">
        <v>0.4</v>
      </c>
      <c r="J11" s="114" t="s">
        <v>0</v>
      </c>
      <c r="K11" s="114" t="s">
        <v>59</v>
      </c>
      <c r="L11" s="115">
        <v>11.19</v>
      </c>
      <c r="M11" s="116">
        <v>12400</v>
      </c>
      <c r="N11" s="117">
        <v>1.6</v>
      </c>
      <c r="O11" s="118">
        <v>9.92E-3</v>
      </c>
      <c r="P11" s="118">
        <v>0.1</v>
      </c>
      <c r="Q11" s="119">
        <v>2.2108981760000002</v>
      </c>
      <c r="R11" s="120">
        <f t="shared" si="2"/>
        <v>71.650898175999998</v>
      </c>
      <c r="S11" s="120">
        <f t="shared" si="3"/>
        <v>2.8891491199999999</v>
      </c>
      <c r="T11" s="123" t="s">
        <v>61</v>
      </c>
      <c r="U11" s="20"/>
    </row>
    <row r="12" spans="2:71" x14ac:dyDescent="0.25">
      <c r="B12" s="13"/>
      <c r="C12" s="21"/>
      <c r="D12" s="22"/>
      <c r="E12" s="33"/>
      <c r="F12" s="62"/>
      <c r="G12" s="62"/>
      <c r="H12" s="62"/>
      <c r="I12" s="62"/>
      <c r="J12" s="23"/>
      <c r="K12" s="23"/>
      <c r="L12" s="63"/>
      <c r="M12" s="64"/>
      <c r="N12" s="65"/>
      <c r="O12" s="66"/>
      <c r="P12" s="66"/>
      <c r="Q12" s="27"/>
      <c r="R12" s="28"/>
      <c r="S12" s="28"/>
      <c r="T12" s="30"/>
      <c r="U12" s="20"/>
    </row>
    <row r="13" spans="2:71" x14ac:dyDescent="0.25">
      <c r="B13" s="13"/>
      <c r="C13" s="21"/>
      <c r="D13" s="22"/>
      <c r="E13" s="33"/>
      <c r="F13" s="62"/>
      <c r="G13" s="62"/>
      <c r="H13" s="62"/>
      <c r="I13" s="62"/>
      <c r="J13" s="23"/>
      <c r="K13" s="23"/>
      <c r="L13" s="63"/>
      <c r="M13" s="64"/>
      <c r="N13" s="65"/>
      <c r="O13" s="66"/>
      <c r="P13" s="66"/>
      <c r="Q13" s="27"/>
      <c r="R13" s="28"/>
      <c r="S13" s="28"/>
      <c r="T13" s="30"/>
      <c r="U13" s="20"/>
    </row>
    <row r="14" spans="2:71" s="31" customFormat="1" ht="15.75" thickBot="1" x14ac:dyDescent="0.3">
      <c r="B14" s="13"/>
      <c r="C14" s="21"/>
      <c r="D14" s="22"/>
      <c r="E14" s="33"/>
      <c r="F14" s="62"/>
      <c r="G14" s="22"/>
      <c r="H14" s="22"/>
      <c r="I14" s="22"/>
      <c r="J14" s="23"/>
      <c r="K14" s="23"/>
      <c r="L14" s="24"/>
      <c r="M14" s="25"/>
      <c r="N14" s="25"/>
      <c r="O14" s="61"/>
      <c r="P14" s="61"/>
      <c r="Q14" s="27"/>
      <c r="R14" s="28"/>
      <c r="S14" s="29"/>
      <c r="T14" s="30"/>
      <c r="U14" s="18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2:71" s="31" customFormat="1" ht="16.5" customHeight="1" x14ac:dyDescent="0.25">
      <c r="B15" s="13"/>
      <c r="C15" s="73" t="s">
        <v>26</v>
      </c>
      <c r="D15" s="74"/>
      <c r="E15" s="17"/>
      <c r="F15" s="22"/>
      <c r="G15" s="22"/>
      <c r="H15" s="22"/>
      <c r="I15" s="22"/>
      <c r="J15" s="23"/>
      <c r="K15" s="23"/>
      <c r="L15" s="24"/>
      <c r="M15" s="25"/>
      <c r="N15" s="25"/>
      <c r="O15" s="26"/>
      <c r="P15" s="26"/>
      <c r="Q15" s="27"/>
      <c r="R15" s="28"/>
      <c r="S15" s="29"/>
      <c r="T15" s="30"/>
      <c r="U15" s="18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2:71" s="31" customFormat="1" ht="16.5" customHeight="1" x14ac:dyDescent="0.25">
      <c r="B16" s="13"/>
      <c r="C16" s="21" t="s">
        <v>23</v>
      </c>
      <c r="D16" s="22"/>
      <c r="E16" s="32">
        <v>0.98829999999999996</v>
      </c>
      <c r="F16" s="22"/>
      <c r="G16" s="22"/>
      <c r="H16" s="22"/>
      <c r="I16" s="22"/>
      <c r="J16" s="22"/>
      <c r="K16" s="22"/>
      <c r="L16" s="22"/>
      <c r="M16" s="33"/>
      <c r="N16" s="33"/>
      <c r="O16" s="26"/>
      <c r="P16" s="26"/>
      <c r="Q16" s="24"/>
      <c r="R16" s="27"/>
      <c r="S16" s="34"/>
      <c r="T16" s="30"/>
      <c r="U16" s="18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2:71" s="31" customFormat="1" ht="18" x14ac:dyDescent="0.35">
      <c r="B17" s="13"/>
      <c r="C17" s="21" t="s">
        <v>24</v>
      </c>
      <c r="D17" s="22"/>
      <c r="E17" s="35">
        <v>1.5</v>
      </c>
      <c r="F17" s="22"/>
      <c r="G17" s="22"/>
      <c r="H17" s="22"/>
      <c r="I17" s="22"/>
      <c r="J17" s="22"/>
      <c r="K17" s="22"/>
      <c r="L17" s="22"/>
      <c r="M17" s="33"/>
      <c r="N17" s="33"/>
      <c r="O17" s="26"/>
      <c r="P17" s="26"/>
      <c r="Q17" s="24"/>
      <c r="R17" s="27"/>
      <c r="S17" s="34"/>
      <c r="T17" s="30"/>
      <c r="U17" s="18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2:71" s="31" customFormat="1" ht="15.75" thickBot="1" x14ac:dyDescent="0.3">
      <c r="B18" s="13"/>
      <c r="C18" s="36" t="s">
        <v>25</v>
      </c>
      <c r="D18" s="37"/>
      <c r="E18" s="38">
        <v>222.26</v>
      </c>
      <c r="F18" s="22"/>
      <c r="G18" s="22"/>
      <c r="H18" s="22"/>
      <c r="I18" s="22"/>
      <c r="J18" s="22"/>
      <c r="K18" s="22"/>
      <c r="L18" s="22"/>
      <c r="M18" s="33"/>
      <c r="N18" s="33"/>
      <c r="O18" s="26"/>
      <c r="P18" s="26"/>
      <c r="Q18" s="24"/>
      <c r="R18" s="27"/>
      <c r="S18" s="34"/>
      <c r="T18" s="30"/>
      <c r="U18" s="18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2:71" s="31" customFormat="1" ht="16.5" customHeight="1" x14ac:dyDescent="0.25">
      <c r="B19" s="13"/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1"/>
      <c r="U19" s="18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2:71" s="31" customFormat="1" ht="15.75" thickBot="1" x14ac:dyDescent="0.3">
      <c r="B20" s="13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4"/>
      <c r="U20" s="18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2:71" s="31" customFormat="1" ht="15.75" thickBot="1" x14ac:dyDescent="0.3">
      <c r="B21" s="39"/>
      <c r="C21" s="40"/>
      <c r="D21" s="40"/>
      <c r="E21" s="40"/>
      <c r="F21" s="40"/>
      <c r="G21" s="40"/>
      <c r="H21" s="40"/>
      <c r="I21" s="40"/>
      <c r="J21" s="41"/>
      <c r="K21" s="41"/>
      <c r="L21" s="40"/>
      <c r="M21" s="40"/>
      <c r="N21" s="40"/>
      <c r="O21" s="42"/>
      <c r="P21" s="42"/>
      <c r="Q21" s="43"/>
      <c r="R21" s="43"/>
      <c r="S21" s="44"/>
      <c r="T21" s="40"/>
      <c r="U21" s="45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2:71" s="31" customFormat="1" ht="16.5" customHeight="1" x14ac:dyDescent="0.25">
      <c r="C22" s="2"/>
      <c r="D22" s="2"/>
      <c r="E22" s="2"/>
      <c r="F22" s="70"/>
      <c r="G22" s="70"/>
      <c r="H22" s="70"/>
      <c r="I22" s="70"/>
      <c r="J22" s="70"/>
      <c r="K22" s="46"/>
      <c r="L22" s="2"/>
      <c r="M22" s="2"/>
      <c r="N22" s="2"/>
      <c r="O22" s="47"/>
      <c r="P22" s="47"/>
      <c r="Q22" s="48"/>
      <c r="R22" s="48"/>
      <c r="T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2:71" s="31" customFormat="1" ht="16.5" customHeight="1" x14ac:dyDescent="0.25">
      <c r="C23" s="2"/>
      <c r="D23" s="2"/>
      <c r="E23" s="2"/>
      <c r="F23" s="2"/>
      <c r="G23" s="2"/>
      <c r="H23" s="2"/>
      <c r="I23" s="2"/>
      <c r="J23" s="46"/>
      <c r="K23" s="46"/>
      <c r="L23" s="2"/>
      <c r="M23" s="2"/>
      <c r="N23" s="2"/>
      <c r="O23" s="47"/>
      <c r="P23" s="47"/>
      <c r="Q23" s="48"/>
      <c r="R23" s="48"/>
      <c r="T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2:71" s="31" customFormat="1" ht="16.5" customHeight="1" x14ac:dyDescent="0.25">
      <c r="C24" s="49"/>
      <c r="D24" s="49"/>
      <c r="E24" s="50"/>
      <c r="F24" s="2"/>
      <c r="G24" s="2"/>
      <c r="H24" s="2"/>
      <c r="I24" s="2"/>
      <c r="J24" s="46"/>
      <c r="K24" s="46"/>
      <c r="L24" s="2"/>
      <c r="M24" s="2"/>
      <c r="N24" s="2"/>
      <c r="O24" s="47"/>
      <c r="P24" s="47"/>
      <c r="Q24" s="48"/>
      <c r="R24" s="48"/>
      <c r="S24" s="51"/>
      <c r="T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2:71" s="31" customFormat="1" ht="16.5" customHeight="1" x14ac:dyDescent="0.25">
      <c r="C25" s="70"/>
      <c r="D25" s="2"/>
      <c r="E25" s="2"/>
      <c r="F25" s="2"/>
      <c r="G25" s="2"/>
      <c r="H25" s="2"/>
      <c r="I25" s="2"/>
      <c r="J25" s="46"/>
      <c r="K25" s="46"/>
      <c r="L25" s="2"/>
      <c r="M25" s="2"/>
      <c r="N25" s="2"/>
      <c r="O25" s="47"/>
      <c r="P25" s="47"/>
      <c r="Q25" s="48"/>
      <c r="R25" s="48"/>
      <c r="T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2:71" s="31" customFormat="1" ht="16.5" customHeight="1" x14ac:dyDescent="0.25">
      <c r="C26" s="70"/>
      <c r="D26" s="2"/>
      <c r="E26" s="2"/>
      <c r="F26" s="2"/>
      <c r="G26" s="2"/>
      <c r="H26" s="2"/>
      <c r="I26" s="2"/>
      <c r="J26" s="46"/>
      <c r="K26" s="46"/>
      <c r="L26" s="2"/>
      <c r="M26" s="2"/>
      <c r="N26" s="2"/>
      <c r="O26" s="47"/>
      <c r="P26" s="47"/>
      <c r="Q26" s="48"/>
      <c r="R26" s="48"/>
      <c r="T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2:71" s="31" customFormat="1" ht="16.5" customHeight="1" x14ac:dyDescent="0.25">
      <c r="C27" s="70"/>
      <c r="D27" s="2"/>
      <c r="E27" s="2"/>
      <c r="F27" s="2"/>
      <c r="G27" s="2"/>
      <c r="H27" s="2"/>
      <c r="I27" s="2"/>
      <c r="J27" s="46"/>
      <c r="K27" s="46"/>
      <c r="L27" s="2"/>
      <c r="M27" s="2"/>
      <c r="N27" s="2"/>
      <c r="O27" s="47"/>
      <c r="P27" s="47"/>
      <c r="Q27" s="48"/>
      <c r="R27" s="48"/>
      <c r="T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2:71" s="31" customFormat="1" ht="16.5" customHeight="1" x14ac:dyDescent="0.25">
      <c r="C28" s="70"/>
      <c r="D28" s="2"/>
      <c r="E28" s="2"/>
      <c r="F28" s="2"/>
      <c r="G28" s="2"/>
      <c r="H28" s="2"/>
      <c r="I28" s="2"/>
      <c r="J28" s="46"/>
      <c r="K28" s="46"/>
      <c r="L28" s="2"/>
      <c r="M28" s="2"/>
      <c r="N28" s="2"/>
      <c r="O28" s="47"/>
      <c r="P28" s="47"/>
      <c r="Q28" s="48"/>
      <c r="R28" s="48"/>
      <c r="T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2:71" s="31" customFormat="1" ht="16.5" customHeight="1" x14ac:dyDescent="0.25">
      <c r="C29" s="70"/>
      <c r="D29" s="2"/>
      <c r="E29" s="2"/>
      <c r="F29" s="2"/>
      <c r="G29" s="2"/>
      <c r="H29" s="2"/>
      <c r="I29" s="2"/>
      <c r="J29" s="46"/>
      <c r="K29" s="46"/>
      <c r="L29" s="2"/>
      <c r="M29" s="2"/>
      <c r="N29" s="2"/>
      <c r="O29" s="47"/>
      <c r="P29" s="47"/>
      <c r="Q29" s="48"/>
      <c r="R29" s="48"/>
      <c r="T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0" spans="2:71" s="31" customFormat="1" ht="16.5" customHeight="1" x14ac:dyDescent="0.25">
      <c r="C30" s="2"/>
      <c r="D30" s="2"/>
      <c r="E30" s="2"/>
      <c r="F30" s="2"/>
      <c r="G30" s="2"/>
      <c r="H30" s="2"/>
      <c r="I30" s="2"/>
      <c r="J30" s="46"/>
      <c r="K30" s="46"/>
      <c r="L30" s="2"/>
      <c r="M30" s="2"/>
      <c r="N30" s="2"/>
      <c r="O30" s="47"/>
      <c r="P30" s="47"/>
      <c r="Q30" s="48"/>
      <c r="R30" s="48"/>
      <c r="T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2:71" s="31" customFormat="1" ht="16.5" customHeight="1" x14ac:dyDescent="0.25">
      <c r="C31" s="2"/>
      <c r="D31" s="2"/>
      <c r="E31" s="2"/>
      <c r="F31" s="2"/>
      <c r="G31" s="2"/>
      <c r="H31" s="2"/>
      <c r="I31" s="2"/>
      <c r="J31" s="46"/>
      <c r="K31" s="46"/>
      <c r="L31" s="2"/>
      <c r="M31" s="2"/>
      <c r="N31" s="2"/>
      <c r="O31" s="47"/>
      <c r="P31" s="47"/>
      <c r="Q31" s="48"/>
      <c r="R31" s="48"/>
      <c r="T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2:71" s="31" customFormat="1" ht="16.5" customHeight="1" x14ac:dyDescent="0.25">
      <c r="C32" s="2"/>
      <c r="D32" s="2"/>
      <c r="E32" s="2"/>
      <c r="F32" s="2"/>
      <c r="G32" s="2"/>
      <c r="H32" s="2"/>
      <c r="I32" s="2"/>
      <c r="J32" s="46"/>
      <c r="K32" s="46"/>
      <c r="L32" s="2"/>
      <c r="M32" s="2"/>
      <c r="N32" s="2"/>
      <c r="O32" s="47"/>
      <c r="P32" s="47"/>
      <c r="Q32" s="48"/>
      <c r="R32" s="48"/>
      <c r="T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3:71" s="31" customFormat="1" ht="16.5" customHeight="1" x14ac:dyDescent="0.25">
      <c r="C33" s="2"/>
      <c r="D33" s="2"/>
      <c r="E33" s="2"/>
      <c r="F33" s="2"/>
      <c r="G33" s="2"/>
      <c r="H33" s="2"/>
      <c r="I33" s="2"/>
      <c r="J33" s="46"/>
      <c r="K33" s="46"/>
      <c r="L33" s="2"/>
      <c r="M33" s="2"/>
      <c r="N33" s="2"/>
      <c r="O33" s="47"/>
      <c r="P33" s="47"/>
      <c r="Q33" s="48"/>
      <c r="R33" s="48"/>
      <c r="T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3:71" s="31" customFormat="1" ht="16.5" customHeight="1" x14ac:dyDescent="0.25">
      <c r="C34" s="2"/>
      <c r="D34" s="2"/>
      <c r="E34" s="2"/>
      <c r="F34" s="2"/>
      <c r="G34" s="2"/>
      <c r="H34" s="2"/>
      <c r="I34" s="2"/>
      <c r="J34" s="46"/>
      <c r="K34" s="46"/>
      <c r="L34" s="2"/>
      <c r="M34" s="2"/>
      <c r="N34" s="2"/>
      <c r="O34" s="47"/>
      <c r="P34" s="47"/>
      <c r="Q34" s="48"/>
      <c r="R34" s="48"/>
      <c r="T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3:71" s="31" customFormat="1" ht="16.5" customHeight="1" x14ac:dyDescent="0.25">
      <c r="C35" s="2"/>
      <c r="D35" s="2"/>
      <c r="E35" s="2"/>
      <c r="F35" s="2"/>
      <c r="G35" s="2"/>
      <c r="H35" s="2"/>
      <c r="I35" s="2"/>
      <c r="J35" s="46"/>
      <c r="K35" s="46"/>
      <c r="L35" s="2"/>
      <c r="M35" s="2"/>
      <c r="N35" s="2"/>
      <c r="O35" s="47"/>
      <c r="P35" s="47"/>
      <c r="Q35" s="48"/>
      <c r="R35" s="48"/>
      <c r="T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3:71" s="31" customFormat="1" ht="16.5" customHeight="1" x14ac:dyDescent="0.25">
      <c r="C36" s="2"/>
      <c r="D36" s="2"/>
      <c r="E36" s="2"/>
      <c r="F36" s="2"/>
      <c r="G36" s="2"/>
      <c r="H36" s="2"/>
      <c r="I36" s="2"/>
      <c r="J36" s="46"/>
      <c r="K36" s="46"/>
      <c r="L36" s="2"/>
      <c r="M36" s="2"/>
      <c r="N36" s="2"/>
      <c r="O36" s="47"/>
      <c r="P36" s="47"/>
      <c r="Q36" s="48"/>
      <c r="R36" s="48"/>
      <c r="T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3:71" s="31" customFormat="1" ht="16.5" customHeight="1" x14ac:dyDescent="0.25">
      <c r="C37" s="2"/>
      <c r="D37" s="2"/>
      <c r="E37" s="2"/>
      <c r="F37" s="2"/>
      <c r="G37" s="2"/>
      <c r="H37" s="2"/>
      <c r="I37" s="2"/>
      <c r="J37" s="46"/>
      <c r="K37" s="46"/>
      <c r="L37" s="2"/>
      <c r="M37" s="2"/>
      <c r="N37" s="2"/>
      <c r="O37" s="47"/>
      <c r="P37" s="47"/>
      <c r="Q37" s="48"/>
      <c r="R37" s="48"/>
      <c r="T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3:71" s="31" customFormat="1" ht="16.5" customHeight="1" x14ac:dyDescent="0.25">
      <c r="C38" s="2"/>
      <c r="D38" s="2"/>
      <c r="E38" s="2"/>
      <c r="F38" s="2"/>
      <c r="G38" s="2"/>
      <c r="H38" s="2"/>
      <c r="I38" s="2"/>
      <c r="J38" s="46"/>
      <c r="K38" s="46"/>
      <c r="L38" s="2"/>
      <c r="M38" s="2"/>
      <c r="N38" s="2"/>
      <c r="O38" s="47"/>
      <c r="P38" s="47"/>
      <c r="Q38" s="48"/>
      <c r="R38" s="48"/>
      <c r="T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3:71" s="31" customFormat="1" ht="16.5" customHeight="1" x14ac:dyDescent="0.25">
      <c r="C39" s="2"/>
      <c r="D39" s="2"/>
      <c r="E39" s="2"/>
      <c r="F39" s="2"/>
      <c r="G39" s="2"/>
      <c r="H39" s="2"/>
      <c r="I39" s="2"/>
      <c r="J39" s="46"/>
      <c r="K39" s="46"/>
      <c r="L39" s="2"/>
      <c r="M39" s="2"/>
      <c r="N39" s="2"/>
      <c r="O39" s="47"/>
      <c r="P39" s="47"/>
      <c r="Q39" s="48"/>
      <c r="R39" s="48"/>
      <c r="T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3:71" s="31" customFormat="1" ht="16.5" customHeight="1" x14ac:dyDescent="0.25">
      <c r="C40" s="2"/>
      <c r="D40" s="2"/>
      <c r="E40" s="2"/>
      <c r="F40" s="2"/>
      <c r="G40" s="2"/>
      <c r="H40" s="2"/>
      <c r="I40" s="2"/>
      <c r="J40" s="46"/>
      <c r="K40" s="46"/>
      <c r="L40" s="2"/>
      <c r="M40" s="2"/>
      <c r="N40" s="2"/>
      <c r="O40" s="47"/>
      <c r="P40" s="47"/>
      <c r="Q40" s="48"/>
      <c r="R40" s="48"/>
      <c r="T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3:71" s="31" customFormat="1" ht="16.5" customHeight="1" x14ac:dyDescent="0.25">
      <c r="C41" s="2"/>
      <c r="D41" s="2"/>
      <c r="E41" s="2"/>
      <c r="F41" s="2"/>
      <c r="G41" s="2"/>
      <c r="H41" s="2"/>
      <c r="I41" s="2"/>
      <c r="J41" s="46"/>
      <c r="K41" s="46"/>
      <c r="L41" s="2"/>
      <c r="M41" s="2"/>
      <c r="N41" s="2"/>
      <c r="O41" s="47"/>
      <c r="P41" s="47"/>
      <c r="Q41" s="48"/>
      <c r="R41" s="48"/>
      <c r="T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3:71" s="31" customFormat="1" ht="16.5" customHeight="1" x14ac:dyDescent="0.25">
      <c r="C42" s="2"/>
      <c r="D42" s="2"/>
      <c r="E42" s="2"/>
      <c r="F42" s="2"/>
      <c r="G42" s="2"/>
      <c r="H42" s="2"/>
      <c r="I42" s="2"/>
      <c r="J42" s="46"/>
      <c r="K42" s="46"/>
      <c r="L42" s="2"/>
      <c r="M42" s="2"/>
      <c r="N42" s="2"/>
      <c r="O42" s="47"/>
      <c r="P42" s="47"/>
      <c r="Q42" s="48"/>
      <c r="R42" s="48"/>
      <c r="T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3:71" s="31" customFormat="1" ht="16.5" customHeight="1" x14ac:dyDescent="0.25">
      <c r="C43" s="2"/>
      <c r="D43" s="2"/>
      <c r="E43" s="2"/>
      <c r="F43" s="2"/>
      <c r="G43" s="2"/>
      <c r="H43" s="2"/>
      <c r="I43" s="2"/>
      <c r="J43" s="46"/>
      <c r="K43" s="46"/>
      <c r="L43" s="2"/>
      <c r="M43" s="2"/>
      <c r="N43" s="2"/>
      <c r="O43" s="47"/>
      <c r="P43" s="47"/>
      <c r="Q43" s="48"/>
      <c r="R43" s="48"/>
      <c r="T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3:71" ht="16.5" customHeight="1" x14ac:dyDescent="0.25">
      <c r="J44" s="46"/>
      <c r="K44" s="46"/>
      <c r="O44" s="47"/>
      <c r="P44" s="47"/>
      <c r="Q44" s="48"/>
      <c r="R44" s="48"/>
    </row>
    <row r="45" spans="3:71" ht="16.5" customHeight="1" x14ac:dyDescent="0.25">
      <c r="J45" s="46"/>
      <c r="K45" s="46"/>
      <c r="O45" s="47"/>
      <c r="P45" s="47"/>
      <c r="Q45" s="48"/>
      <c r="R45" s="48"/>
    </row>
    <row r="46" spans="3:71" ht="16.5" customHeight="1" x14ac:dyDescent="0.25">
      <c r="J46" s="46"/>
      <c r="K46" s="46"/>
      <c r="O46" s="47"/>
      <c r="P46" s="47"/>
      <c r="Q46" s="48"/>
      <c r="R46" s="48"/>
    </row>
    <row r="47" spans="3:71" x14ac:dyDescent="0.25">
      <c r="J47" s="46"/>
      <c r="K47" s="46"/>
      <c r="O47" s="47"/>
      <c r="P47" s="47"/>
      <c r="Q47" s="48"/>
      <c r="R47" s="48"/>
    </row>
    <row r="48" spans="3:71" x14ac:dyDescent="0.25">
      <c r="J48" s="46"/>
      <c r="K48" s="46"/>
      <c r="O48" s="47"/>
      <c r="P48" s="47"/>
      <c r="Q48" s="48"/>
      <c r="R48" s="48"/>
    </row>
    <row r="49" spans="10:18" x14ac:dyDescent="0.25">
      <c r="J49" s="46"/>
      <c r="K49" s="46"/>
      <c r="O49" s="47"/>
      <c r="P49" s="47"/>
      <c r="Q49" s="48"/>
      <c r="R49" s="48"/>
    </row>
    <row r="50" spans="10:18" x14ac:dyDescent="0.25">
      <c r="J50" s="46"/>
      <c r="K50" s="46"/>
      <c r="O50" s="47"/>
      <c r="P50" s="47"/>
      <c r="Q50" s="48"/>
      <c r="R50" s="48"/>
    </row>
    <row r="51" spans="10:18" x14ac:dyDescent="0.25">
      <c r="J51" s="46"/>
      <c r="K51" s="46"/>
      <c r="O51" s="47"/>
      <c r="P51" s="47"/>
      <c r="Q51" s="48"/>
      <c r="R51" s="48"/>
    </row>
  </sheetData>
  <sortState ref="C8:U12">
    <sortCondition ref="S8:S12"/>
  </sortState>
  <mergeCells count="19">
    <mergeCell ref="B1:T2"/>
    <mergeCell ref="J4:L4"/>
    <mergeCell ref="M4:P4"/>
    <mergeCell ref="Q4:S4"/>
    <mergeCell ref="T5:T6"/>
    <mergeCell ref="C19:T20"/>
    <mergeCell ref="L5:L6"/>
    <mergeCell ref="M5:M6"/>
    <mergeCell ref="N5:N6"/>
    <mergeCell ref="O5:O6"/>
    <mergeCell ref="P5:P6"/>
    <mergeCell ref="Q5:Q6"/>
    <mergeCell ref="E5:E6"/>
    <mergeCell ref="F5:F6"/>
    <mergeCell ref="J5:J6"/>
    <mergeCell ref="K5:K6"/>
    <mergeCell ref="G4:G6"/>
    <mergeCell ref="I4:I6"/>
    <mergeCell ref="H5:H6"/>
  </mergeCells>
  <pageMargins left="0.7" right="0.7" top="0.75" bottom="0.75" header="0.3" footer="0.3"/>
  <pageSetup scale="46" orientation="landscape" r:id="rId1"/>
  <headerFooter>
    <oddHeader>&amp;RKPSC Case No. 2022-00036
Commission Staff's First Set of Data Requests
Dated April 15, 2022
Item No. 22
Attachment 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7" tint="0.59999389629810485"/>
  </sheetPr>
  <dimension ref="B1:BS47"/>
  <sheetViews>
    <sheetView zoomScale="85" zoomScaleNormal="85" workbookViewId="0">
      <selection activeCell="H27" sqref="H27"/>
    </sheetView>
  </sheetViews>
  <sheetFormatPr defaultColWidth="9.140625" defaultRowHeight="15" x14ac:dyDescent="0.25"/>
  <cols>
    <col min="1" max="1" width="1.5703125" style="2" customWidth="1"/>
    <col min="2" max="2" width="1.42578125" style="2" customWidth="1"/>
    <col min="3" max="4" width="35.42578125" style="2" customWidth="1"/>
    <col min="5" max="5" width="10.5703125" style="2" customWidth="1"/>
    <col min="6" max="6" width="10.7109375" style="2" customWidth="1"/>
    <col min="7" max="7" width="17.140625" style="2" customWidth="1"/>
    <col min="8" max="8" width="18.5703125" style="2" customWidth="1"/>
    <col min="9" max="9" width="15.5703125" style="2" customWidth="1"/>
    <col min="10" max="10" width="10.5703125" style="2" bestFit="1" customWidth="1"/>
    <col min="11" max="11" width="33.5703125" style="2" customWidth="1"/>
    <col min="12" max="12" width="9.28515625" style="2" customWidth="1"/>
    <col min="13" max="14" width="9.140625" style="2" customWidth="1"/>
    <col min="15" max="15" width="9.140625" style="52" customWidth="1"/>
    <col min="16" max="16" width="8.28515625" style="52" customWidth="1"/>
    <col min="17" max="17" width="11.42578125" style="53" bestFit="1" customWidth="1"/>
    <col min="18" max="18" width="17.5703125" style="53" customWidth="1"/>
    <col min="19" max="19" width="13.28515625" style="31" customWidth="1"/>
    <col min="20" max="20" width="34.28515625" style="2" customWidth="1"/>
    <col min="21" max="21" width="1.42578125" style="31" customWidth="1"/>
    <col min="22" max="22" width="9.140625" style="2" customWidth="1"/>
    <col min="23" max="16384" width="9.140625" style="2"/>
  </cols>
  <sheetData>
    <row r="1" spans="2:71" ht="26.25" x14ac:dyDescent="0.25">
      <c r="B1" s="77" t="s">
        <v>52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"/>
    </row>
    <row r="2" spans="2:71" ht="27" thickBot="1" x14ac:dyDescent="0.3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"/>
    </row>
    <row r="3" spans="2:71" ht="15.75" thickBot="1" x14ac:dyDescent="0.3">
      <c r="B3" s="3"/>
      <c r="C3" s="4"/>
      <c r="D3" s="4"/>
      <c r="E3" s="4"/>
      <c r="F3" s="5"/>
      <c r="G3" s="5"/>
      <c r="H3" s="5"/>
      <c r="I3" s="5"/>
      <c r="J3" s="5"/>
      <c r="K3" s="5"/>
      <c r="L3" s="6"/>
      <c r="M3" s="7"/>
      <c r="N3" s="7"/>
      <c r="O3" s="8"/>
      <c r="P3" s="8"/>
      <c r="Q3" s="9"/>
      <c r="R3" s="10"/>
      <c r="S3" s="11"/>
      <c r="T3" s="4"/>
      <c r="U3" s="12"/>
    </row>
    <row r="4" spans="2:71" ht="15.75" x14ac:dyDescent="0.25">
      <c r="B4" s="13"/>
      <c r="C4" s="14" t="s">
        <v>62</v>
      </c>
      <c r="D4" s="15" t="s">
        <v>9</v>
      </c>
      <c r="E4" s="71" t="s">
        <v>1</v>
      </c>
      <c r="F4" s="16" t="s">
        <v>2</v>
      </c>
      <c r="G4" s="95" t="s">
        <v>53</v>
      </c>
      <c r="H4" s="16" t="s">
        <v>2</v>
      </c>
      <c r="I4" s="95" t="s">
        <v>54</v>
      </c>
      <c r="J4" s="100" t="s">
        <v>10</v>
      </c>
      <c r="K4" s="101"/>
      <c r="L4" s="102"/>
      <c r="M4" s="103" t="s">
        <v>3</v>
      </c>
      <c r="N4" s="103"/>
      <c r="O4" s="104"/>
      <c r="P4" s="104"/>
      <c r="Q4" s="105" t="s">
        <v>11</v>
      </c>
      <c r="R4" s="106"/>
      <c r="S4" s="107"/>
      <c r="T4" s="17"/>
      <c r="U4" s="18"/>
    </row>
    <row r="5" spans="2:71" ht="15.75" x14ac:dyDescent="0.25">
      <c r="B5" s="13"/>
      <c r="C5" s="54"/>
      <c r="D5" s="55"/>
      <c r="E5" s="91" t="s">
        <v>4</v>
      </c>
      <c r="F5" s="93" t="s">
        <v>2</v>
      </c>
      <c r="G5" s="96"/>
      <c r="H5" s="98" t="s">
        <v>55</v>
      </c>
      <c r="I5" s="96"/>
      <c r="J5" s="93" t="s">
        <v>12</v>
      </c>
      <c r="K5" s="93" t="s">
        <v>13</v>
      </c>
      <c r="L5" s="85" t="s">
        <v>14</v>
      </c>
      <c r="M5" s="87" t="s">
        <v>15</v>
      </c>
      <c r="N5" s="88" t="s">
        <v>16</v>
      </c>
      <c r="O5" s="88" t="s">
        <v>5</v>
      </c>
      <c r="P5" s="88" t="s">
        <v>6</v>
      </c>
      <c r="Q5" s="89" t="s">
        <v>17</v>
      </c>
      <c r="R5" s="56" t="s">
        <v>18</v>
      </c>
      <c r="S5" s="19" t="s">
        <v>19</v>
      </c>
      <c r="T5" s="75" t="s">
        <v>20</v>
      </c>
      <c r="U5" s="18"/>
    </row>
    <row r="6" spans="2:71" ht="15.75" x14ac:dyDescent="0.25">
      <c r="B6" s="13"/>
      <c r="C6" s="57"/>
      <c r="D6" s="58"/>
      <c r="E6" s="92"/>
      <c r="F6" s="94"/>
      <c r="G6" s="97"/>
      <c r="H6" s="99"/>
      <c r="I6" s="97"/>
      <c r="J6" s="94"/>
      <c r="K6" s="94"/>
      <c r="L6" s="86"/>
      <c r="M6" s="86"/>
      <c r="N6" s="86"/>
      <c r="O6" s="86"/>
      <c r="P6" s="86"/>
      <c r="Q6" s="90"/>
      <c r="R6" s="59" t="s">
        <v>21</v>
      </c>
      <c r="S6" s="60" t="s">
        <v>22</v>
      </c>
      <c r="T6" s="76"/>
      <c r="U6" s="18"/>
    </row>
    <row r="7" spans="2:71" ht="60" x14ac:dyDescent="0.25">
      <c r="B7" s="13"/>
      <c r="C7" s="109" t="s">
        <v>32</v>
      </c>
      <c r="D7" s="110" t="s">
        <v>33</v>
      </c>
      <c r="E7" s="111">
        <v>205000</v>
      </c>
      <c r="F7" s="112">
        <v>73</v>
      </c>
      <c r="G7" s="112">
        <f t="shared" ref="G7:G8" si="0">-((0.037+0.03)/2)*F7</f>
        <v>-2.4455</v>
      </c>
      <c r="H7" s="112">
        <f t="shared" ref="H7:H8" si="1">SUM(F7:G7)</f>
        <v>70.554500000000004</v>
      </c>
      <c r="I7" s="113">
        <v>0.4</v>
      </c>
      <c r="J7" s="114" t="s">
        <v>0</v>
      </c>
      <c r="K7" s="114" t="s">
        <v>8</v>
      </c>
      <c r="L7" s="115">
        <v>8.74</v>
      </c>
      <c r="M7" s="116">
        <v>12400</v>
      </c>
      <c r="N7" s="117">
        <v>1.7</v>
      </c>
      <c r="O7" s="118">
        <f>((N7*M7)/20000)/100</f>
        <v>1.0540000000000001E-2</v>
      </c>
      <c r="P7" s="118">
        <v>0.125</v>
      </c>
      <c r="Q7" s="119">
        <f>+((1-$E$12)*(N7*M7*$E$13)/1000000)+(($E$12*N7*M7*$E$14)/1000000)</f>
        <v>4.6307934366400003</v>
      </c>
      <c r="R7" s="120">
        <f>F7+L7+Q7</f>
        <v>86.37079343664</v>
      </c>
      <c r="S7" s="120">
        <f>R7/(M7/500)</f>
        <v>3.4826932837354838</v>
      </c>
      <c r="T7" s="121" t="s">
        <v>39</v>
      </c>
      <c r="U7" s="20"/>
    </row>
    <row r="8" spans="2:71" ht="60" x14ac:dyDescent="0.25">
      <c r="B8" s="13"/>
      <c r="C8" s="109" t="s">
        <v>34</v>
      </c>
      <c r="D8" s="110" t="s">
        <v>35</v>
      </c>
      <c r="E8" s="111">
        <v>150000</v>
      </c>
      <c r="F8" s="112">
        <v>75</v>
      </c>
      <c r="G8" s="112">
        <f t="shared" si="0"/>
        <v>-2.5125000000000002</v>
      </c>
      <c r="H8" s="112">
        <f t="shared" si="1"/>
        <v>72.487499999999997</v>
      </c>
      <c r="I8" s="113">
        <v>0.4</v>
      </c>
      <c r="J8" s="114" t="s">
        <v>0</v>
      </c>
      <c r="K8" s="114" t="s">
        <v>36</v>
      </c>
      <c r="L8" s="115">
        <v>9.57</v>
      </c>
      <c r="M8" s="116">
        <v>12000</v>
      </c>
      <c r="N8" s="117">
        <v>1.45</v>
      </c>
      <c r="O8" s="118">
        <f>((N8*M8)/20000)/100</f>
        <v>8.6999999999999994E-3</v>
      </c>
      <c r="P8" s="118">
        <v>0.14000000000000001</v>
      </c>
      <c r="Q8" s="119">
        <f>+((1-$E$12)*(N8*M8*$E$13)/1000000)+(($E$12*N8*M8*$E$14)/1000000)</f>
        <v>3.8223816791999994</v>
      </c>
      <c r="R8" s="120">
        <f>F8+L8+Q8</f>
        <v>88.392381679199985</v>
      </c>
      <c r="S8" s="120">
        <f>R8/(M8/500)</f>
        <v>3.6830159032999994</v>
      </c>
      <c r="T8" s="121" t="s">
        <v>40</v>
      </c>
      <c r="U8" s="20"/>
    </row>
    <row r="9" spans="2:71" x14ac:dyDescent="0.25">
      <c r="B9" s="13"/>
      <c r="C9" s="21"/>
      <c r="D9" s="22"/>
      <c r="E9" s="33"/>
      <c r="F9" s="62"/>
      <c r="G9" s="70"/>
      <c r="H9" s="70"/>
      <c r="I9" s="70"/>
      <c r="J9" s="23"/>
      <c r="K9" s="23"/>
      <c r="L9" s="63"/>
      <c r="M9" s="64"/>
      <c r="N9" s="65"/>
      <c r="O9" s="66"/>
      <c r="P9" s="66"/>
      <c r="Q9" s="27"/>
      <c r="R9" s="28"/>
      <c r="S9" s="28"/>
      <c r="T9" s="30"/>
      <c r="U9" s="20"/>
    </row>
    <row r="10" spans="2:71" s="31" customFormat="1" ht="15.75" thickBot="1" x14ac:dyDescent="0.3">
      <c r="B10" s="13"/>
      <c r="C10" s="21"/>
      <c r="D10" s="22"/>
      <c r="E10" s="33"/>
      <c r="F10" s="62"/>
      <c r="G10" s="62"/>
      <c r="H10" s="62"/>
      <c r="I10" s="62"/>
      <c r="J10" s="23"/>
      <c r="K10" s="23"/>
      <c r="L10" s="24"/>
      <c r="M10" s="25"/>
      <c r="N10" s="25"/>
      <c r="O10" s="61"/>
      <c r="P10" s="61"/>
      <c r="Q10" s="27"/>
      <c r="R10" s="28"/>
      <c r="S10" s="29"/>
      <c r="T10" s="30"/>
      <c r="U10" s="18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</row>
    <row r="11" spans="2:71" s="31" customFormat="1" ht="16.5" customHeight="1" x14ac:dyDescent="0.25">
      <c r="B11" s="13"/>
      <c r="C11" s="73" t="s">
        <v>26</v>
      </c>
      <c r="D11" s="74"/>
      <c r="E11" s="17"/>
      <c r="F11" s="22"/>
      <c r="G11" s="62"/>
      <c r="H11" s="62"/>
      <c r="I11" s="62"/>
      <c r="J11" s="23"/>
      <c r="K11" s="23"/>
      <c r="L11" s="24"/>
      <c r="M11" s="25"/>
      <c r="N11" s="25"/>
      <c r="O11" s="26"/>
      <c r="P11" s="26"/>
      <c r="Q11" s="27"/>
      <c r="R11" s="28"/>
      <c r="S11" s="29"/>
      <c r="T11" s="30"/>
      <c r="U11" s="18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2:71" s="31" customFormat="1" ht="16.5" customHeight="1" x14ac:dyDescent="0.25">
      <c r="B12" s="13"/>
      <c r="C12" s="21" t="s">
        <v>23</v>
      </c>
      <c r="D12" s="22"/>
      <c r="E12" s="32">
        <v>0.98829999999999996</v>
      </c>
      <c r="F12" s="22"/>
      <c r="G12" s="22"/>
      <c r="H12" s="22"/>
      <c r="I12" s="22"/>
      <c r="J12" s="22"/>
      <c r="K12" s="22"/>
      <c r="L12" s="22"/>
      <c r="M12" s="33"/>
      <c r="N12" s="33"/>
      <c r="O12" s="26"/>
      <c r="P12" s="26"/>
      <c r="Q12" s="24"/>
      <c r="R12" s="27"/>
      <c r="S12" s="34"/>
      <c r="T12" s="30"/>
      <c r="U12" s="18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2:71" s="31" customFormat="1" ht="18" x14ac:dyDescent="0.35">
      <c r="B13" s="13"/>
      <c r="C13" s="21" t="s">
        <v>24</v>
      </c>
      <c r="D13" s="22"/>
      <c r="E13" s="35">
        <v>1.5</v>
      </c>
      <c r="F13" s="22"/>
      <c r="G13" s="22"/>
      <c r="H13" s="22"/>
      <c r="I13" s="22"/>
      <c r="J13" s="22"/>
      <c r="K13" s="22"/>
      <c r="L13" s="22"/>
      <c r="M13" s="33"/>
      <c r="N13" s="33"/>
      <c r="O13" s="26"/>
      <c r="P13" s="26"/>
      <c r="Q13" s="24"/>
      <c r="R13" s="27"/>
      <c r="S13" s="34"/>
      <c r="T13" s="30"/>
      <c r="U13" s="18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2:71" s="31" customFormat="1" ht="15.75" thickBot="1" x14ac:dyDescent="0.3">
      <c r="B14" s="13"/>
      <c r="C14" s="36" t="s">
        <v>25</v>
      </c>
      <c r="D14" s="37"/>
      <c r="E14" s="38">
        <v>222.26</v>
      </c>
      <c r="F14" s="22"/>
      <c r="G14" s="22"/>
      <c r="H14" s="22"/>
      <c r="I14" s="22"/>
      <c r="J14" s="22"/>
      <c r="K14" s="22"/>
      <c r="L14" s="22"/>
      <c r="M14" s="33"/>
      <c r="N14" s="33"/>
      <c r="O14" s="26"/>
      <c r="P14" s="26"/>
      <c r="Q14" s="24"/>
      <c r="R14" s="27"/>
      <c r="S14" s="34"/>
      <c r="T14" s="30"/>
      <c r="U14" s="18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2:71" s="31" customFormat="1" ht="16.5" customHeight="1" x14ac:dyDescent="0.25">
      <c r="B15" s="13"/>
      <c r="C15" s="79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1"/>
      <c r="U15" s="18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2:71" s="31" customFormat="1" ht="15.75" thickBot="1" x14ac:dyDescent="0.3">
      <c r="B16" s="13"/>
      <c r="C16" s="82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4"/>
      <c r="U16" s="18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2:71" s="31" customFormat="1" ht="15.75" thickBot="1" x14ac:dyDescent="0.3">
      <c r="B17" s="39"/>
      <c r="C17" s="40"/>
      <c r="D17" s="40"/>
      <c r="E17" s="40"/>
      <c r="F17" s="40"/>
      <c r="G17" s="40"/>
      <c r="H17" s="40"/>
      <c r="I17" s="40"/>
      <c r="J17" s="41"/>
      <c r="K17" s="41"/>
      <c r="L17" s="40"/>
      <c r="M17" s="40"/>
      <c r="N17" s="40"/>
      <c r="O17" s="42"/>
      <c r="P17" s="42"/>
      <c r="Q17" s="43"/>
      <c r="R17" s="43"/>
      <c r="S17" s="44"/>
      <c r="T17" s="40"/>
      <c r="U17" s="45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2:71" s="31" customFormat="1" ht="16.5" customHeight="1" x14ac:dyDescent="0.25">
      <c r="C18" s="2"/>
      <c r="D18" s="2"/>
      <c r="E18" s="2"/>
      <c r="F18" s="2"/>
      <c r="G18" s="2"/>
      <c r="H18" s="2"/>
      <c r="I18" s="2"/>
      <c r="J18" s="46"/>
      <c r="K18" s="46"/>
      <c r="L18" s="2"/>
      <c r="M18" s="2"/>
      <c r="N18" s="2"/>
      <c r="O18" s="47"/>
      <c r="P18" s="47"/>
      <c r="Q18" s="48"/>
      <c r="R18" s="48"/>
      <c r="T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2:71" s="31" customFormat="1" ht="16.5" customHeight="1" x14ac:dyDescent="0.25">
      <c r="C19" s="2"/>
      <c r="D19" s="2"/>
      <c r="E19" s="2"/>
      <c r="F19" s="2"/>
      <c r="G19" s="2"/>
      <c r="H19" s="2"/>
      <c r="I19" s="2"/>
      <c r="J19" s="46"/>
      <c r="K19" s="46"/>
      <c r="L19" s="2"/>
      <c r="M19" s="2"/>
      <c r="N19" s="2"/>
      <c r="O19" s="47"/>
      <c r="P19" s="47"/>
      <c r="Q19" s="48"/>
      <c r="R19" s="48"/>
      <c r="T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2:71" s="31" customFormat="1" ht="16.5" customHeight="1" x14ac:dyDescent="0.25">
      <c r="C20" s="49"/>
      <c r="D20" s="49"/>
      <c r="E20" s="50"/>
      <c r="F20" s="2"/>
      <c r="J20" s="46"/>
      <c r="K20" s="46"/>
      <c r="L20" s="2"/>
      <c r="M20" s="2"/>
      <c r="N20" s="2"/>
      <c r="O20" s="47"/>
      <c r="P20" s="47"/>
      <c r="Q20" s="48"/>
      <c r="R20" s="48"/>
      <c r="S20" s="51"/>
      <c r="T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2:71" s="31" customFormat="1" ht="16.5" customHeight="1" x14ac:dyDescent="0.25">
      <c r="C21" s="70"/>
      <c r="D21" s="2"/>
      <c r="E21" s="2"/>
      <c r="F21" s="2"/>
      <c r="G21" s="2"/>
      <c r="H21" s="2"/>
      <c r="I21" s="2"/>
      <c r="J21" s="46"/>
      <c r="K21" s="46"/>
      <c r="L21" s="2"/>
      <c r="M21" s="2"/>
      <c r="N21" s="2"/>
      <c r="O21" s="47"/>
      <c r="P21" s="47"/>
      <c r="Q21" s="48"/>
      <c r="R21" s="48"/>
      <c r="T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2:71" s="31" customFormat="1" ht="16.5" customHeight="1" x14ac:dyDescent="0.25">
      <c r="C22" s="70"/>
      <c r="D22" s="2"/>
      <c r="E22" s="2"/>
      <c r="F22" s="2"/>
      <c r="G22" s="2"/>
      <c r="H22" s="2"/>
      <c r="I22" s="2"/>
      <c r="J22" s="46"/>
      <c r="K22" s="46"/>
      <c r="L22" s="2"/>
      <c r="M22" s="2"/>
      <c r="N22" s="2"/>
      <c r="O22" s="47"/>
      <c r="P22" s="47"/>
      <c r="Q22" s="48"/>
      <c r="R22" s="48"/>
      <c r="T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2:71" s="31" customFormat="1" ht="16.5" customHeight="1" x14ac:dyDescent="0.25">
      <c r="C23" s="70"/>
      <c r="D23" s="2"/>
      <c r="E23" s="2"/>
      <c r="F23" s="2"/>
      <c r="G23" s="2"/>
      <c r="H23" s="2"/>
      <c r="I23" s="2"/>
      <c r="J23" s="46"/>
      <c r="K23" s="46"/>
      <c r="L23" s="2"/>
      <c r="M23" s="2"/>
      <c r="N23" s="2"/>
      <c r="O23" s="47"/>
      <c r="P23" s="47"/>
      <c r="Q23" s="48"/>
      <c r="R23" s="48"/>
      <c r="T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2:71" s="31" customFormat="1" ht="16.5" customHeight="1" x14ac:dyDescent="0.25">
      <c r="C24" s="70"/>
      <c r="D24" s="2"/>
      <c r="E24" s="2"/>
      <c r="F24" s="2"/>
      <c r="G24" s="2"/>
      <c r="H24" s="2"/>
      <c r="I24" s="2"/>
      <c r="J24" s="46"/>
      <c r="K24" s="46"/>
      <c r="L24" s="2"/>
      <c r="M24" s="2"/>
      <c r="N24" s="2"/>
      <c r="O24" s="47"/>
      <c r="P24" s="47"/>
      <c r="Q24" s="48"/>
      <c r="R24" s="48"/>
      <c r="T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2:71" s="31" customFormat="1" ht="16.5" customHeight="1" x14ac:dyDescent="0.25">
      <c r="C25" s="70"/>
      <c r="D25" s="2"/>
      <c r="E25" s="2"/>
      <c r="F25" s="2"/>
      <c r="G25" s="2"/>
      <c r="H25" s="2"/>
      <c r="I25" s="2"/>
      <c r="J25" s="46"/>
      <c r="K25" s="46"/>
      <c r="L25" s="2"/>
      <c r="M25" s="2"/>
      <c r="N25" s="2"/>
      <c r="O25" s="47"/>
      <c r="P25" s="47"/>
      <c r="Q25" s="48"/>
      <c r="R25" s="48"/>
      <c r="T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2:71" s="31" customFormat="1" ht="16.5" customHeight="1" x14ac:dyDescent="0.25">
      <c r="C26" s="2"/>
      <c r="D26" s="2"/>
      <c r="E26" s="2"/>
      <c r="F26" s="2"/>
      <c r="G26" s="2"/>
      <c r="H26" s="2"/>
      <c r="I26" s="2"/>
      <c r="J26" s="46"/>
      <c r="K26" s="46"/>
      <c r="L26" s="2"/>
      <c r="M26" s="2"/>
      <c r="N26" s="2"/>
      <c r="O26" s="47"/>
      <c r="P26" s="47"/>
      <c r="Q26" s="48"/>
      <c r="R26" s="48"/>
      <c r="T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2:71" s="31" customFormat="1" ht="16.5" customHeight="1" x14ac:dyDescent="0.25">
      <c r="C27" s="2"/>
      <c r="D27" s="2"/>
      <c r="E27" s="2"/>
      <c r="F27" s="2"/>
      <c r="G27" s="2"/>
      <c r="H27" s="2"/>
      <c r="I27" s="2"/>
      <c r="J27" s="46"/>
      <c r="K27" s="46"/>
      <c r="L27" s="2"/>
      <c r="M27" s="2"/>
      <c r="N27" s="2"/>
      <c r="O27" s="47"/>
      <c r="P27" s="47"/>
      <c r="Q27" s="48"/>
      <c r="R27" s="48"/>
      <c r="T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2:71" s="31" customFormat="1" ht="16.5" customHeight="1" x14ac:dyDescent="0.25">
      <c r="C28" s="2"/>
      <c r="D28" s="2"/>
      <c r="E28" s="2"/>
      <c r="F28" s="2"/>
      <c r="G28" s="2"/>
      <c r="H28" s="2"/>
      <c r="I28" s="2"/>
      <c r="J28" s="46"/>
      <c r="K28" s="46"/>
      <c r="L28" s="2"/>
      <c r="M28" s="2"/>
      <c r="N28" s="2"/>
      <c r="O28" s="47"/>
      <c r="P28" s="47"/>
      <c r="Q28" s="48"/>
      <c r="R28" s="48"/>
      <c r="T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2:71" s="31" customFormat="1" ht="16.5" customHeight="1" x14ac:dyDescent="0.25">
      <c r="C29" s="2"/>
      <c r="D29" s="2"/>
      <c r="E29" s="2"/>
      <c r="F29" s="2"/>
      <c r="G29" s="2"/>
      <c r="H29" s="2"/>
      <c r="I29" s="2"/>
      <c r="J29" s="46"/>
      <c r="K29" s="46"/>
      <c r="L29" s="2"/>
      <c r="M29" s="2"/>
      <c r="N29" s="2"/>
      <c r="O29" s="47"/>
      <c r="P29" s="47"/>
      <c r="Q29" s="48"/>
      <c r="R29" s="48"/>
      <c r="T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0" spans="2:71" s="31" customFormat="1" ht="16.5" customHeight="1" x14ac:dyDescent="0.25">
      <c r="C30" s="2"/>
      <c r="D30" s="2"/>
      <c r="E30" s="2"/>
      <c r="F30" s="2"/>
      <c r="G30" s="2"/>
      <c r="H30" s="2"/>
      <c r="I30" s="2"/>
      <c r="J30" s="46"/>
      <c r="K30" s="46"/>
      <c r="L30" s="2"/>
      <c r="M30" s="2"/>
      <c r="N30" s="2"/>
      <c r="O30" s="47"/>
      <c r="P30" s="47"/>
      <c r="Q30" s="48"/>
      <c r="R30" s="48"/>
      <c r="T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2:71" s="31" customFormat="1" ht="16.5" customHeight="1" x14ac:dyDescent="0.25">
      <c r="C31" s="2"/>
      <c r="D31" s="2"/>
      <c r="E31" s="2"/>
      <c r="F31" s="2"/>
      <c r="G31" s="2"/>
      <c r="H31" s="2"/>
      <c r="I31" s="2"/>
      <c r="J31" s="46"/>
      <c r="K31" s="46"/>
      <c r="L31" s="2"/>
      <c r="M31" s="2"/>
      <c r="N31" s="2"/>
      <c r="O31" s="47"/>
      <c r="P31" s="47"/>
      <c r="Q31" s="48"/>
      <c r="R31" s="48"/>
      <c r="T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2:71" s="31" customFormat="1" ht="16.5" customHeight="1" x14ac:dyDescent="0.25">
      <c r="C32" s="2"/>
      <c r="D32" s="2"/>
      <c r="E32" s="2"/>
      <c r="F32" s="2"/>
      <c r="G32" s="2"/>
      <c r="H32" s="2"/>
      <c r="I32" s="2"/>
      <c r="J32" s="46"/>
      <c r="K32" s="46"/>
      <c r="L32" s="2"/>
      <c r="M32" s="2"/>
      <c r="N32" s="2"/>
      <c r="O32" s="47"/>
      <c r="P32" s="47"/>
      <c r="Q32" s="48"/>
      <c r="R32" s="48"/>
      <c r="T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2:71" s="31" customFormat="1" ht="16.5" customHeight="1" x14ac:dyDescent="0.25">
      <c r="C33" s="2"/>
      <c r="D33" s="2"/>
      <c r="E33" s="2"/>
      <c r="F33" s="2"/>
      <c r="G33" s="2"/>
      <c r="H33" s="2"/>
      <c r="I33" s="2"/>
      <c r="J33" s="46"/>
      <c r="K33" s="46"/>
      <c r="L33" s="2"/>
      <c r="M33" s="2"/>
      <c r="N33" s="2"/>
      <c r="O33" s="47"/>
      <c r="P33" s="47"/>
      <c r="Q33" s="48"/>
      <c r="R33" s="48"/>
      <c r="T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2:71" s="31" customFormat="1" ht="16.5" customHeight="1" x14ac:dyDescent="0.25">
      <c r="C34" s="2"/>
      <c r="D34" s="2"/>
      <c r="E34" s="2"/>
      <c r="F34" s="2"/>
      <c r="G34" s="2"/>
      <c r="H34" s="2"/>
      <c r="I34" s="2"/>
      <c r="J34" s="46"/>
      <c r="K34" s="46"/>
      <c r="L34" s="2"/>
      <c r="M34" s="2"/>
      <c r="N34" s="2"/>
      <c r="O34" s="47"/>
      <c r="P34" s="47"/>
      <c r="Q34" s="48"/>
      <c r="R34" s="48"/>
      <c r="T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2:71" s="31" customFormat="1" ht="16.5" customHeight="1" x14ac:dyDescent="0.25">
      <c r="C35" s="2"/>
      <c r="D35" s="2"/>
      <c r="E35" s="2"/>
      <c r="F35" s="2"/>
      <c r="G35" s="2"/>
      <c r="H35" s="2"/>
      <c r="I35" s="2"/>
      <c r="J35" s="46"/>
      <c r="K35" s="46"/>
      <c r="L35" s="2"/>
      <c r="M35" s="2"/>
      <c r="N35" s="2"/>
      <c r="O35" s="47"/>
      <c r="P35" s="47"/>
      <c r="Q35" s="48"/>
      <c r="R35" s="48"/>
      <c r="T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2:71" s="31" customFormat="1" ht="16.5" customHeight="1" x14ac:dyDescent="0.25">
      <c r="C36" s="2"/>
      <c r="D36" s="2"/>
      <c r="E36" s="2"/>
      <c r="F36" s="2"/>
      <c r="G36" s="2"/>
      <c r="H36" s="2"/>
      <c r="I36" s="2"/>
      <c r="J36" s="46"/>
      <c r="K36" s="46"/>
      <c r="L36" s="2"/>
      <c r="M36" s="2"/>
      <c r="N36" s="2"/>
      <c r="O36" s="47"/>
      <c r="P36" s="47"/>
      <c r="Q36" s="48"/>
      <c r="R36" s="48"/>
      <c r="T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2:71" s="31" customFormat="1" ht="16.5" customHeight="1" x14ac:dyDescent="0.25">
      <c r="C37" s="2"/>
      <c r="D37" s="2"/>
      <c r="E37" s="2"/>
      <c r="F37" s="2"/>
      <c r="G37" s="2"/>
      <c r="H37" s="2"/>
      <c r="I37" s="2"/>
      <c r="J37" s="46"/>
      <c r="K37" s="46"/>
      <c r="L37" s="2"/>
      <c r="M37" s="2"/>
      <c r="N37" s="2"/>
      <c r="O37" s="47"/>
      <c r="P37" s="47"/>
      <c r="Q37" s="48"/>
      <c r="R37" s="48"/>
      <c r="T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2:71" s="31" customFormat="1" ht="16.5" customHeight="1" x14ac:dyDescent="0.25">
      <c r="C38" s="2"/>
      <c r="D38" s="2"/>
      <c r="E38" s="2"/>
      <c r="F38" s="2"/>
      <c r="G38" s="2"/>
      <c r="H38" s="2"/>
      <c r="I38" s="2"/>
      <c r="J38" s="46"/>
      <c r="K38" s="46"/>
      <c r="L38" s="2"/>
      <c r="M38" s="2"/>
      <c r="N38" s="2"/>
      <c r="O38" s="47"/>
      <c r="P38" s="47"/>
      <c r="Q38" s="48"/>
      <c r="R38" s="48"/>
      <c r="T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2:71" s="31" customFormat="1" ht="16.5" customHeight="1" x14ac:dyDescent="0.25">
      <c r="C39" s="2"/>
      <c r="D39" s="2"/>
      <c r="E39" s="2"/>
      <c r="F39" s="2"/>
      <c r="G39" s="2"/>
      <c r="H39" s="2"/>
      <c r="I39" s="2"/>
      <c r="J39" s="46"/>
      <c r="K39" s="46"/>
      <c r="L39" s="2"/>
      <c r="M39" s="2"/>
      <c r="N39" s="2"/>
      <c r="O39" s="47"/>
      <c r="P39" s="47"/>
      <c r="Q39" s="48"/>
      <c r="R39" s="48"/>
      <c r="T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2:71" ht="16.5" customHeight="1" x14ac:dyDescent="0.25">
      <c r="J40" s="46"/>
      <c r="K40" s="46"/>
      <c r="O40" s="47"/>
      <c r="P40" s="47"/>
      <c r="Q40" s="48"/>
      <c r="R40" s="48"/>
    </row>
    <row r="41" spans="2:71" ht="16.5" customHeight="1" x14ac:dyDescent="0.25">
      <c r="J41" s="46"/>
      <c r="K41" s="46"/>
      <c r="O41" s="47"/>
      <c r="P41" s="47"/>
      <c r="Q41" s="48"/>
      <c r="R41" s="48"/>
    </row>
    <row r="42" spans="2:71" ht="16.5" customHeight="1" x14ac:dyDescent="0.25">
      <c r="J42" s="46"/>
      <c r="K42" s="46"/>
      <c r="O42" s="47"/>
      <c r="P42" s="47"/>
      <c r="Q42" s="48"/>
      <c r="R42" s="48"/>
    </row>
    <row r="43" spans="2:71" x14ac:dyDescent="0.25">
      <c r="J43" s="46"/>
      <c r="K43" s="46"/>
      <c r="O43" s="47"/>
      <c r="P43" s="47"/>
      <c r="Q43" s="48"/>
      <c r="R43" s="48"/>
    </row>
    <row r="44" spans="2:71" x14ac:dyDescent="0.25">
      <c r="J44" s="46"/>
      <c r="K44" s="46"/>
      <c r="O44" s="47"/>
      <c r="P44" s="47"/>
      <c r="Q44" s="48"/>
      <c r="R44" s="48"/>
    </row>
    <row r="45" spans="2:71" s="31" customFormat="1" x14ac:dyDescent="0.25">
      <c r="B45" s="2"/>
      <c r="C45" s="2"/>
      <c r="D45" s="2"/>
      <c r="E45" s="2"/>
      <c r="F45" s="2"/>
      <c r="G45" s="2"/>
      <c r="H45" s="2"/>
      <c r="I45" s="2"/>
      <c r="J45" s="46"/>
      <c r="K45" s="46"/>
      <c r="L45" s="2"/>
      <c r="M45" s="2"/>
      <c r="N45" s="2"/>
      <c r="O45" s="47"/>
      <c r="P45" s="47"/>
      <c r="Q45" s="48"/>
      <c r="R45" s="48"/>
      <c r="T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2:71" s="31" customFormat="1" x14ac:dyDescent="0.25">
      <c r="B46" s="2"/>
      <c r="C46" s="2"/>
      <c r="D46" s="2"/>
      <c r="E46" s="2"/>
      <c r="F46" s="2"/>
      <c r="G46" s="2"/>
      <c r="H46" s="2"/>
      <c r="I46" s="2"/>
      <c r="J46" s="46"/>
      <c r="K46" s="46"/>
      <c r="L46" s="2"/>
      <c r="M46" s="2"/>
      <c r="N46" s="2"/>
      <c r="O46" s="47"/>
      <c r="P46" s="47"/>
      <c r="Q46" s="48"/>
      <c r="R46" s="48"/>
      <c r="T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2:71" s="31" customFormat="1" x14ac:dyDescent="0.25">
      <c r="B47" s="2"/>
      <c r="C47" s="2"/>
      <c r="D47" s="2"/>
      <c r="E47" s="2"/>
      <c r="F47" s="2"/>
      <c r="G47" s="2"/>
      <c r="H47" s="2"/>
      <c r="I47" s="2"/>
      <c r="J47" s="46"/>
      <c r="K47" s="46"/>
      <c r="L47" s="2"/>
      <c r="M47" s="2"/>
      <c r="N47" s="2"/>
      <c r="O47" s="47"/>
      <c r="P47" s="47"/>
      <c r="Q47" s="48"/>
      <c r="R47" s="48"/>
      <c r="T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</sheetData>
  <mergeCells count="19">
    <mergeCell ref="B1:T2"/>
    <mergeCell ref="J4:L4"/>
    <mergeCell ref="M4:P4"/>
    <mergeCell ref="Q4:S4"/>
    <mergeCell ref="T5:T6"/>
    <mergeCell ref="C15:T16"/>
    <mergeCell ref="L5:L6"/>
    <mergeCell ref="M5:M6"/>
    <mergeCell ref="N5:N6"/>
    <mergeCell ref="O5:O6"/>
    <mergeCell ref="P5:P6"/>
    <mergeCell ref="Q5:Q6"/>
    <mergeCell ref="E5:E6"/>
    <mergeCell ref="F5:F6"/>
    <mergeCell ref="J5:J6"/>
    <mergeCell ref="K5:K6"/>
    <mergeCell ref="G4:G6"/>
    <mergeCell ref="I4:I6"/>
    <mergeCell ref="H5:H6"/>
  </mergeCells>
  <pageMargins left="0.7" right="0.7" top="0.75" bottom="0.75" header="0.3" footer="0.3"/>
  <pageSetup scale="46" orientation="landscape" r:id="rId1"/>
  <headerFooter>
    <oddHeader>&amp;RKPSC Case No. 2022-00036
Commission Staff's First Set of Data Requests
Dated April 15, 2022
Item No. 22
Attachment 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7" tint="0.59999389629810485"/>
  </sheetPr>
  <dimension ref="B1:BS46"/>
  <sheetViews>
    <sheetView tabSelected="1" topLeftCell="C1" zoomScale="85" zoomScaleNormal="85" workbookViewId="0">
      <selection activeCell="D25" sqref="D25"/>
    </sheetView>
  </sheetViews>
  <sheetFormatPr defaultColWidth="9.140625" defaultRowHeight="15" x14ac:dyDescent="0.25"/>
  <cols>
    <col min="1" max="1" width="1.5703125" style="2" customWidth="1"/>
    <col min="2" max="2" width="1.42578125" style="2" customWidth="1"/>
    <col min="3" max="4" width="35.42578125" style="2" customWidth="1"/>
    <col min="5" max="5" width="10.5703125" style="2" customWidth="1"/>
    <col min="6" max="6" width="10.7109375" style="2" customWidth="1"/>
    <col min="7" max="7" width="17.140625" style="2" customWidth="1"/>
    <col min="8" max="8" width="18.5703125" style="2" customWidth="1"/>
    <col min="9" max="9" width="15.5703125" style="2" customWidth="1"/>
    <col min="10" max="10" width="10.5703125" style="2" bestFit="1" customWidth="1"/>
    <col min="11" max="11" width="33.5703125" style="2" customWidth="1"/>
    <col min="12" max="12" width="9.28515625" style="2" customWidth="1"/>
    <col min="13" max="14" width="9.140625" style="2" customWidth="1"/>
    <col min="15" max="15" width="9.140625" style="52" customWidth="1"/>
    <col min="16" max="16" width="8.28515625" style="52" customWidth="1"/>
    <col min="17" max="17" width="11.42578125" style="53" bestFit="1" customWidth="1"/>
    <col min="18" max="18" width="17.5703125" style="53" customWidth="1"/>
    <col min="19" max="19" width="13.28515625" style="31" customWidth="1"/>
    <col min="20" max="20" width="34.28515625" style="2" customWidth="1"/>
    <col min="21" max="21" width="1.42578125" style="31" customWidth="1"/>
    <col min="22" max="22" width="9.140625" style="2" customWidth="1"/>
    <col min="23" max="16384" width="9.140625" style="2"/>
  </cols>
  <sheetData>
    <row r="1" spans="2:71" ht="26.25" x14ac:dyDescent="0.25">
      <c r="B1" s="77" t="s">
        <v>64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"/>
    </row>
    <row r="2" spans="2:71" ht="27" thickBot="1" x14ac:dyDescent="0.3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"/>
    </row>
    <row r="3" spans="2:71" ht="15.75" thickBot="1" x14ac:dyDescent="0.3">
      <c r="B3" s="3"/>
      <c r="C3" s="4"/>
      <c r="D3" s="4"/>
      <c r="E3" s="4"/>
      <c r="F3" s="5"/>
      <c r="G3" s="5"/>
      <c r="H3" s="5"/>
      <c r="I3" s="5"/>
      <c r="J3" s="5"/>
      <c r="K3" s="5"/>
      <c r="L3" s="6"/>
      <c r="M3" s="7"/>
      <c r="N3" s="7"/>
      <c r="O3" s="8"/>
      <c r="P3" s="8"/>
      <c r="Q3" s="9"/>
      <c r="R3" s="10"/>
      <c r="S3" s="11"/>
      <c r="T3" s="4"/>
      <c r="U3" s="12"/>
    </row>
    <row r="4" spans="2:71" ht="15.75" x14ac:dyDescent="0.25">
      <c r="B4" s="13"/>
      <c r="C4" s="14" t="s">
        <v>63</v>
      </c>
      <c r="D4" s="15" t="s">
        <v>9</v>
      </c>
      <c r="E4" s="71" t="s">
        <v>1</v>
      </c>
      <c r="F4" s="16" t="s">
        <v>2</v>
      </c>
      <c r="G4" s="95" t="s">
        <v>53</v>
      </c>
      <c r="H4" s="16" t="s">
        <v>2</v>
      </c>
      <c r="I4" s="95" t="s">
        <v>54</v>
      </c>
      <c r="J4" s="100" t="s">
        <v>10</v>
      </c>
      <c r="K4" s="101"/>
      <c r="L4" s="102"/>
      <c r="M4" s="103" t="s">
        <v>3</v>
      </c>
      <c r="N4" s="103"/>
      <c r="O4" s="104"/>
      <c r="P4" s="104"/>
      <c r="Q4" s="105" t="s">
        <v>11</v>
      </c>
      <c r="R4" s="106"/>
      <c r="S4" s="107"/>
      <c r="T4" s="17"/>
      <c r="U4" s="18"/>
    </row>
    <row r="5" spans="2:71" ht="15.75" x14ac:dyDescent="0.25">
      <c r="B5" s="13"/>
      <c r="C5" s="54"/>
      <c r="D5" s="55"/>
      <c r="E5" s="91" t="s">
        <v>4</v>
      </c>
      <c r="F5" s="93" t="s">
        <v>2</v>
      </c>
      <c r="G5" s="96"/>
      <c r="H5" s="98" t="s">
        <v>55</v>
      </c>
      <c r="I5" s="96"/>
      <c r="J5" s="93" t="s">
        <v>12</v>
      </c>
      <c r="K5" s="93" t="s">
        <v>13</v>
      </c>
      <c r="L5" s="85" t="s">
        <v>14</v>
      </c>
      <c r="M5" s="87" t="s">
        <v>15</v>
      </c>
      <c r="N5" s="88" t="s">
        <v>16</v>
      </c>
      <c r="O5" s="88" t="s">
        <v>5</v>
      </c>
      <c r="P5" s="88" t="s">
        <v>6</v>
      </c>
      <c r="Q5" s="89" t="s">
        <v>17</v>
      </c>
      <c r="R5" s="56" t="s">
        <v>18</v>
      </c>
      <c r="S5" s="19" t="s">
        <v>19</v>
      </c>
      <c r="T5" s="75" t="s">
        <v>20</v>
      </c>
      <c r="U5" s="18"/>
    </row>
    <row r="6" spans="2:71" ht="15.75" x14ac:dyDescent="0.25">
      <c r="B6" s="13"/>
      <c r="C6" s="57"/>
      <c r="D6" s="58"/>
      <c r="E6" s="92"/>
      <c r="F6" s="94"/>
      <c r="G6" s="97"/>
      <c r="H6" s="99"/>
      <c r="I6" s="97"/>
      <c r="J6" s="94"/>
      <c r="K6" s="94"/>
      <c r="L6" s="86"/>
      <c r="M6" s="86"/>
      <c r="N6" s="86"/>
      <c r="O6" s="86"/>
      <c r="P6" s="86"/>
      <c r="Q6" s="90"/>
      <c r="R6" s="59" t="s">
        <v>21</v>
      </c>
      <c r="S6" s="60" t="s">
        <v>22</v>
      </c>
      <c r="T6" s="76"/>
      <c r="U6" s="18"/>
    </row>
    <row r="7" spans="2:71" ht="60" x14ac:dyDescent="0.25">
      <c r="B7" s="13"/>
      <c r="C7" s="109" t="s">
        <v>34</v>
      </c>
      <c r="D7" s="110" t="s">
        <v>35</v>
      </c>
      <c r="E7" s="111">
        <v>150000</v>
      </c>
      <c r="F7" s="112">
        <v>75</v>
      </c>
      <c r="G7" s="112">
        <f t="shared" ref="G7" si="0">-((0.037+0.03)/2)*F7</f>
        <v>-2.5125000000000002</v>
      </c>
      <c r="H7" s="112">
        <f t="shared" ref="H7" si="1">SUM(F7:G7)</f>
        <v>72.487499999999997</v>
      </c>
      <c r="I7" s="113">
        <v>0.4</v>
      </c>
      <c r="J7" s="114" t="s">
        <v>0</v>
      </c>
      <c r="K7" s="114" t="s">
        <v>36</v>
      </c>
      <c r="L7" s="115">
        <v>9.57</v>
      </c>
      <c r="M7" s="116">
        <v>12000</v>
      </c>
      <c r="N7" s="117">
        <v>1.45</v>
      </c>
      <c r="O7" s="118">
        <f>((N7*M7)/20000)/100</f>
        <v>8.6999999999999994E-3</v>
      </c>
      <c r="P7" s="118">
        <v>0.14000000000000001</v>
      </c>
      <c r="Q7" s="119">
        <f>+((1-$E$11)*(N7*M7*$E$12)/1000000)+(($E$11*N7*M7*$E$13)/1000000)</f>
        <v>3.8223816791999994</v>
      </c>
      <c r="R7" s="120">
        <f>F7+L7+Q7</f>
        <v>88.392381679199985</v>
      </c>
      <c r="S7" s="120">
        <f>R7/(M7/500)</f>
        <v>3.6830159032999994</v>
      </c>
      <c r="T7" s="121" t="s">
        <v>40</v>
      </c>
      <c r="U7" s="20"/>
    </row>
    <row r="8" spans="2:71" x14ac:dyDescent="0.25">
      <c r="B8" s="13"/>
      <c r="C8" s="21"/>
      <c r="D8" s="22"/>
      <c r="E8" s="33"/>
      <c r="F8" s="62"/>
      <c r="G8" s="70"/>
      <c r="H8" s="70"/>
      <c r="I8" s="70"/>
      <c r="J8" s="23"/>
      <c r="K8" s="23"/>
      <c r="L8" s="63"/>
      <c r="M8" s="64"/>
      <c r="N8" s="65"/>
      <c r="O8" s="66"/>
      <c r="P8" s="66"/>
      <c r="Q8" s="27"/>
      <c r="R8" s="28"/>
      <c r="S8" s="28"/>
      <c r="T8" s="30"/>
      <c r="U8" s="20"/>
    </row>
    <row r="9" spans="2:71" s="31" customFormat="1" ht="15.75" thickBot="1" x14ac:dyDescent="0.3">
      <c r="B9" s="13"/>
      <c r="C9" s="21"/>
      <c r="D9" s="22"/>
      <c r="E9" s="33"/>
      <c r="F9" s="62"/>
      <c r="G9" s="62"/>
      <c r="H9" s="62"/>
      <c r="I9" s="62"/>
      <c r="J9" s="23"/>
      <c r="K9" s="23"/>
      <c r="L9" s="24"/>
      <c r="M9" s="25"/>
      <c r="N9" s="25"/>
      <c r="O9" s="61"/>
      <c r="P9" s="61"/>
      <c r="Q9" s="27"/>
      <c r="R9" s="28"/>
      <c r="S9" s="29"/>
      <c r="T9" s="30"/>
      <c r="U9" s="18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2:71" s="31" customFormat="1" ht="16.5" customHeight="1" x14ac:dyDescent="0.25">
      <c r="B10" s="13"/>
      <c r="C10" s="73" t="s">
        <v>26</v>
      </c>
      <c r="D10" s="74"/>
      <c r="E10" s="17"/>
      <c r="F10" s="22"/>
      <c r="G10" s="62"/>
      <c r="H10" s="62"/>
      <c r="I10" s="62"/>
      <c r="J10" s="23"/>
      <c r="K10" s="23"/>
      <c r="L10" s="24"/>
      <c r="M10" s="25"/>
      <c r="N10" s="25"/>
      <c r="O10" s="26"/>
      <c r="P10" s="26"/>
      <c r="Q10" s="27"/>
      <c r="R10" s="28"/>
      <c r="S10" s="29"/>
      <c r="T10" s="30"/>
      <c r="U10" s="18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</row>
    <row r="11" spans="2:71" s="31" customFormat="1" ht="16.5" customHeight="1" x14ac:dyDescent="0.25">
      <c r="B11" s="13"/>
      <c r="C11" s="21" t="s">
        <v>23</v>
      </c>
      <c r="D11" s="22"/>
      <c r="E11" s="32">
        <v>0.98829999999999996</v>
      </c>
      <c r="F11" s="22"/>
      <c r="G11" s="22"/>
      <c r="H11" s="22"/>
      <c r="I11" s="22"/>
      <c r="J11" s="22"/>
      <c r="K11" s="22"/>
      <c r="L11" s="22"/>
      <c r="M11" s="33"/>
      <c r="N11" s="33"/>
      <c r="O11" s="26"/>
      <c r="P11" s="26"/>
      <c r="Q11" s="24"/>
      <c r="R11" s="27"/>
      <c r="S11" s="34"/>
      <c r="T11" s="30"/>
      <c r="U11" s="18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2:71" s="31" customFormat="1" ht="18" x14ac:dyDescent="0.35">
      <c r="B12" s="13"/>
      <c r="C12" s="21" t="s">
        <v>24</v>
      </c>
      <c r="D12" s="22"/>
      <c r="E12" s="35">
        <v>1.5</v>
      </c>
      <c r="F12" s="22"/>
      <c r="G12" s="22"/>
      <c r="H12" s="22"/>
      <c r="I12" s="22"/>
      <c r="J12" s="22"/>
      <c r="K12" s="22"/>
      <c r="L12" s="22"/>
      <c r="M12" s="33"/>
      <c r="N12" s="33"/>
      <c r="O12" s="26"/>
      <c r="P12" s="26"/>
      <c r="Q12" s="24"/>
      <c r="R12" s="27"/>
      <c r="S12" s="34"/>
      <c r="T12" s="30"/>
      <c r="U12" s="18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2:71" s="31" customFormat="1" ht="15.75" thickBot="1" x14ac:dyDescent="0.3">
      <c r="B13" s="13"/>
      <c r="C13" s="36" t="s">
        <v>25</v>
      </c>
      <c r="D13" s="37"/>
      <c r="E13" s="38">
        <v>222.26</v>
      </c>
      <c r="F13" s="22"/>
      <c r="G13" s="22"/>
      <c r="H13" s="22"/>
      <c r="I13" s="22"/>
      <c r="J13" s="22"/>
      <c r="K13" s="22"/>
      <c r="L13" s="22"/>
      <c r="M13" s="33"/>
      <c r="N13" s="33"/>
      <c r="O13" s="26"/>
      <c r="P13" s="26"/>
      <c r="Q13" s="24"/>
      <c r="R13" s="27"/>
      <c r="S13" s="34"/>
      <c r="T13" s="30"/>
      <c r="U13" s="18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2:71" s="31" customFormat="1" ht="16.5" customHeight="1" x14ac:dyDescent="0.25">
      <c r="B14" s="13"/>
      <c r="C14" s="79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1"/>
      <c r="U14" s="18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2:71" s="31" customFormat="1" ht="15.75" thickBot="1" x14ac:dyDescent="0.3">
      <c r="B15" s="13"/>
      <c r="C15" s="82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4"/>
      <c r="U15" s="18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2:71" s="31" customFormat="1" ht="15.75" thickBot="1" x14ac:dyDescent="0.3">
      <c r="B16" s="39"/>
      <c r="C16" s="40"/>
      <c r="D16" s="40"/>
      <c r="E16" s="40"/>
      <c r="F16" s="40"/>
      <c r="G16" s="40"/>
      <c r="H16" s="40"/>
      <c r="I16" s="40"/>
      <c r="J16" s="41"/>
      <c r="K16" s="41"/>
      <c r="L16" s="40"/>
      <c r="M16" s="40"/>
      <c r="N16" s="40"/>
      <c r="O16" s="42"/>
      <c r="P16" s="42"/>
      <c r="Q16" s="43"/>
      <c r="R16" s="43"/>
      <c r="S16" s="44"/>
      <c r="T16" s="40"/>
      <c r="U16" s="45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3:71" s="31" customFormat="1" ht="16.5" customHeight="1" x14ac:dyDescent="0.25">
      <c r="C17" s="2"/>
      <c r="D17" s="2"/>
      <c r="E17" s="2"/>
      <c r="F17" s="2"/>
      <c r="G17" s="2"/>
      <c r="H17" s="2"/>
      <c r="I17" s="2"/>
      <c r="J17" s="46"/>
      <c r="K17" s="46"/>
      <c r="L17" s="2"/>
      <c r="M17" s="2"/>
      <c r="N17" s="2"/>
      <c r="O17" s="47"/>
      <c r="P17" s="47"/>
      <c r="Q17" s="48"/>
      <c r="R17" s="48"/>
      <c r="T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3:71" s="31" customFormat="1" ht="16.5" customHeight="1" x14ac:dyDescent="0.25">
      <c r="C18" s="2"/>
      <c r="D18" s="2"/>
      <c r="E18" s="2"/>
      <c r="F18" s="2"/>
      <c r="G18" s="2"/>
      <c r="H18" s="2"/>
      <c r="I18" s="2"/>
      <c r="J18" s="46"/>
      <c r="K18" s="46"/>
      <c r="L18" s="2"/>
      <c r="M18" s="2"/>
      <c r="N18" s="2"/>
      <c r="O18" s="47"/>
      <c r="P18" s="47"/>
      <c r="Q18" s="48"/>
      <c r="R18" s="48"/>
      <c r="T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3:71" s="31" customFormat="1" ht="16.5" customHeight="1" x14ac:dyDescent="0.25">
      <c r="C19" s="49"/>
      <c r="D19" s="49"/>
      <c r="E19" s="50"/>
      <c r="F19" s="2"/>
      <c r="J19" s="46"/>
      <c r="K19" s="46"/>
      <c r="L19" s="2"/>
      <c r="M19" s="2"/>
      <c r="N19" s="2"/>
      <c r="O19" s="47"/>
      <c r="P19" s="47"/>
      <c r="Q19" s="48"/>
      <c r="R19" s="48"/>
      <c r="S19" s="51"/>
      <c r="T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3:71" s="31" customFormat="1" ht="16.5" customHeight="1" x14ac:dyDescent="0.25">
      <c r="C20" s="70"/>
      <c r="D20" s="2"/>
      <c r="E20" s="2"/>
      <c r="F20" s="2"/>
      <c r="G20" s="2"/>
      <c r="H20" s="2"/>
      <c r="I20" s="2"/>
      <c r="J20" s="46"/>
      <c r="K20" s="46"/>
      <c r="L20" s="2"/>
      <c r="M20" s="2"/>
      <c r="N20" s="2"/>
      <c r="O20" s="47"/>
      <c r="P20" s="47"/>
      <c r="Q20" s="48"/>
      <c r="R20" s="48"/>
      <c r="T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3:71" s="31" customFormat="1" ht="16.5" customHeight="1" x14ac:dyDescent="0.25">
      <c r="C21" s="70"/>
      <c r="D21" s="2"/>
      <c r="E21" s="2"/>
      <c r="F21" s="2"/>
      <c r="G21" s="2"/>
      <c r="H21" s="2"/>
      <c r="I21" s="2"/>
      <c r="J21" s="46"/>
      <c r="K21" s="46"/>
      <c r="L21" s="2"/>
      <c r="M21" s="2"/>
      <c r="N21" s="2"/>
      <c r="O21" s="47"/>
      <c r="P21" s="47"/>
      <c r="Q21" s="48"/>
      <c r="R21" s="48"/>
      <c r="T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3:71" s="31" customFormat="1" ht="16.5" customHeight="1" x14ac:dyDescent="0.25">
      <c r="C22" s="70"/>
      <c r="D22" s="2"/>
      <c r="E22" s="2"/>
      <c r="F22" s="2"/>
      <c r="G22" s="2"/>
      <c r="H22" s="2"/>
      <c r="I22" s="2"/>
      <c r="J22" s="46"/>
      <c r="K22" s="46"/>
      <c r="L22" s="2"/>
      <c r="M22" s="2"/>
      <c r="N22" s="2"/>
      <c r="O22" s="47"/>
      <c r="P22" s="47"/>
      <c r="Q22" s="48"/>
      <c r="R22" s="48"/>
      <c r="T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3:71" s="31" customFormat="1" ht="16.5" customHeight="1" x14ac:dyDescent="0.25">
      <c r="C23" s="70"/>
      <c r="D23" s="2"/>
      <c r="E23" s="2"/>
      <c r="F23" s="2"/>
      <c r="G23" s="2"/>
      <c r="H23" s="2"/>
      <c r="I23" s="2"/>
      <c r="J23" s="46"/>
      <c r="K23" s="46"/>
      <c r="L23" s="2"/>
      <c r="M23" s="2"/>
      <c r="N23" s="2"/>
      <c r="O23" s="47"/>
      <c r="P23" s="47"/>
      <c r="Q23" s="48"/>
      <c r="R23" s="48"/>
      <c r="T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3:71" s="31" customFormat="1" ht="16.5" customHeight="1" x14ac:dyDescent="0.25">
      <c r="C24" s="70"/>
      <c r="D24" s="2"/>
      <c r="E24" s="2"/>
      <c r="F24" s="2"/>
      <c r="G24" s="2"/>
      <c r="H24" s="2"/>
      <c r="I24" s="2"/>
      <c r="J24" s="46"/>
      <c r="K24" s="46"/>
      <c r="L24" s="2"/>
      <c r="M24" s="2"/>
      <c r="N24" s="2"/>
      <c r="O24" s="47"/>
      <c r="P24" s="47"/>
      <c r="Q24" s="48"/>
      <c r="R24" s="48"/>
      <c r="T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3:71" s="31" customFormat="1" ht="16.5" customHeight="1" x14ac:dyDescent="0.25">
      <c r="C25" s="2"/>
      <c r="D25" s="2"/>
      <c r="E25" s="2"/>
      <c r="F25" s="2"/>
      <c r="G25" s="2"/>
      <c r="H25" s="2"/>
      <c r="I25" s="2"/>
      <c r="J25" s="46"/>
      <c r="K25" s="46"/>
      <c r="L25" s="2"/>
      <c r="M25" s="2"/>
      <c r="N25" s="2"/>
      <c r="O25" s="47"/>
      <c r="P25" s="47"/>
      <c r="Q25" s="48"/>
      <c r="R25" s="48"/>
      <c r="T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3:71" s="31" customFormat="1" ht="16.5" customHeight="1" x14ac:dyDescent="0.25">
      <c r="C26" s="2"/>
      <c r="D26" s="2"/>
      <c r="E26" s="2"/>
      <c r="F26" s="2"/>
      <c r="G26" s="2"/>
      <c r="H26" s="2"/>
      <c r="I26" s="2"/>
      <c r="J26" s="46"/>
      <c r="K26" s="46"/>
      <c r="L26" s="2"/>
      <c r="M26" s="2"/>
      <c r="N26" s="2"/>
      <c r="O26" s="47"/>
      <c r="P26" s="47"/>
      <c r="Q26" s="48"/>
      <c r="R26" s="48"/>
      <c r="T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3:71" s="31" customFormat="1" ht="16.5" customHeight="1" x14ac:dyDescent="0.25">
      <c r="C27" s="2"/>
      <c r="D27" s="2"/>
      <c r="E27" s="2"/>
      <c r="F27" s="2"/>
      <c r="G27" s="2"/>
      <c r="H27" s="2"/>
      <c r="I27" s="2"/>
      <c r="J27" s="46"/>
      <c r="K27" s="46"/>
      <c r="L27" s="2"/>
      <c r="M27" s="2"/>
      <c r="N27" s="2"/>
      <c r="O27" s="47"/>
      <c r="P27" s="47"/>
      <c r="Q27" s="48"/>
      <c r="R27" s="48"/>
      <c r="T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3:71" s="31" customFormat="1" ht="16.5" customHeight="1" x14ac:dyDescent="0.25">
      <c r="C28" s="2"/>
      <c r="D28" s="2"/>
      <c r="E28" s="2"/>
      <c r="F28" s="2"/>
      <c r="G28" s="2"/>
      <c r="H28" s="2"/>
      <c r="I28" s="2"/>
      <c r="J28" s="46"/>
      <c r="K28" s="46"/>
      <c r="L28" s="2"/>
      <c r="M28" s="2"/>
      <c r="N28" s="2"/>
      <c r="O28" s="47"/>
      <c r="P28" s="47"/>
      <c r="Q28" s="48"/>
      <c r="R28" s="48"/>
      <c r="T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3:71" s="31" customFormat="1" ht="16.5" customHeight="1" x14ac:dyDescent="0.25">
      <c r="C29" s="2"/>
      <c r="D29" s="2"/>
      <c r="E29" s="2"/>
      <c r="F29" s="2"/>
      <c r="G29" s="2"/>
      <c r="H29" s="2"/>
      <c r="I29" s="2"/>
      <c r="J29" s="46"/>
      <c r="K29" s="46"/>
      <c r="L29" s="2"/>
      <c r="M29" s="2"/>
      <c r="N29" s="2"/>
      <c r="O29" s="47"/>
      <c r="P29" s="47"/>
      <c r="Q29" s="48"/>
      <c r="R29" s="48"/>
      <c r="T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0" spans="3:71" s="31" customFormat="1" ht="16.5" customHeight="1" x14ac:dyDescent="0.25">
      <c r="C30" s="2"/>
      <c r="D30" s="2"/>
      <c r="E30" s="2"/>
      <c r="F30" s="2"/>
      <c r="G30" s="2"/>
      <c r="H30" s="2"/>
      <c r="I30" s="2"/>
      <c r="J30" s="46"/>
      <c r="K30" s="46"/>
      <c r="L30" s="2"/>
      <c r="M30" s="2"/>
      <c r="N30" s="2"/>
      <c r="O30" s="47"/>
      <c r="P30" s="47"/>
      <c r="Q30" s="48"/>
      <c r="R30" s="48"/>
      <c r="T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3:71" s="31" customFormat="1" ht="16.5" customHeight="1" x14ac:dyDescent="0.25">
      <c r="C31" s="2"/>
      <c r="D31" s="2"/>
      <c r="E31" s="2"/>
      <c r="F31" s="2"/>
      <c r="G31" s="2"/>
      <c r="H31" s="2"/>
      <c r="I31" s="2"/>
      <c r="J31" s="46"/>
      <c r="K31" s="46"/>
      <c r="L31" s="2"/>
      <c r="M31" s="2"/>
      <c r="N31" s="2"/>
      <c r="O31" s="47"/>
      <c r="P31" s="47"/>
      <c r="Q31" s="48"/>
      <c r="R31" s="48"/>
      <c r="T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3:71" s="31" customFormat="1" ht="16.5" customHeight="1" x14ac:dyDescent="0.25">
      <c r="C32" s="2"/>
      <c r="D32" s="2"/>
      <c r="E32" s="2"/>
      <c r="F32" s="2"/>
      <c r="G32" s="2"/>
      <c r="H32" s="2"/>
      <c r="I32" s="2"/>
      <c r="J32" s="46"/>
      <c r="K32" s="46"/>
      <c r="L32" s="2"/>
      <c r="M32" s="2"/>
      <c r="N32" s="2"/>
      <c r="O32" s="47"/>
      <c r="P32" s="47"/>
      <c r="Q32" s="48"/>
      <c r="R32" s="48"/>
      <c r="T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2:71" s="31" customFormat="1" ht="16.5" customHeight="1" x14ac:dyDescent="0.25">
      <c r="C33" s="2"/>
      <c r="D33" s="2"/>
      <c r="E33" s="2"/>
      <c r="F33" s="2"/>
      <c r="G33" s="2"/>
      <c r="H33" s="2"/>
      <c r="I33" s="2"/>
      <c r="J33" s="46"/>
      <c r="K33" s="46"/>
      <c r="L33" s="2"/>
      <c r="M33" s="2"/>
      <c r="N33" s="2"/>
      <c r="O33" s="47"/>
      <c r="P33" s="47"/>
      <c r="Q33" s="48"/>
      <c r="R33" s="48"/>
      <c r="T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2:71" s="31" customFormat="1" ht="16.5" customHeight="1" x14ac:dyDescent="0.25">
      <c r="C34" s="2"/>
      <c r="D34" s="2"/>
      <c r="E34" s="2"/>
      <c r="F34" s="2"/>
      <c r="G34" s="2"/>
      <c r="H34" s="2"/>
      <c r="I34" s="2"/>
      <c r="J34" s="46"/>
      <c r="K34" s="46"/>
      <c r="L34" s="2"/>
      <c r="M34" s="2"/>
      <c r="N34" s="2"/>
      <c r="O34" s="47"/>
      <c r="P34" s="47"/>
      <c r="Q34" s="48"/>
      <c r="R34" s="48"/>
      <c r="T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2:71" s="31" customFormat="1" ht="16.5" customHeight="1" x14ac:dyDescent="0.25">
      <c r="C35" s="2"/>
      <c r="D35" s="2"/>
      <c r="E35" s="2"/>
      <c r="F35" s="2"/>
      <c r="G35" s="2"/>
      <c r="H35" s="2"/>
      <c r="I35" s="2"/>
      <c r="J35" s="46"/>
      <c r="K35" s="46"/>
      <c r="L35" s="2"/>
      <c r="M35" s="2"/>
      <c r="N35" s="2"/>
      <c r="O35" s="47"/>
      <c r="P35" s="47"/>
      <c r="Q35" s="48"/>
      <c r="R35" s="48"/>
      <c r="T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2:71" s="31" customFormat="1" ht="16.5" customHeight="1" x14ac:dyDescent="0.25">
      <c r="C36" s="2"/>
      <c r="D36" s="2"/>
      <c r="E36" s="2"/>
      <c r="F36" s="2"/>
      <c r="G36" s="2"/>
      <c r="H36" s="2"/>
      <c r="I36" s="2"/>
      <c r="J36" s="46"/>
      <c r="K36" s="46"/>
      <c r="L36" s="2"/>
      <c r="M36" s="2"/>
      <c r="N36" s="2"/>
      <c r="O36" s="47"/>
      <c r="P36" s="47"/>
      <c r="Q36" s="48"/>
      <c r="R36" s="48"/>
      <c r="T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2:71" s="31" customFormat="1" ht="16.5" customHeight="1" x14ac:dyDescent="0.25">
      <c r="C37" s="2"/>
      <c r="D37" s="2"/>
      <c r="E37" s="2"/>
      <c r="F37" s="2"/>
      <c r="G37" s="2"/>
      <c r="H37" s="2"/>
      <c r="I37" s="2"/>
      <c r="J37" s="46"/>
      <c r="K37" s="46"/>
      <c r="L37" s="2"/>
      <c r="M37" s="2"/>
      <c r="N37" s="2"/>
      <c r="O37" s="47"/>
      <c r="P37" s="47"/>
      <c r="Q37" s="48"/>
      <c r="R37" s="48"/>
      <c r="T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2:71" s="31" customFormat="1" ht="16.5" customHeight="1" x14ac:dyDescent="0.25">
      <c r="C38" s="2"/>
      <c r="D38" s="2"/>
      <c r="E38" s="2"/>
      <c r="F38" s="2"/>
      <c r="G38" s="2"/>
      <c r="H38" s="2"/>
      <c r="I38" s="2"/>
      <c r="J38" s="46"/>
      <c r="K38" s="46"/>
      <c r="L38" s="2"/>
      <c r="M38" s="2"/>
      <c r="N38" s="2"/>
      <c r="O38" s="47"/>
      <c r="P38" s="47"/>
      <c r="Q38" s="48"/>
      <c r="R38" s="48"/>
      <c r="T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2:71" ht="16.5" customHeight="1" x14ac:dyDescent="0.25">
      <c r="J39" s="46"/>
      <c r="K39" s="46"/>
      <c r="O39" s="47"/>
      <c r="P39" s="47"/>
      <c r="Q39" s="48"/>
      <c r="R39" s="48"/>
    </row>
    <row r="40" spans="2:71" ht="16.5" customHeight="1" x14ac:dyDescent="0.25">
      <c r="J40" s="46"/>
      <c r="K40" s="46"/>
      <c r="O40" s="47"/>
      <c r="P40" s="47"/>
      <c r="Q40" s="48"/>
      <c r="R40" s="48"/>
    </row>
    <row r="41" spans="2:71" ht="16.5" customHeight="1" x14ac:dyDescent="0.25">
      <c r="J41" s="46"/>
      <c r="K41" s="46"/>
      <c r="O41" s="47"/>
      <c r="P41" s="47"/>
      <c r="Q41" s="48"/>
      <c r="R41" s="48"/>
    </row>
    <row r="42" spans="2:71" x14ac:dyDescent="0.25">
      <c r="J42" s="46"/>
      <c r="K42" s="46"/>
      <c r="O42" s="47"/>
      <c r="P42" s="47"/>
      <c r="Q42" s="48"/>
      <c r="R42" s="48"/>
    </row>
    <row r="43" spans="2:71" x14ac:dyDescent="0.25">
      <c r="J43" s="46"/>
      <c r="K43" s="46"/>
      <c r="O43" s="47"/>
      <c r="P43" s="47"/>
      <c r="Q43" s="48"/>
      <c r="R43" s="48"/>
    </row>
    <row r="44" spans="2:71" s="31" customFormat="1" x14ac:dyDescent="0.25">
      <c r="B44" s="2"/>
      <c r="C44" s="2"/>
      <c r="D44" s="2"/>
      <c r="E44" s="2"/>
      <c r="F44" s="2"/>
      <c r="G44" s="2"/>
      <c r="H44" s="2"/>
      <c r="I44" s="2"/>
      <c r="J44" s="46"/>
      <c r="K44" s="46"/>
      <c r="L44" s="2"/>
      <c r="M44" s="2"/>
      <c r="N44" s="2"/>
      <c r="O44" s="47"/>
      <c r="P44" s="47"/>
      <c r="Q44" s="48"/>
      <c r="R44" s="48"/>
      <c r="T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2:71" s="31" customFormat="1" x14ac:dyDescent="0.25">
      <c r="B45" s="2"/>
      <c r="C45" s="2"/>
      <c r="D45" s="2"/>
      <c r="E45" s="2"/>
      <c r="F45" s="2"/>
      <c r="G45" s="2"/>
      <c r="H45" s="2"/>
      <c r="I45" s="2"/>
      <c r="J45" s="46"/>
      <c r="K45" s="46"/>
      <c r="L45" s="2"/>
      <c r="M45" s="2"/>
      <c r="N45" s="2"/>
      <c r="O45" s="47"/>
      <c r="P45" s="47"/>
      <c r="Q45" s="48"/>
      <c r="R45" s="48"/>
      <c r="T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2:71" s="31" customFormat="1" x14ac:dyDescent="0.25">
      <c r="B46" s="2"/>
      <c r="C46" s="2"/>
      <c r="D46" s="2"/>
      <c r="E46" s="2"/>
      <c r="F46" s="2"/>
      <c r="G46" s="2"/>
      <c r="H46" s="2"/>
      <c r="I46" s="2"/>
      <c r="J46" s="46"/>
      <c r="K46" s="46"/>
      <c r="L46" s="2"/>
      <c r="M46" s="2"/>
      <c r="N46" s="2"/>
      <c r="O46" s="47"/>
      <c r="P46" s="47"/>
      <c r="Q46" s="48"/>
      <c r="R46" s="48"/>
      <c r="T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</sheetData>
  <mergeCells count="19">
    <mergeCell ref="B1:T2"/>
    <mergeCell ref="G4:G6"/>
    <mergeCell ref="I4:I6"/>
    <mergeCell ref="J4:L4"/>
    <mergeCell ref="M4:P4"/>
    <mergeCell ref="Q4:S4"/>
    <mergeCell ref="E5:E6"/>
    <mergeCell ref="F5:F6"/>
    <mergeCell ref="H5:H6"/>
    <mergeCell ref="J5:J6"/>
    <mergeCell ref="Q5:Q6"/>
    <mergeCell ref="T5:T6"/>
    <mergeCell ref="C14:T15"/>
    <mergeCell ref="K5:K6"/>
    <mergeCell ref="L5:L6"/>
    <mergeCell ref="M5:M6"/>
    <mergeCell ref="N5:N6"/>
    <mergeCell ref="O5:O6"/>
    <mergeCell ref="P5:P6"/>
  </mergeCells>
  <pageMargins left="0.7" right="0.7" top="0.75" bottom="0.75" header="0.3" footer="0.3"/>
  <pageSetup scale="46" orientation="landscape" r:id="rId1"/>
  <headerFooter>
    <oddHeader>&amp;RKPSC Case No. 2022-00036
Commission Staff's First Set of Data Requests
Dated April 15, 2022
Item No. 22
Attachment 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7" tint="0.59999389629810485"/>
  </sheetPr>
  <dimension ref="B1:BS46"/>
  <sheetViews>
    <sheetView zoomScale="85" zoomScaleNormal="85" workbookViewId="0">
      <selection activeCell="D22" sqref="D22"/>
    </sheetView>
  </sheetViews>
  <sheetFormatPr defaultColWidth="9.140625" defaultRowHeight="15" x14ac:dyDescent="0.25"/>
  <cols>
    <col min="1" max="1" width="1.5703125" style="2" customWidth="1"/>
    <col min="2" max="2" width="1.42578125" style="2" customWidth="1"/>
    <col min="3" max="4" width="35.42578125" style="2" customWidth="1"/>
    <col min="5" max="5" width="10.5703125" style="2" customWidth="1"/>
    <col min="6" max="6" width="10.7109375" style="2" customWidth="1"/>
    <col min="7" max="7" width="17.140625" style="2" customWidth="1"/>
    <col min="8" max="8" width="18.5703125" style="2" customWidth="1"/>
    <col min="9" max="9" width="15.5703125" style="2" customWidth="1"/>
    <col min="10" max="10" width="10.5703125" style="2" bestFit="1" customWidth="1"/>
    <col min="11" max="11" width="33.5703125" style="2" customWidth="1"/>
    <col min="12" max="12" width="9.28515625" style="2" customWidth="1"/>
    <col min="13" max="14" width="9.140625" style="2" customWidth="1"/>
    <col min="15" max="15" width="9.140625" style="52" customWidth="1"/>
    <col min="16" max="16" width="8.28515625" style="52" customWidth="1"/>
    <col min="17" max="17" width="11.42578125" style="53" bestFit="1" customWidth="1"/>
    <col min="18" max="18" width="17.5703125" style="53" customWidth="1"/>
    <col min="19" max="19" width="13.28515625" style="31" customWidth="1"/>
    <col min="20" max="20" width="34.28515625" style="2" customWidth="1"/>
    <col min="21" max="21" width="1.42578125" style="31" customWidth="1"/>
    <col min="22" max="22" width="9.140625" style="2" customWidth="1"/>
    <col min="23" max="16384" width="9.140625" style="2"/>
  </cols>
  <sheetData>
    <row r="1" spans="2:71" ht="26.25" x14ac:dyDescent="0.25">
      <c r="B1" s="77" t="s">
        <v>65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"/>
    </row>
    <row r="2" spans="2:71" ht="27" thickBot="1" x14ac:dyDescent="0.3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"/>
    </row>
    <row r="3" spans="2:71" ht="15.75" thickBot="1" x14ac:dyDescent="0.3">
      <c r="B3" s="3"/>
      <c r="C3" s="4"/>
      <c r="D3" s="4"/>
      <c r="E3" s="4"/>
      <c r="F3" s="5"/>
      <c r="G3" s="5"/>
      <c r="H3" s="5"/>
      <c r="I3" s="5"/>
      <c r="J3" s="5"/>
      <c r="K3" s="5"/>
      <c r="L3" s="6"/>
      <c r="M3" s="7"/>
      <c r="N3" s="7"/>
      <c r="O3" s="8"/>
      <c r="P3" s="8"/>
      <c r="Q3" s="9"/>
      <c r="R3" s="10"/>
      <c r="S3" s="11"/>
      <c r="T3" s="4"/>
      <c r="U3" s="12"/>
    </row>
    <row r="4" spans="2:71" ht="15.75" x14ac:dyDescent="0.25">
      <c r="B4" s="13"/>
      <c r="C4" s="14" t="s">
        <v>63</v>
      </c>
      <c r="D4" s="15" t="s">
        <v>9</v>
      </c>
      <c r="E4" s="71" t="s">
        <v>1</v>
      </c>
      <c r="F4" s="16" t="s">
        <v>2</v>
      </c>
      <c r="G4" s="95" t="s">
        <v>53</v>
      </c>
      <c r="H4" s="16" t="s">
        <v>2</v>
      </c>
      <c r="I4" s="95" t="s">
        <v>54</v>
      </c>
      <c r="J4" s="100" t="s">
        <v>10</v>
      </c>
      <c r="K4" s="101"/>
      <c r="L4" s="102"/>
      <c r="M4" s="103" t="s">
        <v>3</v>
      </c>
      <c r="N4" s="103"/>
      <c r="O4" s="104"/>
      <c r="P4" s="104"/>
      <c r="Q4" s="105" t="s">
        <v>11</v>
      </c>
      <c r="R4" s="106"/>
      <c r="S4" s="107"/>
      <c r="T4" s="17"/>
      <c r="U4" s="18"/>
    </row>
    <row r="5" spans="2:71" ht="15.75" x14ac:dyDescent="0.25">
      <c r="B5" s="13"/>
      <c r="C5" s="54"/>
      <c r="D5" s="55"/>
      <c r="E5" s="91" t="s">
        <v>4</v>
      </c>
      <c r="F5" s="93" t="s">
        <v>2</v>
      </c>
      <c r="G5" s="96"/>
      <c r="H5" s="98" t="s">
        <v>55</v>
      </c>
      <c r="I5" s="96"/>
      <c r="J5" s="93" t="s">
        <v>12</v>
      </c>
      <c r="K5" s="93" t="s">
        <v>13</v>
      </c>
      <c r="L5" s="85" t="s">
        <v>14</v>
      </c>
      <c r="M5" s="87" t="s">
        <v>15</v>
      </c>
      <c r="N5" s="88" t="s">
        <v>16</v>
      </c>
      <c r="O5" s="88" t="s">
        <v>5</v>
      </c>
      <c r="P5" s="88" t="s">
        <v>6</v>
      </c>
      <c r="Q5" s="89" t="s">
        <v>17</v>
      </c>
      <c r="R5" s="56" t="s">
        <v>18</v>
      </c>
      <c r="S5" s="19" t="s">
        <v>19</v>
      </c>
      <c r="T5" s="75" t="s">
        <v>20</v>
      </c>
      <c r="U5" s="18"/>
    </row>
    <row r="6" spans="2:71" ht="15.75" x14ac:dyDescent="0.25">
      <c r="B6" s="13"/>
      <c r="C6" s="57"/>
      <c r="D6" s="58"/>
      <c r="E6" s="92"/>
      <c r="F6" s="94"/>
      <c r="G6" s="97"/>
      <c r="H6" s="99"/>
      <c r="I6" s="97"/>
      <c r="J6" s="94"/>
      <c r="K6" s="94"/>
      <c r="L6" s="86"/>
      <c r="M6" s="86"/>
      <c r="N6" s="86"/>
      <c r="O6" s="86"/>
      <c r="P6" s="86"/>
      <c r="Q6" s="90"/>
      <c r="R6" s="59" t="s">
        <v>21</v>
      </c>
      <c r="S6" s="60" t="s">
        <v>22</v>
      </c>
      <c r="T6" s="76"/>
      <c r="U6" s="18"/>
    </row>
    <row r="7" spans="2:71" ht="60" x14ac:dyDescent="0.25">
      <c r="B7" s="13"/>
      <c r="C7" s="109" t="s">
        <v>34</v>
      </c>
      <c r="D7" s="110" t="s">
        <v>35</v>
      </c>
      <c r="E7" s="111">
        <v>150000</v>
      </c>
      <c r="F7" s="112">
        <v>75</v>
      </c>
      <c r="G7" s="112">
        <f t="shared" ref="G7" si="0">-((0.037+0.03)/2)*F7</f>
        <v>-2.5125000000000002</v>
      </c>
      <c r="H7" s="112">
        <f t="shared" ref="H7" si="1">SUM(F7:G7)</f>
        <v>72.487499999999997</v>
      </c>
      <c r="I7" s="113">
        <v>0.4</v>
      </c>
      <c r="J7" s="114" t="s">
        <v>0</v>
      </c>
      <c r="K7" s="114" t="s">
        <v>36</v>
      </c>
      <c r="L7" s="115">
        <v>9.57</v>
      </c>
      <c r="M7" s="116">
        <v>12000</v>
      </c>
      <c r="N7" s="117">
        <v>1.45</v>
      </c>
      <c r="O7" s="118">
        <f>((N7*M7)/20000)/100</f>
        <v>8.6999999999999994E-3</v>
      </c>
      <c r="P7" s="118">
        <v>0.14000000000000001</v>
      </c>
      <c r="Q7" s="119">
        <f>+((1-$E$11)*(N7*M7*$E$12)/1000000)+(($E$11*N7*M7*$E$13)/1000000)</f>
        <v>3.8223816791999994</v>
      </c>
      <c r="R7" s="120">
        <f>F7+L7+Q7</f>
        <v>88.392381679199985</v>
      </c>
      <c r="S7" s="120">
        <f>R7/(M7/500)</f>
        <v>3.6830159032999994</v>
      </c>
      <c r="T7" s="121" t="s">
        <v>40</v>
      </c>
      <c r="U7" s="20"/>
    </row>
    <row r="8" spans="2:71" x14ac:dyDescent="0.25">
      <c r="B8" s="13"/>
      <c r="C8" s="21"/>
      <c r="D8" s="22"/>
      <c r="E8" s="33"/>
      <c r="F8" s="62"/>
      <c r="G8" s="70"/>
      <c r="H8" s="70"/>
      <c r="I8" s="70"/>
      <c r="J8" s="23"/>
      <c r="K8" s="23"/>
      <c r="L8" s="63"/>
      <c r="M8" s="64"/>
      <c r="N8" s="65"/>
      <c r="O8" s="66"/>
      <c r="P8" s="66"/>
      <c r="Q8" s="27"/>
      <c r="R8" s="28"/>
      <c r="S8" s="28"/>
      <c r="T8" s="30"/>
      <c r="U8" s="20"/>
    </row>
    <row r="9" spans="2:71" s="31" customFormat="1" ht="15.75" thickBot="1" x14ac:dyDescent="0.3">
      <c r="B9" s="13"/>
      <c r="C9" s="21"/>
      <c r="D9" s="22"/>
      <c r="E9" s="33"/>
      <c r="F9" s="62"/>
      <c r="G9" s="62"/>
      <c r="H9" s="62"/>
      <c r="I9" s="62"/>
      <c r="J9" s="23"/>
      <c r="K9" s="23"/>
      <c r="L9" s="24"/>
      <c r="M9" s="25"/>
      <c r="N9" s="25"/>
      <c r="O9" s="61"/>
      <c r="P9" s="61"/>
      <c r="Q9" s="27"/>
      <c r="R9" s="28"/>
      <c r="S9" s="29"/>
      <c r="T9" s="30"/>
      <c r="U9" s="18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2:71" s="31" customFormat="1" ht="16.5" customHeight="1" x14ac:dyDescent="0.25">
      <c r="B10" s="13"/>
      <c r="C10" s="73" t="s">
        <v>26</v>
      </c>
      <c r="D10" s="74"/>
      <c r="E10" s="17"/>
      <c r="F10" s="22"/>
      <c r="G10" s="62"/>
      <c r="H10" s="62"/>
      <c r="I10" s="62"/>
      <c r="J10" s="23"/>
      <c r="K10" s="23"/>
      <c r="L10" s="24"/>
      <c r="M10" s="25"/>
      <c r="N10" s="25"/>
      <c r="O10" s="26"/>
      <c r="P10" s="26"/>
      <c r="Q10" s="27"/>
      <c r="R10" s="28"/>
      <c r="S10" s="29"/>
      <c r="T10" s="30"/>
      <c r="U10" s="18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</row>
    <row r="11" spans="2:71" s="31" customFormat="1" ht="16.5" customHeight="1" x14ac:dyDescent="0.25">
      <c r="B11" s="13"/>
      <c r="C11" s="21" t="s">
        <v>23</v>
      </c>
      <c r="D11" s="22"/>
      <c r="E11" s="32">
        <v>0.98829999999999996</v>
      </c>
      <c r="F11" s="22"/>
      <c r="G11" s="22"/>
      <c r="H11" s="22"/>
      <c r="I11" s="22"/>
      <c r="J11" s="22"/>
      <c r="K11" s="22"/>
      <c r="L11" s="22"/>
      <c r="M11" s="33"/>
      <c r="N11" s="33"/>
      <c r="O11" s="26"/>
      <c r="P11" s="26"/>
      <c r="Q11" s="24"/>
      <c r="R11" s="27"/>
      <c r="S11" s="34"/>
      <c r="T11" s="30"/>
      <c r="U11" s="18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2:71" s="31" customFormat="1" ht="18" x14ac:dyDescent="0.35">
      <c r="B12" s="13"/>
      <c r="C12" s="21" t="s">
        <v>24</v>
      </c>
      <c r="D12" s="22"/>
      <c r="E12" s="35">
        <v>1.5</v>
      </c>
      <c r="F12" s="22"/>
      <c r="G12" s="22"/>
      <c r="H12" s="22"/>
      <c r="I12" s="22"/>
      <c r="J12" s="22"/>
      <c r="K12" s="22"/>
      <c r="L12" s="22"/>
      <c r="M12" s="33"/>
      <c r="N12" s="33"/>
      <c r="O12" s="26"/>
      <c r="P12" s="26"/>
      <c r="Q12" s="24"/>
      <c r="R12" s="27"/>
      <c r="S12" s="34"/>
      <c r="T12" s="30"/>
      <c r="U12" s="18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2:71" s="31" customFormat="1" ht="15.75" thickBot="1" x14ac:dyDescent="0.3">
      <c r="B13" s="13"/>
      <c r="C13" s="36" t="s">
        <v>25</v>
      </c>
      <c r="D13" s="37"/>
      <c r="E13" s="38">
        <v>222.26</v>
      </c>
      <c r="F13" s="22"/>
      <c r="G13" s="22"/>
      <c r="H13" s="22"/>
      <c r="I13" s="22"/>
      <c r="J13" s="22"/>
      <c r="K13" s="22"/>
      <c r="L13" s="22"/>
      <c r="M13" s="33"/>
      <c r="N13" s="33"/>
      <c r="O13" s="26"/>
      <c r="P13" s="26"/>
      <c r="Q13" s="24"/>
      <c r="R13" s="27"/>
      <c r="S13" s="34"/>
      <c r="T13" s="30"/>
      <c r="U13" s="18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2:71" s="31" customFormat="1" ht="16.5" customHeight="1" x14ac:dyDescent="0.25">
      <c r="B14" s="13"/>
      <c r="C14" s="79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1"/>
      <c r="U14" s="18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2:71" s="31" customFormat="1" ht="15.75" thickBot="1" x14ac:dyDescent="0.3">
      <c r="B15" s="13"/>
      <c r="C15" s="82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4"/>
      <c r="U15" s="18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2:71" s="31" customFormat="1" ht="15.75" thickBot="1" x14ac:dyDescent="0.3">
      <c r="B16" s="39"/>
      <c r="C16" s="40"/>
      <c r="D16" s="40"/>
      <c r="E16" s="40"/>
      <c r="F16" s="40"/>
      <c r="G16" s="40"/>
      <c r="H16" s="40"/>
      <c r="I16" s="40"/>
      <c r="J16" s="41"/>
      <c r="K16" s="41"/>
      <c r="L16" s="40"/>
      <c r="M16" s="40"/>
      <c r="N16" s="40"/>
      <c r="O16" s="42"/>
      <c r="P16" s="42"/>
      <c r="Q16" s="43"/>
      <c r="R16" s="43"/>
      <c r="S16" s="44"/>
      <c r="T16" s="40"/>
      <c r="U16" s="45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3:71" s="31" customFormat="1" ht="16.5" customHeight="1" x14ac:dyDescent="0.25">
      <c r="C17" s="2"/>
      <c r="D17" s="2"/>
      <c r="E17" s="2"/>
      <c r="F17" s="2"/>
      <c r="G17" s="2"/>
      <c r="H17" s="2"/>
      <c r="I17" s="2"/>
      <c r="J17" s="46"/>
      <c r="K17" s="46"/>
      <c r="L17" s="2"/>
      <c r="M17" s="2"/>
      <c r="N17" s="2"/>
      <c r="O17" s="47"/>
      <c r="P17" s="47"/>
      <c r="Q17" s="48"/>
      <c r="R17" s="48"/>
      <c r="T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3:71" s="31" customFormat="1" ht="16.5" customHeight="1" x14ac:dyDescent="0.25">
      <c r="C18" s="2"/>
      <c r="D18" s="2"/>
      <c r="E18" s="2"/>
      <c r="F18" s="2"/>
      <c r="G18" s="2"/>
      <c r="H18" s="2"/>
      <c r="I18" s="2"/>
      <c r="J18" s="46"/>
      <c r="K18" s="46"/>
      <c r="L18" s="2"/>
      <c r="M18" s="2"/>
      <c r="N18" s="2"/>
      <c r="O18" s="47"/>
      <c r="P18" s="47"/>
      <c r="Q18" s="48"/>
      <c r="R18" s="48"/>
      <c r="T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3:71" s="31" customFormat="1" ht="16.5" customHeight="1" x14ac:dyDescent="0.25">
      <c r="C19" s="49"/>
      <c r="D19" s="49"/>
      <c r="E19" s="50"/>
      <c r="F19" s="2"/>
      <c r="J19" s="46"/>
      <c r="K19" s="46"/>
      <c r="L19" s="2"/>
      <c r="M19" s="2"/>
      <c r="N19" s="2"/>
      <c r="O19" s="47"/>
      <c r="P19" s="47"/>
      <c r="Q19" s="48"/>
      <c r="R19" s="48"/>
      <c r="S19" s="51"/>
      <c r="T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3:71" s="31" customFormat="1" ht="16.5" customHeight="1" x14ac:dyDescent="0.25">
      <c r="C20" s="70"/>
      <c r="D20" s="2"/>
      <c r="E20" s="2"/>
      <c r="F20" s="2"/>
      <c r="G20" s="2"/>
      <c r="H20" s="2"/>
      <c r="I20" s="2"/>
      <c r="J20" s="46"/>
      <c r="K20" s="46"/>
      <c r="L20" s="2"/>
      <c r="M20" s="2"/>
      <c r="N20" s="2"/>
      <c r="O20" s="47"/>
      <c r="P20" s="47"/>
      <c r="Q20" s="48"/>
      <c r="R20" s="48"/>
      <c r="T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3:71" s="31" customFormat="1" ht="16.5" customHeight="1" x14ac:dyDescent="0.25">
      <c r="C21" s="70"/>
      <c r="D21" s="2"/>
      <c r="E21" s="2"/>
      <c r="F21" s="2"/>
      <c r="G21" s="2"/>
      <c r="H21" s="2"/>
      <c r="I21" s="2"/>
      <c r="J21" s="46"/>
      <c r="K21" s="46"/>
      <c r="L21" s="2"/>
      <c r="M21" s="2"/>
      <c r="N21" s="2"/>
      <c r="O21" s="47"/>
      <c r="P21" s="47"/>
      <c r="Q21" s="48"/>
      <c r="R21" s="48"/>
      <c r="T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3:71" s="31" customFormat="1" ht="16.5" customHeight="1" x14ac:dyDescent="0.25">
      <c r="C22" s="70"/>
      <c r="D22" s="2"/>
      <c r="E22" s="2"/>
      <c r="F22" s="2"/>
      <c r="G22" s="2"/>
      <c r="H22" s="2"/>
      <c r="I22" s="2"/>
      <c r="J22" s="46"/>
      <c r="K22" s="46"/>
      <c r="L22" s="2"/>
      <c r="M22" s="2"/>
      <c r="N22" s="2"/>
      <c r="O22" s="47"/>
      <c r="P22" s="47"/>
      <c r="Q22" s="48"/>
      <c r="R22" s="48"/>
      <c r="T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3:71" s="31" customFormat="1" ht="16.5" customHeight="1" x14ac:dyDescent="0.25">
      <c r="C23" s="70"/>
      <c r="D23" s="2"/>
      <c r="E23" s="2"/>
      <c r="F23" s="2"/>
      <c r="G23" s="2"/>
      <c r="H23" s="2"/>
      <c r="I23" s="2"/>
      <c r="J23" s="46"/>
      <c r="K23" s="46"/>
      <c r="L23" s="2"/>
      <c r="M23" s="2"/>
      <c r="N23" s="2"/>
      <c r="O23" s="47"/>
      <c r="P23" s="47"/>
      <c r="Q23" s="48"/>
      <c r="R23" s="48"/>
      <c r="T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3:71" s="31" customFormat="1" ht="16.5" customHeight="1" x14ac:dyDescent="0.25">
      <c r="C24" s="70"/>
      <c r="D24" s="2"/>
      <c r="E24" s="2"/>
      <c r="F24" s="2"/>
      <c r="G24" s="2"/>
      <c r="H24" s="2"/>
      <c r="I24" s="2"/>
      <c r="J24" s="46"/>
      <c r="K24" s="46"/>
      <c r="L24" s="2"/>
      <c r="M24" s="2"/>
      <c r="N24" s="2"/>
      <c r="O24" s="47"/>
      <c r="P24" s="47"/>
      <c r="Q24" s="48"/>
      <c r="R24" s="48"/>
      <c r="T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3:71" s="31" customFormat="1" ht="16.5" customHeight="1" x14ac:dyDescent="0.25">
      <c r="C25" s="2"/>
      <c r="D25" s="2"/>
      <c r="E25" s="2"/>
      <c r="F25" s="2"/>
      <c r="G25" s="2"/>
      <c r="H25" s="2"/>
      <c r="I25" s="2"/>
      <c r="J25" s="46"/>
      <c r="K25" s="46"/>
      <c r="L25" s="2"/>
      <c r="M25" s="2"/>
      <c r="N25" s="2"/>
      <c r="O25" s="47"/>
      <c r="P25" s="47"/>
      <c r="Q25" s="48"/>
      <c r="R25" s="48"/>
      <c r="T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3:71" s="31" customFormat="1" ht="16.5" customHeight="1" x14ac:dyDescent="0.25">
      <c r="C26" s="2"/>
      <c r="D26" s="2"/>
      <c r="E26" s="2"/>
      <c r="F26" s="2"/>
      <c r="G26" s="2"/>
      <c r="H26" s="2"/>
      <c r="I26" s="2"/>
      <c r="J26" s="46"/>
      <c r="K26" s="46"/>
      <c r="L26" s="2"/>
      <c r="M26" s="2"/>
      <c r="N26" s="2"/>
      <c r="O26" s="47"/>
      <c r="P26" s="47"/>
      <c r="Q26" s="48"/>
      <c r="R26" s="48"/>
      <c r="T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3:71" s="31" customFormat="1" ht="16.5" customHeight="1" x14ac:dyDescent="0.25">
      <c r="C27" s="2"/>
      <c r="D27" s="2"/>
      <c r="E27" s="2"/>
      <c r="F27" s="2"/>
      <c r="G27" s="2"/>
      <c r="H27" s="2"/>
      <c r="I27" s="2"/>
      <c r="J27" s="46"/>
      <c r="K27" s="46"/>
      <c r="L27" s="2"/>
      <c r="M27" s="2"/>
      <c r="N27" s="2"/>
      <c r="O27" s="47"/>
      <c r="P27" s="47"/>
      <c r="Q27" s="48"/>
      <c r="R27" s="48"/>
      <c r="T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3:71" s="31" customFormat="1" ht="16.5" customHeight="1" x14ac:dyDescent="0.25">
      <c r="C28" s="2"/>
      <c r="D28" s="2"/>
      <c r="E28" s="2"/>
      <c r="F28" s="2"/>
      <c r="G28" s="2"/>
      <c r="H28" s="2"/>
      <c r="I28" s="2"/>
      <c r="J28" s="46"/>
      <c r="K28" s="46"/>
      <c r="L28" s="2"/>
      <c r="M28" s="2"/>
      <c r="N28" s="2"/>
      <c r="O28" s="47"/>
      <c r="P28" s="47"/>
      <c r="Q28" s="48"/>
      <c r="R28" s="48"/>
      <c r="T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3:71" s="31" customFormat="1" ht="16.5" customHeight="1" x14ac:dyDescent="0.25">
      <c r="C29" s="2"/>
      <c r="D29" s="2"/>
      <c r="E29" s="2"/>
      <c r="F29" s="2"/>
      <c r="G29" s="2"/>
      <c r="H29" s="2"/>
      <c r="I29" s="2"/>
      <c r="J29" s="46"/>
      <c r="K29" s="46"/>
      <c r="L29" s="2"/>
      <c r="M29" s="2"/>
      <c r="N29" s="2"/>
      <c r="O29" s="47"/>
      <c r="P29" s="47"/>
      <c r="Q29" s="48"/>
      <c r="R29" s="48"/>
      <c r="T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0" spans="3:71" s="31" customFormat="1" ht="16.5" customHeight="1" x14ac:dyDescent="0.25">
      <c r="C30" s="2"/>
      <c r="D30" s="2"/>
      <c r="E30" s="2"/>
      <c r="F30" s="2"/>
      <c r="G30" s="2"/>
      <c r="H30" s="2"/>
      <c r="I30" s="2"/>
      <c r="J30" s="46"/>
      <c r="K30" s="46"/>
      <c r="L30" s="2"/>
      <c r="M30" s="2"/>
      <c r="N30" s="2"/>
      <c r="O30" s="47"/>
      <c r="P30" s="47"/>
      <c r="Q30" s="48"/>
      <c r="R30" s="48"/>
      <c r="T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3:71" s="31" customFormat="1" ht="16.5" customHeight="1" x14ac:dyDescent="0.25">
      <c r="C31" s="2"/>
      <c r="D31" s="2"/>
      <c r="E31" s="2"/>
      <c r="F31" s="2"/>
      <c r="G31" s="2"/>
      <c r="H31" s="2"/>
      <c r="I31" s="2"/>
      <c r="J31" s="46"/>
      <c r="K31" s="46"/>
      <c r="L31" s="2"/>
      <c r="M31" s="2"/>
      <c r="N31" s="2"/>
      <c r="O31" s="47"/>
      <c r="P31" s="47"/>
      <c r="Q31" s="48"/>
      <c r="R31" s="48"/>
      <c r="T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3:71" s="31" customFormat="1" ht="16.5" customHeight="1" x14ac:dyDescent="0.25">
      <c r="C32" s="2"/>
      <c r="D32" s="2"/>
      <c r="E32" s="2"/>
      <c r="F32" s="2"/>
      <c r="G32" s="2"/>
      <c r="H32" s="2"/>
      <c r="I32" s="2"/>
      <c r="J32" s="46"/>
      <c r="K32" s="46"/>
      <c r="L32" s="2"/>
      <c r="M32" s="2"/>
      <c r="N32" s="2"/>
      <c r="O32" s="47"/>
      <c r="P32" s="47"/>
      <c r="Q32" s="48"/>
      <c r="R32" s="48"/>
      <c r="T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2:71" s="31" customFormat="1" ht="16.5" customHeight="1" x14ac:dyDescent="0.25">
      <c r="C33" s="2"/>
      <c r="D33" s="2"/>
      <c r="E33" s="2"/>
      <c r="F33" s="2"/>
      <c r="G33" s="2"/>
      <c r="H33" s="2"/>
      <c r="I33" s="2"/>
      <c r="J33" s="46"/>
      <c r="K33" s="46"/>
      <c r="L33" s="2"/>
      <c r="M33" s="2"/>
      <c r="N33" s="2"/>
      <c r="O33" s="47"/>
      <c r="P33" s="47"/>
      <c r="Q33" s="48"/>
      <c r="R33" s="48"/>
      <c r="T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2:71" s="31" customFormat="1" ht="16.5" customHeight="1" x14ac:dyDescent="0.25">
      <c r="C34" s="2"/>
      <c r="D34" s="2"/>
      <c r="E34" s="2"/>
      <c r="F34" s="2"/>
      <c r="G34" s="2"/>
      <c r="H34" s="2"/>
      <c r="I34" s="2"/>
      <c r="J34" s="46"/>
      <c r="K34" s="46"/>
      <c r="L34" s="2"/>
      <c r="M34" s="2"/>
      <c r="N34" s="2"/>
      <c r="O34" s="47"/>
      <c r="P34" s="47"/>
      <c r="Q34" s="48"/>
      <c r="R34" s="48"/>
      <c r="T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2:71" s="31" customFormat="1" ht="16.5" customHeight="1" x14ac:dyDescent="0.25">
      <c r="C35" s="2"/>
      <c r="D35" s="2"/>
      <c r="E35" s="2"/>
      <c r="F35" s="2"/>
      <c r="G35" s="2"/>
      <c r="H35" s="2"/>
      <c r="I35" s="2"/>
      <c r="J35" s="46"/>
      <c r="K35" s="46"/>
      <c r="L35" s="2"/>
      <c r="M35" s="2"/>
      <c r="N35" s="2"/>
      <c r="O35" s="47"/>
      <c r="P35" s="47"/>
      <c r="Q35" s="48"/>
      <c r="R35" s="48"/>
      <c r="T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2:71" s="31" customFormat="1" ht="16.5" customHeight="1" x14ac:dyDescent="0.25">
      <c r="C36" s="2"/>
      <c r="D36" s="2"/>
      <c r="E36" s="2"/>
      <c r="F36" s="2"/>
      <c r="G36" s="2"/>
      <c r="H36" s="2"/>
      <c r="I36" s="2"/>
      <c r="J36" s="46"/>
      <c r="K36" s="46"/>
      <c r="L36" s="2"/>
      <c r="M36" s="2"/>
      <c r="N36" s="2"/>
      <c r="O36" s="47"/>
      <c r="P36" s="47"/>
      <c r="Q36" s="48"/>
      <c r="R36" s="48"/>
      <c r="T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2:71" s="31" customFormat="1" ht="16.5" customHeight="1" x14ac:dyDescent="0.25">
      <c r="C37" s="2"/>
      <c r="D37" s="2"/>
      <c r="E37" s="2"/>
      <c r="F37" s="2"/>
      <c r="G37" s="2"/>
      <c r="H37" s="2"/>
      <c r="I37" s="2"/>
      <c r="J37" s="46"/>
      <c r="K37" s="46"/>
      <c r="L37" s="2"/>
      <c r="M37" s="2"/>
      <c r="N37" s="2"/>
      <c r="O37" s="47"/>
      <c r="P37" s="47"/>
      <c r="Q37" s="48"/>
      <c r="R37" s="48"/>
      <c r="T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2:71" s="31" customFormat="1" ht="16.5" customHeight="1" x14ac:dyDescent="0.25">
      <c r="C38" s="2"/>
      <c r="D38" s="2"/>
      <c r="E38" s="2"/>
      <c r="F38" s="2"/>
      <c r="G38" s="2"/>
      <c r="H38" s="2"/>
      <c r="I38" s="2"/>
      <c r="J38" s="46"/>
      <c r="K38" s="46"/>
      <c r="L38" s="2"/>
      <c r="M38" s="2"/>
      <c r="N38" s="2"/>
      <c r="O38" s="47"/>
      <c r="P38" s="47"/>
      <c r="Q38" s="48"/>
      <c r="R38" s="48"/>
      <c r="T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2:71" ht="16.5" customHeight="1" x14ac:dyDescent="0.25">
      <c r="J39" s="46"/>
      <c r="K39" s="46"/>
      <c r="O39" s="47"/>
      <c r="P39" s="47"/>
      <c r="Q39" s="48"/>
      <c r="R39" s="48"/>
    </row>
    <row r="40" spans="2:71" ht="16.5" customHeight="1" x14ac:dyDescent="0.25">
      <c r="J40" s="46"/>
      <c r="K40" s="46"/>
      <c r="O40" s="47"/>
      <c r="P40" s="47"/>
      <c r="Q40" s="48"/>
      <c r="R40" s="48"/>
    </row>
    <row r="41" spans="2:71" ht="16.5" customHeight="1" x14ac:dyDescent="0.25">
      <c r="J41" s="46"/>
      <c r="K41" s="46"/>
      <c r="O41" s="47"/>
      <c r="P41" s="47"/>
      <c r="Q41" s="48"/>
      <c r="R41" s="48"/>
    </row>
    <row r="42" spans="2:71" x14ac:dyDescent="0.25">
      <c r="J42" s="46"/>
      <c r="K42" s="46"/>
      <c r="O42" s="47"/>
      <c r="P42" s="47"/>
      <c r="Q42" s="48"/>
      <c r="R42" s="48"/>
    </row>
    <row r="43" spans="2:71" x14ac:dyDescent="0.25">
      <c r="J43" s="46"/>
      <c r="K43" s="46"/>
      <c r="O43" s="47"/>
      <c r="P43" s="47"/>
      <c r="Q43" s="48"/>
      <c r="R43" s="48"/>
    </row>
    <row r="44" spans="2:71" s="31" customFormat="1" x14ac:dyDescent="0.25">
      <c r="B44" s="2"/>
      <c r="C44" s="2"/>
      <c r="D44" s="2"/>
      <c r="E44" s="2"/>
      <c r="F44" s="2"/>
      <c r="G44" s="2"/>
      <c r="H44" s="2"/>
      <c r="I44" s="2"/>
      <c r="J44" s="46"/>
      <c r="K44" s="46"/>
      <c r="L44" s="2"/>
      <c r="M44" s="2"/>
      <c r="N44" s="2"/>
      <c r="O44" s="47"/>
      <c r="P44" s="47"/>
      <c r="Q44" s="48"/>
      <c r="R44" s="48"/>
      <c r="T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2:71" s="31" customFormat="1" x14ac:dyDescent="0.25">
      <c r="B45" s="2"/>
      <c r="C45" s="2"/>
      <c r="D45" s="2"/>
      <c r="E45" s="2"/>
      <c r="F45" s="2"/>
      <c r="G45" s="2"/>
      <c r="H45" s="2"/>
      <c r="I45" s="2"/>
      <c r="J45" s="46"/>
      <c r="K45" s="46"/>
      <c r="L45" s="2"/>
      <c r="M45" s="2"/>
      <c r="N45" s="2"/>
      <c r="O45" s="47"/>
      <c r="P45" s="47"/>
      <c r="Q45" s="48"/>
      <c r="R45" s="48"/>
      <c r="T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2:71" s="31" customFormat="1" x14ac:dyDescent="0.25">
      <c r="B46" s="2"/>
      <c r="C46" s="2"/>
      <c r="D46" s="2"/>
      <c r="E46" s="2"/>
      <c r="F46" s="2"/>
      <c r="G46" s="2"/>
      <c r="H46" s="2"/>
      <c r="I46" s="2"/>
      <c r="J46" s="46"/>
      <c r="K46" s="46"/>
      <c r="L46" s="2"/>
      <c r="M46" s="2"/>
      <c r="N46" s="2"/>
      <c r="O46" s="47"/>
      <c r="P46" s="47"/>
      <c r="Q46" s="48"/>
      <c r="R46" s="48"/>
      <c r="T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</sheetData>
  <mergeCells count="19">
    <mergeCell ref="B1:T2"/>
    <mergeCell ref="G4:G6"/>
    <mergeCell ref="I4:I6"/>
    <mergeCell ref="J4:L4"/>
    <mergeCell ref="M4:P4"/>
    <mergeCell ref="Q4:S4"/>
    <mergeCell ref="E5:E6"/>
    <mergeCell ref="F5:F6"/>
    <mergeCell ref="H5:H6"/>
    <mergeCell ref="J5:J6"/>
    <mergeCell ref="Q5:Q6"/>
    <mergeCell ref="T5:T6"/>
    <mergeCell ref="C14:T15"/>
    <mergeCell ref="K5:K6"/>
    <mergeCell ref="L5:L6"/>
    <mergeCell ref="M5:M6"/>
    <mergeCell ref="N5:N6"/>
    <mergeCell ref="O5:O6"/>
    <mergeCell ref="P5:P6"/>
  </mergeCells>
  <pageMargins left="0.7" right="0.7" top="0.75" bottom="0.75" header="0.3" footer="0.3"/>
  <pageSetup scale="46" orientation="landscape" r:id="rId1"/>
  <headerFooter>
    <oddHeader>&amp;RKPSC Case No. 2022-00036
Commission Staff's First Set of Data Requests
Dated April 15, 2022
Item No. 22
Attachment 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7" tint="0.59999389629810485"/>
  </sheetPr>
  <dimension ref="B1:BS48"/>
  <sheetViews>
    <sheetView zoomScale="85" zoomScaleNormal="85" workbookViewId="0">
      <selection activeCell="C7" sqref="C7:T7"/>
    </sheetView>
  </sheetViews>
  <sheetFormatPr defaultColWidth="9.140625" defaultRowHeight="15" x14ac:dyDescent="0.25"/>
  <cols>
    <col min="1" max="1" width="1.5703125" style="2" customWidth="1"/>
    <col min="2" max="2" width="1.42578125" style="2" customWidth="1"/>
    <col min="3" max="4" width="35.42578125" style="2" customWidth="1"/>
    <col min="5" max="5" width="10.5703125" style="2" customWidth="1"/>
    <col min="6" max="6" width="10.7109375" style="2" customWidth="1"/>
    <col min="7" max="8" width="16.7109375" style="2" customWidth="1"/>
    <col min="9" max="9" width="13.5703125" style="2" customWidth="1"/>
    <col min="10" max="10" width="10.5703125" style="2" bestFit="1" customWidth="1"/>
    <col min="11" max="11" width="33.5703125" style="2" customWidth="1"/>
    <col min="12" max="12" width="9.28515625" style="2" customWidth="1"/>
    <col min="13" max="14" width="9.140625" style="2" customWidth="1"/>
    <col min="15" max="15" width="9.140625" style="52" customWidth="1"/>
    <col min="16" max="16" width="8.28515625" style="52" customWidth="1"/>
    <col min="17" max="17" width="11.42578125" style="53" bestFit="1" customWidth="1"/>
    <col min="18" max="18" width="17.5703125" style="53" customWidth="1"/>
    <col min="19" max="19" width="13.28515625" style="31" customWidth="1"/>
    <col min="20" max="20" width="34.28515625" style="2" customWidth="1"/>
    <col min="21" max="21" width="1.42578125" style="31" customWidth="1"/>
    <col min="22" max="22" width="23.140625" style="2" customWidth="1"/>
    <col min="23" max="16384" width="9.140625" style="2"/>
  </cols>
  <sheetData>
    <row r="1" spans="2:71" ht="26.25" x14ac:dyDescent="0.25">
      <c r="B1" s="77" t="s">
        <v>42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"/>
    </row>
    <row r="2" spans="2:71" ht="27" thickBot="1" x14ac:dyDescent="0.3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"/>
    </row>
    <row r="3" spans="2:71" ht="15.75" thickBot="1" x14ac:dyDescent="0.3">
      <c r="B3" s="3"/>
      <c r="C3" s="4"/>
      <c r="D3" s="4"/>
      <c r="E3" s="4"/>
      <c r="F3" s="5"/>
      <c r="G3" s="5"/>
      <c r="H3" s="5"/>
      <c r="I3" s="5"/>
      <c r="J3" s="5"/>
      <c r="K3" s="5"/>
      <c r="L3" s="6"/>
      <c r="M3" s="7"/>
      <c r="N3" s="7"/>
      <c r="O3" s="8"/>
      <c r="P3" s="8"/>
      <c r="Q3" s="9"/>
      <c r="R3" s="10"/>
      <c r="S3" s="11"/>
      <c r="T3" s="4"/>
      <c r="U3" s="12"/>
    </row>
    <row r="4" spans="2:71" ht="15.75" x14ac:dyDescent="0.25">
      <c r="B4" s="13"/>
      <c r="C4" s="14" t="s">
        <v>63</v>
      </c>
      <c r="D4" s="15" t="s">
        <v>9</v>
      </c>
      <c r="E4" s="68" t="s">
        <v>1</v>
      </c>
      <c r="F4" s="16" t="s">
        <v>2</v>
      </c>
      <c r="G4" s="95" t="s">
        <v>53</v>
      </c>
      <c r="H4" s="16" t="s">
        <v>2</v>
      </c>
      <c r="I4" s="95" t="s">
        <v>54</v>
      </c>
      <c r="J4" s="100" t="s">
        <v>10</v>
      </c>
      <c r="K4" s="101"/>
      <c r="L4" s="102"/>
      <c r="M4" s="103" t="s">
        <v>3</v>
      </c>
      <c r="N4" s="103"/>
      <c r="O4" s="104"/>
      <c r="P4" s="104"/>
      <c r="Q4" s="105" t="s">
        <v>11</v>
      </c>
      <c r="R4" s="106"/>
      <c r="S4" s="107"/>
      <c r="T4" s="17"/>
      <c r="U4" s="18"/>
    </row>
    <row r="5" spans="2:71" ht="15.75" x14ac:dyDescent="0.25">
      <c r="B5" s="13"/>
      <c r="C5" s="54"/>
      <c r="D5" s="55"/>
      <c r="E5" s="91" t="s">
        <v>4</v>
      </c>
      <c r="F5" s="93" t="s">
        <v>2</v>
      </c>
      <c r="G5" s="96"/>
      <c r="H5" s="98" t="s">
        <v>55</v>
      </c>
      <c r="I5" s="96"/>
      <c r="J5" s="93" t="s">
        <v>12</v>
      </c>
      <c r="K5" s="93" t="s">
        <v>13</v>
      </c>
      <c r="L5" s="85" t="s">
        <v>14</v>
      </c>
      <c r="M5" s="87" t="s">
        <v>15</v>
      </c>
      <c r="N5" s="88" t="s">
        <v>16</v>
      </c>
      <c r="O5" s="88" t="s">
        <v>5</v>
      </c>
      <c r="P5" s="88" t="s">
        <v>6</v>
      </c>
      <c r="Q5" s="89" t="s">
        <v>17</v>
      </c>
      <c r="R5" s="56" t="s">
        <v>18</v>
      </c>
      <c r="S5" s="19" t="s">
        <v>19</v>
      </c>
      <c r="T5" s="75" t="s">
        <v>20</v>
      </c>
      <c r="U5" s="18"/>
    </row>
    <row r="6" spans="2:71" ht="15.75" x14ac:dyDescent="0.25">
      <c r="B6" s="13"/>
      <c r="C6" s="57"/>
      <c r="D6" s="58"/>
      <c r="E6" s="92"/>
      <c r="F6" s="94"/>
      <c r="G6" s="97"/>
      <c r="H6" s="99"/>
      <c r="I6" s="97"/>
      <c r="J6" s="94"/>
      <c r="K6" s="94"/>
      <c r="L6" s="86"/>
      <c r="M6" s="86"/>
      <c r="N6" s="86"/>
      <c r="O6" s="86"/>
      <c r="P6" s="86"/>
      <c r="Q6" s="90"/>
      <c r="R6" s="59" t="s">
        <v>21</v>
      </c>
      <c r="S6" s="60" t="s">
        <v>22</v>
      </c>
      <c r="T6" s="76"/>
      <c r="U6" s="18"/>
    </row>
    <row r="7" spans="2:71" ht="75" x14ac:dyDescent="0.25">
      <c r="B7" s="13"/>
      <c r="C7" s="109" t="s">
        <v>44</v>
      </c>
      <c r="D7" s="110" t="s">
        <v>45</v>
      </c>
      <c r="E7" s="111">
        <v>150000</v>
      </c>
      <c r="F7" s="112">
        <v>80</v>
      </c>
      <c r="G7" s="112">
        <f t="shared" ref="G7" si="0">-((0.037+0.03)/2)*F7</f>
        <v>-2.68</v>
      </c>
      <c r="H7" s="112">
        <f t="shared" ref="H7" si="1">SUM(F7:G7)</f>
        <v>77.319999999999993</v>
      </c>
      <c r="I7" s="113">
        <v>0.4</v>
      </c>
      <c r="J7" s="125" t="s">
        <v>47</v>
      </c>
      <c r="K7" s="114" t="s">
        <v>46</v>
      </c>
      <c r="L7" s="115">
        <v>0</v>
      </c>
      <c r="M7" s="116">
        <v>12650</v>
      </c>
      <c r="N7" s="117">
        <v>5.5</v>
      </c>
      <c r="O7" s="118">
        <f>(M7*N7)/20000/100</f>
        <v>3.4787499999999999E-2</v>
      </c>
      <c r="P7" s="118">
        <v>0.1</v>
      </c>
      <c r="Q7" s="119">
        <f>+((1-$E$13)*(N7*M7*$E$14)/1000000)+(($E$13*N7*M7*$E$15)/1000000)</f>
        <v>15.284034789100001</v>
      </c>
      <c r="R7" s="120">
        <f>F7+L7+Q7</f>
        <v>95.284034789100005</v>
      </c>
      <c r="S7" s="120">
        <f>R7/(M7/500)</f>
        <v>3.7661673829683795</v>
      </c>
      <c r="T7" s="121" t="s">
        <v>49</v>
      </c>
      <c r="U7" s="20"/>
      <c r="V7" s="69"/>
    </row>
    <row r="8" spans="2:71" x14ac:dyDescent="0.25">
      <c r="B8" s="13"/>
      <c r="C8" s="21"/>
      <c r="D8" s="22"/>
      <c r="E8" s="33"/>
      <c r="F8"/>
      <c r="G8" s="70"/>
      <c r="H8" s="70"/>
      <c r="I8" s="70"/>
      <c r="J8" s="23"/>
      <c r="K8" s="23"/>
      <c r="L8" s="63"/>
      <c r="M8" s="64"/>
      <c r="N8" s="65"/>
      <c r="O8" s="66"/>
      <c r="P8" s="66"/>
      <c r="Q8" s="27"/>
      <c r="R8" s="28"/>
      <c r="S8" s="28"/>
      <c r="T8" s="30"/>
      <c r="U8" s="20"/>
    </row>
    <row r="9" spans="2:71" s="31" customFormat="1" x14ac:dyDescent="0.25">
      <c r="B9" s="13"/>
      <c r="C9" s="21"/>
      <c r="D9" s="22"/>
      <c r="E9" s="33"/>
      <c r="F9" s="62"/>
      <c r="G9" s="62"/>
      <c r="H9" s="62"/>
      <c r="I9" s="62"/>
      <c r="J9" s="23"/>
      <c r="K9" s="23"/>
      <c r="L9" s="63"/>
      <c r="M9" s="64"/>
      <c r="N9" s="65"/>
      <c r="O9" s="66"/>
      <c r="P9" s="66"/>
      <c r="Q9" s="27"/>
      <c r="R9" s="28"/>
      <c r="S9" s="28"/>
      <c r="T9" s="30"/>
      <c r="U9" s="18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2:71" s="31" customFormat="1" ht="16.5" customHeight="1" x14ac:dyDescent="0.25">
      <c r="B10" s="13"/>
      <c r="C10" s="21"/>
      <c r="D10" s="22"/>
      <c r="E10" s="33"/>
      <c r="F10" s="62"/>
      <c r="G10" s="62"/>
      <c r="H10" s="62"/>
      <c r="I10" s="62"/>
      <c r="J10" s="23"/>
      <c r="K10" s="23"/>
      <c r="L10" s="63"/>
      <c r="M10" s="64"/>
      <c r="N10" s="65"/>
      <c r="O10" s="66"/>
      <c r="P10" s="66"/>
      <c r="Q10" s="27"/>
      <c r="R10" s="28"/>
      <c r="S10" s="28"/>
      <c r="T10" s="30"/>
      <c r="U10" s="18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</row>
    <row r="11" spans="2:71" s="31" customFormat="1" ht="16.5" customHeight="1" thickBot="1" x14ac:dyDescent="0.3">
      <c r="B11" s="13"/>
      <c r="C11" s="21"/>
      <c r="D11" s="22"/>
      <c r="E11" s="33"/>
      <c r="F11" s="62"/>
      <c r="G11" s="22"/>
      <c r="H11" s="22"/>
      <c r="I11" s="22"/>
      <c r="J11" s="23"/>
      <c r="K11" s="23"/>
      <c r="L11" s="24"/>
      <c r="M11" s="25"/>
      <c r="N11" s="25"/>
      <c r="O11" s="61"/>
      <c r="P11" s="61"/>
      <c r="Q11" s="27"/>
      <c r="R11" s="28"/>
      <c r="S11" s="29"/>
      <c r="T11" s="30"/>
      <c r="U11" s="18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2:71" s="31" customFormat="1" x14ac:dyDescent="0.25">
      <c r="B12" s="13"/>
      <c r="C12" s="73" t="s">
        <v>26</v>
      </c>
      <c r="D12" s="74"/>
      <c r="E12" s="17"/>
      <c r="F12" s="22"/>
      <c r="G12" s="22"/>
      <c r="H12" s="22"/>
      <c r="I12" s="22"/>
      <c r="J12" s="23"/>
      <c r="K12" s="23"/>
      <c r="L12" s="24"/>
      <c r="M12" s="25"/>
      <c r="N12" s="25"/>
      <c r="O12" s="26"/>
      <c r="P12" s="26"/>
      <c r="Q12" s="27"/>
      <c r="R12" s="28"/>
      <c r="S12" s="29"/>
      <c r="T12" s="30"/>
      <c r="U12" s="18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2:71" s="31" customFormat="1" x14ac:dyDescent="0.25">
      <c r="B13" s="13"/>
      <c r="C13" s="21" t="s">
        <v>23</v>
      </c>
      <c r="D13" s="22"/>
      <c r="E13" s="32">
        <v>0.98829999999999996</v>
      </c>
      <c r="F13" s="22"/>
      <c r="G13" s="22"/>
      <c r="H13" s="22"/>
      <c r="I13" s="22"/>
      <c r="J13" s="22"/>
      <c r="K13" s="22"/>
      <c r="L13" s="22"/>
      <c r="M13" s="33"/>
      <c r="N13" s="33"/>
      <c r="O13" s="26"/>
      <c r="P13" s="26"/>
      <c r="Q13" s="24"/>
      <c r="R13" s="27"/>
      <c r="S13" s="34"/>
      <c r="T13" s="30"/>
      <c r="U13" s="18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2:71" s="31" customFormat="1" ht="16.5" customHeight="1" x14ac:dyDescent="0.35">
      <c r="B14" s="13"/>
      <c r="C14" s="21" t="s">
        <v>24</v>
      </c>
      <c r="D14" s="22"/>
      <c r="E14" s="35">
        <v>1.5</v>
      </c>
      <c r="F14" s="22"/>
      <c r="G14" s="22"/>
      <c r="H14" s="22"/>
      <c r="I14" s="22"/>
      <c r="J14" s="22"/>
      <c r="K14" s="22"/>
      <c r="L14" s="22"/>
      <c r="M14" s="33"/>
      <c r="N14" s="33"/>
      <c r="O14" s="26"/>
      <c r="P14" s="26"/>
      <c r="Q14" s="24"/>
      <c r="R14" s="27"/>
      <c r="S14" s="34"/>
      <c r="T14" s="30"/>
      <c r="U14" s="18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2:71" s="31" customFormat="1" ht="15.75" thickBot="1" x14ac:dyDescent="0.3">
      <c r="B15" s="13"/>
      <c r="C15" s="36" t="s">
        <v>25</v>
      </c>
      <c r="D15" s="37"/>
      <c r="E15" s="38">
        <v>222.26</v>
      </c>
      <c r="F15" s="22"/>
      <c r="G15" s="22"/>
      <c r="H15" s="22"/>
      <c r="I15" s="22"/>
      <c r="J15" s="22"/>
      <c r="K15" s="22"/>
      <c r="L15" s="22"/>
      <c r="M15" s="33"/>
      <c r="N15" s="33"/>
      <c r="O15" s="26"/>
      <c r="P15" s="26"/>
      <c r="Q15" s="24"/>
      <c r="R15" s="27"/>
      <c r="S15" s="34"/>
      <c r="T15" s="30"/>
      <c r="U15" s="18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2:71" s="31" customFormat="1" x14ac:dyDescent="0.25">
      <c r="B16" s="13"/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1"/>
      <c r="U16" s="18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2:71" s="31" customFormat="1" ht="16.5" customHeight="1" thickBot="1" x14ac:dyDescent="0.3">
      <c r="B17" s="13"/>
      <c r="C17" s="82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4"/>
      <c r="U17" s="18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2:71" s="31" customFormat="1" ht="16.5" customHeight="1" thickBot="1" x14ac:dyDescent="0.3">
      <c r="B18" s="39"/>
      <c r="C18" s="40"/>
      <c r="D18" s="40"/>
      <c r="E18" s="40"/>
      <c r="F18" s="40"/>
      <c r="G18" s="40"/>
      <c r="H18" s="40"/>
      <c r="I18" s="40"/>
      <c r="J18" s="41"/>
      <c r="K18" s="41"/>
      <c r="L18" s="40"/>
      <c r="M18" s="40"/>
      <c r="N18" s="40"/>
      <c r="O18" s="42"/>
      <c r="P18" s="42"/>
      <c r="Q18" s="43"/>
      <c r="R18" s="43"/>
      <c r="S18" s="44"/>
      <c r="T18" s="40"/>
      <c r="U18" s="45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2:71" s="31" customFormat="1" ht="16.5" customHeight="1" x14ac:dyDescent="0.25">
      <c r="C19" s="2"/>
      <c r="D19" s="2"/>
      <c r="E19" s="2"/>
      <c r="F19"/>
      <c r="G19"/>
      <c r="H19"/>
      <c r="I19"/>
      <c r="J19"/>
      <c r="K19" s="46"/>
      <c r="L19" s="2"/>
      <c r="M19" s="2"/>
      <c r="N19" s="2"/>
      <c r="O19" s="47"/>
      <c r="P19" s="47"/>
      <c r="Q19" s="48"/>
      <c r="R19" s="48"/>
      <c r="T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2:71" s="31" customFormat="1" ht="16.5" customHeight="1" x14ac:dyDescent="0.25">
      <c r="C20" s="2"/>
      <c r="D20" s="2"/>
      <c r="E20" s="2"/>
      <c r="F20" s="2"/>
      <c r="G20" s="2"/>
      <c r="H20" s="2"/>
      <c r="I20" s="2"/>
      <c r="J20" s="46"/>
      <c r="K20" s="46"/>
      <c r="L20" s="2"/>
      <c r="M20" s="2"/>
      <c r="N20" s="2"/>
      <c r="O20" s="47"/>
      <c r="P20" s="47"/>
      <c r="Q20" s="48"/>
      <c r="R20" s="48"/>
      <c r="T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2:71" s="31" customFormat="1" ht="16.5" customHeight="1" x14ac:dyDescent="0.25">
      <c r="C21" s="49"/>
      <c r="D21" s="49"/>
      <c r="E21" s="50"/>
      <c r="F21" s="2"/>
      <c r="G21" s="2"/>
      <c r="H21" s="2"/>
      <c r="I21" s="2"/>
      <c r="J21" s="46"/>
      <c r="K21" s="46"/>
      <c r="L21" s="2"/>
      <c r="M21" s="2"/>
      <c r="N21" s="2"/>
      <c r="O21" s="47"/>
      <c r="P21" s="47"/>
      <c r="Q21" s="48"/>
      <c r="R21" s="48"/>
      <c r="S21" s="51"/>
      <c r="T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2:71" s="31" customFormat="1" ht="16.5" customHeight="1" x14ac:dyDescent="0.25">
      <c r="C22" s="70"/>
      <c r="D22" s="2"/>
      <c r="E22" s="2"/>
      <c r="F22" s="2"/>
      <c r="G22" s="2"/>
      <c r="H22" s="2"/>
      <c r="I22" s="2"/>
      <c r="J22" s="46"/>
      <c r="K22" s="46"/>
      <c r="L22" s="2"/>
      <c r="M22" s="2"/>
      <c r="N22" s="2"/>
      <c r="O22" s="47"/>
      <c r="P22" s="47"/>
      <c r="Q22" s="48"/>
      <c r="R22" s="48"/>
      <c r="T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2:71" s="31" customFormat="1" ht="16.5" customHeight="1" x14ac:dyDescent="0.25">
      <c r="C23" s="70"/>
      <c r="D23" s="2"/>
      <c r="E23" s="2"/>
      <c r="F23" s="2"/>
      <c r="G23" s="2"/>
      <c r="H23" s="2"/>
      <c r="I23" s="2"/>
      <c r="J23" s="46"/>
      <c r="K23" s="46"/>
      <c r="L23" s="2"/>
      <c r="M23" s="2"/>
      <c r="N23" s="2"/>
      <c r="O23" s="47"/>
      <c r="P23" s="47"/>
      <c r="Q23" s="48"/>
      <c r="R23" s="48"/>
      <c r="T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2:71" s="31" customFormat="1" ht="16.5" customHeight="1" x14ac:dyDescent="0.25">
      <c r="C24" s="70"/>
      <c r="D24" s="2"/>
      <c r="E24" s="2"/>
      <c r="F24" s="2"/>
      <c r="G24" s="2"/>
      <c r="H24" s="2"/>
      <c r="I24" s="2"/>
      <c r="J24" s="46"/>
      <c r="K24" s="46"/>
      <c r="L24" s="2"/>
      <c r="M24" s="2"/>
      <c r="N24" s="2"/>
      <c r="O24" s="47"/>
      <c r="P24" s="47"/>
      <c r="Q24" s="48"/>
      <c r="R24" s="48"/>
      <c r="T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2:71" s="31" customFormat="1" ht="16.5" customHeight="1" x14ac:dyDescent="0.25">
      <c r="C25" s="70"/>
      <c r="D25" s="2"/>
      <c r="E25" s="2"/>
      <c r="F25" s="2"/>
      <c r="G25" s="2"/>
      <c r="H25" s="2"/>
      <c r="I25" s="2"/>
      <c r="J25" s="46"/>
      <c r="K25" s="46"/>
      <c r="L25" s="2"/>
      <c r="M25" s="2"/>
      <c r="N25" s="2"/>
      <c r="O25" s="47"/>
      <c r="P25" s="47"/>
      <c r="Q25" s="48"/>
      <c r="R25" s="48"/>
      <c r="T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2:71" s="31" customFormat="1" ht="16.5" customHeight="1" x14ac:dyDescent="0.25">
      <c r="C26" s="70"/>
      <c r="D26" s="2"/>
      <c r="E26" s="2"/>
      <c r="F26" s="2"/>
      <c r="G26" s="2"/>
      <c r="H26" s="2"/>
      <c r="I26" s="2"/>
      <c r="J26" s="46"/>
      <c r="K26" s="46"/>
      <c r="L26" s="2"/>
      <c r="M26" s="2"/>
      <c r="N26" s="2"/>
      <c r="O26" s="47"/>
      <c r="P26" s="47"/>
      <c r="Q26" s="48"/>
      <c r="R26" s="48"/>
      <c r="T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2:71" s="31" customFormat="1" ht="16.5" customHeight="1" x14ac:dyDescent="0.25">
      <c r="C27" s="2"/>
      <c r="D27" s="2"/>
      <c r="E27" s="2"/>
      <c r="F27" s="2"/>
      <c r="G27" s="2"/>
      <c r="H27" s="2"/>
      <c r="I27" s="2"/>
      <c r="J27" s="46"/>
      <c r="K27" s="46"/>
      <c r="L27" s="2"/>
      <c r="M27" s="2"/>
      <c r="N27" s="2"/>
      <c r="O27" s="47"/>
      <c r="P27" s="47"/>
      <c r="Q27" s="48"/>
      <c r="R27" s="48"/>
      <c r="T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2:71" s="31" customFormat="1" ht="16.5" customHeight="1" x14ac:dyDescent="0.25">
      <c r="C28" s="2"/>
      <c r="D28" s="2"/>
      <c r="E28" s="2"/>
      <c r="F28" s="2"/>
      <c r="G28" s="2"/>
      <c r="H28" s="2"/>
      <c r="I28" s="2"/>
      <c r="J28" s="46"/>
      <c r="K28" s="46"/>
      <c r="L28" s="2"/>
      <c r="M28" s="2"/>
      <c r="N28" s="2"/>
      <c r="O28" s="47"/>
      <c r="P28" s="47"/>
      <c r="Q28" s="48"/>
      <c r="R28" s="48"/>
      <c r="T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2:71" s="31" customFormat="1" ht="16.5" customHeight="1" x14ac:dyDescent="0.25">
      <c r="C29" s="2"/>
      <c r="D29" s="2"/>
      <c r="E29" s="2"/>
      <c r="F29" s="2"/>
      <c r="G29" s="2"/>
      <c r="H29" s="2"/>
      <c r="I29" s="2"/>
      <c r="J29" s="46"/>
      <c r="K29" s="46"/>
      <c r="L29" s="2"/>
      <c r="M29" s="2"/>
      <c r="N29" s="2"/>
      <c r="O29" s="47"/>
      <c r="P29" s="47"/>
      <c r="Q29" s="48"/>
      <c r="R29" s="48"/>
      <c r="T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0" spans="2:71" s="31" customFormat="1" ht="16.5" customHeight="1" x14ac:dyDescent="0.25">
      <c r="C30" s="2"/>
      <c r="D30" s="2"/>
      <c r="E30" s="2"/>
      <c r="F30" s="2"/>
      <c r="G30" s="2"/>
      <c r="H30" s="2"/>
      <c r="I30" s="2"/>
      <c r="J30" s="46"/>
      <c r="K30" s="46"/>
      <c r="L30" s="2"/>
      <c r="M30" s="2"/>
      <c r="N30" s="2"/>
      <c r="O30" s="47"/>
      <c r="P30" s="47"/>
      <c r="Q30" s="48"/>
      <c r="R30" s="48"/>
      <c r="T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2:71" s="31" customFormat="1" ht="16.5" customHeight="1" x14ac:dyDescent="0.25">
      <c r="C31" s="2"/>
      <c r="D31" s="2"/>
      <c r="E31" s="2"/>
      <c r="F31" s="2"/>
      <c r="G31" s="2"/>
      <c r="H31" s="2"/>
      <c r="I31" s="2"/>
      <c r="J31" s="46"/>
      <c r="K31" s="46"/>
      <c r="L31" s="2"/>
      <c r="M31" s="2"/>
      <c r="N31" s="2"/>
      <c r="O31" s="47"/>
      <c r="P31" s="47"/>
      <c r="Q31" s="48"/>
      <c r="R31" s="48"/>
      <c r="T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2:71" s="31" customFormat="1" ht="16.5" customHeight="1" x14ac:dyDescent="0.25">
      <c r="C32" s="2"/>
      <c r="D32" s="2"/>
      <c r="E32" s="2"/>
      <c r="F32" s="2"/>
      <c r="G32" s="2"/>
      <c r="H32" s="2"/>
      <c r="I32" s="2"/>
      <c r="J32" s="46"/>
      <c r="K32" s="46"/>
      <c r="L32" s="2"/>
      <c r="M32" s="2"/>
      <c r="N32" s="2"/>
      <c r="O32" s="47"/>
      <c r="P32" s="47"/>
      <c r="Q32" s="48"/>
      <c r="R32" s="48"/>
      <c r="T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2:71" s="31" customFormat="1" ht="16.5" customHeight="1" x14ac:dyDescent="0.25">
      <c r="C33" s="2"/>
      <c r="D33" s="2"/>
      <c r="E33" s="2"/>
      <c r="F33" s="2"/>
      <c r="G33" s="2"/>
      <c r="H33" s="2"/>
      <c r="I33" s="2"/>
      <c r="J33" s="46"/>
      <c r="K33" s="46"/>
      <c r="L33" s="2"/>
      <c r="M33" s="2"/>
      <c r="N33" s="2"/>
      <c r="O33" s="47"/>
      <c r="P33" s="47"/>
      <c r="Q33" s="48"/>
      <c r="R33" s="48"/>
      <c r="T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2:71" s="31" customFormat="1" ht="16.5" customHeight="1" x14ac:dyDescent="0.25">
      <c r="C34" s="2"/>
      <c r="D34" s="2"/>
      <c r="E34" s="2"/>
      <c r="F34" s="2"/>
      <c r="G34" s="2"/>
      <c r="H34" s="2"/>
      <c r="I34" s="2"/>
      <c r="J34" s="46"/>
      <c r="K34" s="46"/>
      <c r="L34" s="2"/>
      <c r="M34" s="2"/>
      <c r="N34" s="2"/>
      <c r="O34" s="47"/>
      <c r="P34" s="47"/>
      <c r="Q34" s="48"/>
      <c r="R34" s="48"/>
      <c r="T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2:71" s="31" customFormat="1" ht="16.5" customHeight="1" x14ac:dyDescent="0.25">
      <c r="C35" s="2"/>
      <c r="D35" s="2"/>
      <c r="E35" s="2"/>
      <c r="F35" s="2"/>
      <c r="G35" s="2"/>
      <c r="H35" s="2"/>
      <c r="I35" s="2"/>
      <c r="J35" s="46"/>
      <c r="K35" s="46"/>
      <c r="L35" s="2"/>
      <c r="M35" s="2"/>
      <c r="N35" s="2"/>
      <c r="O35" s="47"/>
      <c r="P35" s="47"/>
      <c r="Q35" s="48"/>
      <c r="R35" s="48"/>
      <c r="T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2:71" s="31" customFormat="1" ht="16.5" customHeight="1" x14ac:dyDescent="0.25">
      <c r="C36" s="2"/>
      <c r="D36" s="2"/>
      <c r="E36" s="2"/>
      <c r="F36" s="2"/>
      <c r="G36" s="2"/>
      <c r="H36" s="2"/>
      <c r="I36" s="2"/>
      <c r="J36" s="46"/>
      <c r="K36" s="46"/>
      <c r="L36" s="2"/>
      <c r="M36" s="2"/>
      <c r="N36" s="2"/>
      <c r="O36" s="47"/>
      <c r="P36" s="47"/>
      <c r="Q36" s="48"/>
      <c r="R36" s="48"/>
      <c r="T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2:71" s="31" customFormat="1" ht="16.5" customHeight="1" x14ac:dyDescent="0.25">
      <c r="C37" s="2"/>
      <c r="D37" s="2"/>
      <c r="E37" s="2"/>
      <c r="F37" s="2"/>
      <c r="G37" s="2"/>
      <c r="H37" s="2"/>
      <c r="I37" s="2"/>
      <c r="J37" s="46"/>
      <c r="K37" s="46"/>
      <c r="L37" s="2"/>
      <c r="M37" s="2"/>
      <c r="N37" s="2"/>
      <c r="O37" s="47"/>
      <c r="P37" s="47"/>
      <c r="Q37" s="48"/>
      <c r="R37" s="48"/>
      <c r="T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2:71" s="31" customFormat="1" ht="16.5" customHeight="1" x14ac:dyDescent="0.25">
      <c r="C38" s="2"/>
      <c r="D38" s="2"/>
      <c r="E38" s="2"/>
      <c r="F38" s="2"/>
      <c r="G38" s="2"/>
      <c r="H38" s="2"/>
      <c r="I38" s="2"/>
      <c r="J38" s="46"/>
      <c r="K38" s="46"/>
      <c r="L38" s="2"/>
      <c r="M38" s="2"/>
      <c r="N38" s="2"/>
      <c r="O38" s="47"/>
      <c r="P38" s="47"/>
      <c r="Q38" s="48"/>
      <c r="R38" s="48"/>
      <c r="T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2:71" ht="16.5" customHeight="1" x14ac:dyDescent="0.25">
      <c r="J39" s="46"/>
      <c r="K39" s="46"/>
      <c r="O39" s="47"/>
      <c r="P39" s="47"/>
      <c r="Q39" s="48"/>
      <c r="R39" s="48"/>
    </row>
    <row r="40" spans="2:71" ht="16.5" customHeight="1" x14ac:dyDescent="0.25">
      <c r="J40" s="46"/>
      <c r="K40" s="46"/>
      <c r="O40" s="47"/>
      <c r="P40" s="47"/>
      <c r="Q40" s="48"/>
      <c r="R40" s="48"/>
    </row>
    <row r="41" spans="2:71" ht="16.5" customHeight="1" x14ac:dyDescent="0.25">
      <c r="J41" s="46"/>
      <c r="K41" s="46"/>
      <c r="O41" s="47"/>
      <c r="P41" s="47"/>
      <c r="Q41" s="48"/>
      <c r="R41" s="48"/>
    </row>
    <row r="42" spans="2:71" x14ac:dyDescent="0.25">
      <c r="J42" s="46"/>
      <c r="K42" s="46"/>
      <c r="O42" s="47"/>
      <c r="P42" s="47"/>
      <c r="Q42" s="48"/>
      <c r="R42" s="48"/>
    </row>
    <row r="43" spans="2:71" x14ac:dyDescent="0.25">
      <c r="J43" s="46"/>
      <c r="K43" s="46"/>
      <c r="O43" s="47"/>
      <c r="P43" s="47"/>
      <c r="Q43" s="48"/>
      <c r="R43" s="48"/>
    </row>
    <row r="44" spans="2:71" x14ac:dyDescent="0.25">
      <c r="J44" s="46"/>
      <c r="K44" s="46"/>
      <c r="O44" s="47"/>
      <c r="P44" s="47"/>
      <c r="Q44" s="48"/>
      <c r="R44" s="48"/>
    </row>
    <row r="45" spans="2:71" x14ac:dyDescent="0.25">
      <c r="J45" s="46"/>
      <c r="K45" s="46"/>
      <c r="O45" s="47"/>
      <c r="P45" s="47"/>
      <c r="Q45" s="48"/>
      <c r="R45" s="48"/>
    </row>
    <row r="46" spans="2:71" x14ac:dyDescent="0.25">
      <c r="J46" s="46"/>
      <c r="K46" s="46"/>
      <c r="O46" s="47"/>
      <c r="P46" s="47"/>
      <c r="Q46" s="48"/>
      <c r="R46" s="48"/>
    </row>
    <row r="47" spans="2:71" s="31" customFormat="1" x14ac:dyDescent="0.25">
      <c r="B47" s="2"/>
      <c r="C47" s="2"/>
      <c r="D47" s="2"/>
      <c r="E47" s="2"/>
      <c r="F47" s="2"/>
      <c r="G47" s="2"/>
      <c r="H47" s="2"/>
      <c r="I47" s="2"/>
      <c r="J47" s="46"/>
      <c r="K47" s="46"/>
      <c r="L47" s="2"/>
      <c r="M47" s="2"/>
      <c r="N47" s="2"/>
      <c r="O47" s="47"/>
      <c r="P47" s="47"/>
      <c r="Q47" s="48"/>
      <c r="R47" s="48"/>
      <c r="T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2:71" s="31" customFormat="1" x14ac:dyDescent="0.25">
      <c r="B48" s="2"/>
      <c r="C48" s="2"/>
      <c r="D48" s="2"/>
      <c r="E48" s="2"/>
      <c r="F48" s="2"/>
      <c r="G48" s="2"/>
      <c r="H48" s="2"/>
      <c r="I48" s="2"/>
      <c r="J48" s="46"/>
      <c r="K48" s="46"/>
      <c r="L48" s="2"/>
      <c r="M48" s="2"/>
      <c r="N48" s="2"/>
      <c r="O48" s="47"/>
      <c r="P48" s="47"/>
      <c r="Q48" s="48"/>
      <c r="R48" s="48"/>
      <c r="T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</sheetData>
  <sortState ref="B7:BS10">
    <sortCondition ref="S7:S10"/>
  </sortState>
  <mergeCells count="19">
    <mergeCell ref="P5:P6"/>
    <mergeCell ref="Q5:Q6"/>
    <mergeCell ref="T5:T6"/>
    <mergeCell ref="G4:G6"/>
    <mergeCell ref="I4:I6"/>
    <mergeCell ref="H5:H6"/>
    <mergeCell ref="C16:T17"/>
    <mergeCell ref="B1:T2"/>
    <mergeCell ref="J4:L4"/>
    <mergeCell ref="M4:P4"/>
    <mergeCell ref="Q4:S4"/>
    <mergeCell ref="E5:E6"/>
    <mergeCell ref="F5:F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pageSetup scale="46" orientation="landscape" r:id="rId1"/>
  <headerFooter>
    <oddHeader>&amp;RKPSC Case No. 2022-00036
Commission Staff's First Set of Data Requests
Dated April 15, 2022
Item No. 22
Attachment  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7" tint="0.59999389629810485"/>
  </sheetPr>
  <dimension ref="B1:BS48"/>
  <sheetViews>
    <sheetView zoomScale="85" zoomScaleNormal="85" workbookViewId="0">
      <selection activeCell="C7" sqref="C7:T7"/>
    </sheetView>
  </sheetViews>
  <sheetFormatPr defaultColWidth="9.140625" defaultRowHeight="15" x14ac:dyDescent="0.25"/>
  <cols>
    <col min="1" max="1" width="1.5703125" style="2" customWidth="1"/>
    <col min="2" max="2" width="1.42578125" style="2" customWidth="1"/>
    <col min="3" max="4" width="35.42578125" style="2" customWidth="1"/>
    <col min="5" max="5" width="10.5703125" style="2" customWidth="1"/>
    <col min="6" max="6" width="15.7109375" style="2" customWidth="1"/>
    <col min="7" max="7" width="17.140625" style="2" customWidth="1"/>
    <col min="8" max="8" width="20.85546875" style="2" customWidth="1"/>
    <col min="9" max="9" width="14.42578125" style="2" customWidth="1"/>
    <col min="10" max="10" width="10.5703125" style="2" bestFit="1" customWidth="1"/>
    <col min="11" max="11" width="33.5703125" style="2" customWidth="1"/>
    <col min="12" max="12" width="9.28515625" style="2" customWidth="1"/>
    <col min="13" max="14" width="9.140625" style="2" customWidth="1"/>
    <col min="15" max="15" width="9.140625" style="52" customWidth="1"/>
    <col min="16" max="16" width="8.28515625" style="52" customWidth="1"/>
    <col min="17" max="17" width="11.42578125" style="53" bestFit="1" customWidth="1"/>
    <col min="18" max="18" width="17.5703125" style="53" customWidth="1"/>
    <col min="19" max="19" width="13.28515625" style="31" customWidth="1"/>
    <col min="20" max="20" width="34.28515625" style="2" customWidth="1"/>
    <col min="21" max="21" width="1.42578125" style="31" customWidth="1"/>
    <col min="22" max="22" width="19" style="2" customWidth="1"/>
    <col min="23" max="16384" width="9.140625" style="2"/>
  </cols>
  <sheetData>
    <row r="1" spans="2:71" ht="26.25" x14ac:dyDescent="0.25">
      <c r="B1" s="77" t="s">
        <v>43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"/>
    </row>
    <row r="2" spans="2:71" ht="27" thickBot="1" x14ac:dyDescent="0.3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"/>
    </row>
    <row r="3" spans="2:71" ht="15.75" thickBot="1" x14ac:dyDescent="0.3">
      <c r="B3" s="3"/>
      <c r="C3" s="4"/>
      <c r="D3" s="4"/>
      <c r="E3" s="4"/>
      <c r="F3" s="5"/>
      <c r="G3" s="5"/>
      <c r="H3" s="5"/>
      <c r="I3" s="5"/>
      <c r="J3" s="5"/>
      <c r="K3" s="5"/>
      <c r="L3" s="6"/>
      <c r="M3" s="7"/>
      <c r="N3" s="7"/>
      <c r="O3" s="8"/>
      <c r="P3" s="8"/>
      <c r="Q3" s="9"/>
      <c r="R3" s="10"/>
      <c r="S3" s="11"/>
      <c r="T3" s="4"/>
      <c r="U3" s="12"/>
    </row>
    <row r="4" spans="2:71" ht="15.75" x14ac:dyDescent="0.25">
      <c r="B4" s="13"/>
      <c r="C4" s="14" t="s">
        <v>66</v>
      </c>
      <c r="D4" s="15" t="s">
        <v>9</v>
      </c>
      <c r="E4" s="68" t="s">
        <v>1</v>
      </c>
      <c r="F4" s="16" t="s">
        <v>2</v>
      </c>
      <c r="G4" s="95" t="s">
        <v>53</v>
      </c>
      <c r="H4" s="16" t="s">
        <v>2</v>
      </c>
      <c r="I4" s="95" t="s">
        <v>54</v>
      </c>
      <c r="J4" s="100" t="s">
        <v>10</v>
      </c>
      <c r="K4" s="101"/>
      <c r="L4" s="102"/>
      <c r="M4" s="103" t="s">
        <v>3</v>
      </c>
      <c r="N4" s="103"/>
      <c r="O4" s="104"/>
      <c r="P4" s="104"/>
      <c r="Q4" s="105" t="s">
        <v>11</v>
      </c>
      <c r="R4" s="106"/>
      <c r="S4" s="107"/>
      <c r="T4" s="17"/>
      <c r="U4" s="18"/>
    </row>
    <row r="5" spans="2:71" ht="15.75" x14ac:dyDescent="0.25">
      <c r="B5" s="13"/>
      <c r="C5" s="54"/>
      <c r="D5" s="55"/>
      <c r="E5" s="91" t="s">
        <v>4</v>
      </c>
      <c r="F5" s="93" t="s">
        <v>2</v>
      </c>
      <c r="G5" s="96"/>
      <c r="H5" s="98" t="s">
        <v>55</v>
      </c>
      <c r="I5" s="96"/>
      <c r="J5" s="93" t="s">
        <v>12</v>
      </c>
      <c r="K5" s="93" t="s">
        <v>13</v>
      </c>
      <c r="L5" s="85" t="s">
        <v>14</v>
      </c>
      <c r="M5" s="87" t="s">
        <v>15</v>
      </c>
      <c r="N5" s="88" t="s">
        <v>16</v>
      </c>
      <c r="O5" s="88" t="s">
        <v>5</v>
      </c>
      <c r="P5" s="88" t="s">
        <v>6</v>
      </c>
      <c r="Q5" s="89" t="s">
        <v>17</v>
      </c>
      <c r="R5" s="56" t="s">
        <v>18</v>
      </c>
      <c r="S5" s="19" t="s">
        <v>19</v>
      </c>
      <c r="T5" s="75" t="s">
        <v>20</v>
      </c>
      <c r="U5" s="18"/>
    </row>
    <row r="6" spans="2:71" ht="15.75" x14ac:dyDescent="0.25">
      <c r="B6" s="13"/>
      <c r="C6" s="57"/>
      <c r="D6" s="58"/>
      <c r="E6" s="92"/>
      <c r="F6" s="94"/>
      <c r="G6" s="97"/>
      <c r="H6" s="99"/>
      <c r="I6" s="97"/>
      <c r="J6" s="94"/>
      <c r="K6" s="94"/>
      <c r="L6" s="86"/>
      <c r="M6" s="86"/>
      <c r="N6" s="86"/>
      <c r="O6" s="86"/>
      <c r="P6" s="86"/>
      <c r="Q6" s="90"/>
      <c r="R6" s="59" t="s">
        <v>21</v>
      </c>
      <c r="S6" s="60" t="s">
        <v>22</v>
      </c>
      <c r="T6" s="76"/>
      <c r="U6" s="18"/>
    </row>
    <row r="7" spans="2:71" ht="30.75" customHeight="1" x14ac:dyDescent="0.25">
      <c r="B7" s="13"/>
      <c r="C7" s="109" t="s">
        <v>44</v>
      </c>
      <c r="D7" s="110" t="s">
        <v>45</v>
      </c>
      <c r="E7" s="111">
        <v>500000</v>
      </c>
      <c r="F7" s="112">
        <v>70</v>
      </c>
      <c r="G7" s="112">
        <f t="shared" ref="G7" si="0">-((0.037+0.03)/2)*F7</f>
        <v>-2.3450000000000002</v>
      </c>
      <c r="H7" s="112">
        <f t="shared" ref="H7" si="1">SUM(F7:G7)</f>
        <v>67.655000000000001</v>
      </c>
      <c r="I7" s="113">
        <v>0.4</v>
      </c>
      <c r="J7" s="125" t="s">
        <v>47</v>
      </c>
      <c r="K7" s="114" t="s">
        <v>46</v>
      </c>
      <c r="L7" s="115">
        <v>0</v>
      </c>
      <c r="M7" s="116">
        <v>12650</v>
      </c>
      <c r="N7" s="117">
        <v>5.5</v>
      </c>
      <c r="O7" s="118">
        <f>(M7*N7)/20000/100</f>
        <v>3.4787499999999999E-2</v>
      </c>
      <c r="P7" s="118">
        <v>0.1</v>
      </c>
      <c r="Q7" s="119">
        <f>+((1-$E$13)*(N7*M7*$E$14)/1000000)+(($E$13*N7*M7*$E$15)/1000000)</f>
        <v>15.284034789100001</v>
      </c>
      <c r="R7" s="120">
        <f>F7+L7+Q7</f>
        <v>85.284034789100005</v>
      </c>
      <c r="S7" s="120">
        <f>R7/(M7/500)</f>
        <v>3.3709104659723321</v>
      </c>
      <c r="T7" s="121" t="s">
        <v>49</v>
      </c>
      <c r="U7" s="20"/>
      <c r="V7" s="69"/>
    </row>
    <row r="8" spans="2:71" x14ac:dyDescent="0.25">
      <c r="B8" s="13"/>
      <c r="C8" s="21"/>
      <c r="D8" s="22"/>
      <c r="E8" s="33"/>
      <c r="F8" s="62"/>
      <c r="G8" s="62"/>
      <c r="H8" s="62"/>
      <c r="I8" s="62"/>
      <c r="J8" s="23"/>
      <c r="K8" s="23"/>
      <c r="L8" s="63"/>
      <c r="M8" s="64"/>
      <c r="N8" s="65"/>
      <c r="O8" s="66"/>
      <c r="P8" s="66"/>
      <c r="Q8" s="27"/>
      <c r="R8" s="28"/>
      <c r="S8" s="28"/>
      <c r="T8" s="30"/>
      <c r="U8" s="20"/>
    </row>
    <row r="9" spans="2:71" s="31" customFormat="1" x14ac:dyDescent="0.25">
      <c r="B9" s="13"/>
      <c r="C9" s="21"/>
      <c r="D9" s="22"/>
      <c r="E9" s="33"/>
      <c r="F9" s="62"/>
      <c r="G9" s="62"/>
      <c r="H9" s="62"/>
      <c r="I9" s="62"/>
      <c r="J9" s="23"/>
      <c r="K9" s="23"/>
      <c r="L9" s="63"/>
      <c r="M9" s="64"/>
      <c r="N9" s="65"/>
      <c r="O9" s="66"/>
      <c r="P9" s="66"/>
      <c r="Q9" s="27"/>
      <c r="R9" s="28"/>
      <c r="S9" s="28"/>
      <c r="T9" s="30"/>
      <c r="U9" s="18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2:71" s="31" customFormat="1" ht="16.5" customHeight="1" x14ac:dyDescent="0.25">
      <c r="B10" s="13"/>
      <c r="C10" s="21"/>
      <c r="D10" s="22"/>
      <c r="E10" s="33"/>
      <c r="F10" s="62"/>
      <c r="G10" s="22"/>
      <c r="H10" s="22"/>
      <c r="I10" s="22"/>
      <c r="J10" s="23"/>
      <c r="K10" s="23"/>
      <c r="L10" s="63"/>
      <c r="M10" s="64"/>
      <c r="N10" s="65"/>
      <c r="O10" s="66"/>
      <c r="P10" s="66"/>
      <c r="Q10" s="27"/>
      <c r="R10" s="28"/>
      <c r="S10" s="28"/>
      <c r="T10" s="30"/>
      <c r="U10" s="18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</row>
    <row r="11" spans="2:71" s="31" customFormat="1" ht="16.5" customHeight="1" thickBot="1" x14ac:dyDescent="0.3">
      <c r="B11" s="13"/>
      <c r="C11" s="21"/>
      <c r="D11" s="22"/>
      <c r="E11" s="33"/>
      <c r="F11" s="62"/>
      <c r="G11" s="22"/>
      <c r="H11" s="22"/>
      <c r="I11" s="22"/>
      <c r="J11" s="23"/>
      <c r="K11" s="23"/>
      <c r="L11" s="24"/>
      <c r="M11" s="25"/>
      <c r="N11" s="25"/>
      <c r="O11" s="61"/>
      <c r="P11" s="61"/>
      <c r="Q11" s="27"/>
      <c r="R11" s="28"/>
      <c r="S11" s="29"/>
      <c r="T11" s="30"/>
      <c r="U11" s="18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2:71" s="31" customFormat="1" x14ac:dyDescent="0.25">
      <c r="B12" s="13"/>
      <c r="C12" s="73" t="s">
        <v>26</v>
      </c>
      <c r="D12" s="74"/>
      <c r="E12" s="17"/>
      <c r="F12" s="22"/>
      <c r="G12" s="22"/>
      <c r="H12" s="22"/>
      <c r="I12" s="22"/>
      <c r="J12" s="23"/>
      <c r="K12" s="23"/>
      <c r="L12" s="24"/>
      <c r="M12" s="25"/>
      <c r="N12" s="25"/>
      <c r="O12" s="26"/>
      <c r="P12" s="26"/>
      <c r="Q12" s="27"/>
      <c r="R12" s="28"/>
      <c r="S12" s="29"/>
      <c r="T12" s="30"/>
      <c r="U12" s="18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2:71" s="31" customFormat="1" x14ac:dyDescent="0.25">
      <c r="B13" s="13"/>
      <c r="C13" s="21" t="s">
        <v>23</v>
      </c>
      <c r="D13" s="22"/>
      <c r="E13" s="32">
        <v>0.98829999999999996</v>
      </c>
      <c r="F13" s="22"/>
      <c r="G13" s="22"/>
      <c r="H13" s="22"/>
      <c r="I13" s="22"/>
      <c r="J13" s="22"/>
      <c r="K13" s="22"/>
      <c r="L13" s="22"/>
      <c r="M13" s="33"/>
      <c r="N13" s="33"/>
      <c r="O13" s="26"/>
      <c r="P13" s="26"/>
      <c r="Q13" s="24"/>
      <c r="R13" s="27"/>
      <c r="S13" s="34"/>
      <c r="T13" s="30"/>
      <c r="U13" s="18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2:71" s="31" customFormat="1" ht="16.5" customHeight="1" x14ac:dyDescent="0.35">
      <c r="B14" s="13"/>
      <c r="C14" s="21" t="s">
        <v>24</v>
      </c>
      <c r="D14" s="22"/>
      <c r="E14" s="35">
        <v>1.5</v>
      </c>
      <c r="F14" s="22"/>
      <c r="G14" s="22"/>
      <c r="H14" s="22"/>
      <c r="I14" s="22"/>
      <c r="J14" s="22"/>
      <c r="K14" s="22"/>
      <c r="L14" s="22"/>
      <c r="M14" s="33"/>
      <c r="N14" s="33"/>
      <c r="O14" s="26"/>
      <c r="P14" s="26"/>
      <c r="Q14" s="24"/>
      <c r="R14" s="27"/>
      <c r="S14" s="34"/>
      <c r="T14" s="30"/>
      <c r="U14" s="18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2:71" s="31" customFormat="1" ht="15.75" thickBot="1" x14ac:dyDescent="0.3">
      <c r="B15" s="13"/>
      <c r="C15" s="36" t="s">
        <v>25</v>
      </c>
      <c r="D15" s="37"/>
      <c r="E15" s="38">
        <v>222.26</v>
      </c>
      <c r="F15" s="22"/>
      <c r="G15" s="22"/>
      <c r="H15" s="22"/>
      <c r="I15" s="22"/>
      <c r="J15" s="22"/>
      <c r="K15" s="22"/>
      <c r="L15" s="22"/>
      <c r="M15" s="33"/>
      <c r="N15" s="33"/>
      <c r="O15" s="26"/>
      <c r="P15" s="26"/>
      <c r="Q15" s="24"/>
      <c r="R15" s="27"/>
      <c r="S15" s="34"/>
      <c r="T15" s="30"/>
      <c r="U15" s="18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2:71" s="31" customFormat="1" x14ac:dyDescent="0.25">
      <c r="B16" s="13"/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1"/>
      <c r="U16" s="18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2:71" s="31" customFormat="1" ht="16.5" customHeight="1" thickBot="1" x14ac:dyDescent="0.3">
      <c r="B17" s="13"/>
      <c r="C17" s="82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4"/>
      <c r="U17" s="18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2:71" s="31" customFormat="1" ht="16.5" customHeight="1" thickBot="1" x14ac:dyDescent="0.3">
      <c r="B18" s="39"/>
      <c r="C18" s="40"/>
      <c r="D18" s="40"/>
      <c r="E18" s="40"/>
      <c r="F18" s="40"/>
      <c r="G18" s="40"/>
      <c r="H18" s="40"/>
      <c r="I18" s="40"/>
      <c r="J18" s="40"/>
      <c r="K18" s="41"/>
      <c r="L18" s="40"/>
      <c r="M18" s="40"/>
      <c r="N18" s="40"/>
      <c r="O18" s="42"/>
      <c r="P18" s="42"/>
      <c r="Q18" s="43"/>
      <c r="R18" s="43"/>
      <c r="S18" s="44"/>
      <c r="T18" s="40"/>
      <c r="U18" s="45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2:71" s="31" customFormat="1" ht="16.5" customHeight="1" x14ac:dyDescent="0.25">
      <c r="C19" s="2"/>
      <c r="D19" s="2"/>
      <c r="E19" s="2"/>
      <c r="F19" s="2"/>
      <c r="G19" s="2"/>
      <c r="H19" s="2"/>
      <c r="I19" s="2"/>
      <c r="J19" s="46"/>
      <c r="K19" s="46"/>
      <c r="L19" s="2"/>
      <c r="M19" s="2"/>
      <c r="N19" s="2"/>
      <c r="O19" s="47"/>
      <c r="P19" s="47"/>
      <c r="Q19" s="48"/>
      <c r="R19" s="48"/>
      <c r="T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2:71" s="31" customFormat="1" ht="16.5" customHeight="1" x14ac:dyDescent="0.25">
      <c r="C20" s="2"/>
      <c r="D20" s="2"/>
      <c r="E20" s="2"/>
      <c r="F20" s="2"/>
      <c r="G20" s="2"/>
      <c r="H20" s="2"/>
      <c r="I20" s="2"/>
      <c r="J20" s="46"/>
      <c r="K20" s="46"/>
      <c r="L20" s="2"/>
      <c r="M20" s="2"/>
      <c r="N20" s="2"/>
      <c r="O20" s="47"/>
      <c r="P20" s="47"/>
      <c r="Q20" s="48"/>
      <c r="R20" s="48"/>
      <c r="T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2:71" s="31" customFormat="1" ht="16.5" customHeight="1" x14ac:dyDescent="0.25">
      <c r="C21" s="49"/>
      <c r="D21" s="49"/>
      <c r="E21" s="50"/>
      <c r="F21" s="2"/>
      <c r="G21" s="2"/>
      <c r="H21" s="2"/>
      <c r="I21" s="2"/>
      <c r="J21" s="46"/>
      <c r="K21" s="46"/>
      <c r="L21" s="2"/>
      <c r="M21" s="2"/>
      <c r="N21" s="2"/>
      <c r="O21" s="47"/>
      <c r="P21" s="47"/>
      <c r="Q21" s="48"/>
      <c r="R21" s="48"/>
      <c r="S21" s="51"/>
      <c r="T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2:71" s="31" customFormat="1" ht="16.5" customHeight="1" x14ac:dyDescent="0.25">
      <c r="C22" s="70"/>
      <c r="D22" s="2"/>
      <c r="E22" s="2"/>
      <c r="F22" s="2"/>
      <c r="G22" s="2"/>
      <c r="H22" s="2"/>
      <c r="I22" s="2"/>
      <c r="J22" s="46"/>
      <c r="K22" s="46"/>
      <c r="L22" s="2"/>
      <c r="M22" s="2"/>
      <c r="N22" s="2"/>
      <c r="O22" s="47"/>
      <c r="P22" s="47"/>
      <c r="Q22" s="48"/>
      <c r="R22" s="48"/>
      <c r="T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2:71" s="31" customFormat="1" ht="16.5" customHeight="1" x14ac:dyDescent="0.25">
      <c r="C23" s="70"/>
      <c r="D23" s="2"/>
      <c r="E23" s="2"/>
      <c r="F23" s="2"/>
      <c r="G23" s="2"/>
      <c r="H23" s="2"/>
      <c r="I23" s="2"/>
      <c r="J23" s="46"/>
      <c r="K23" s="46"/>
      <c r="L23" s="2"/>
      <c r="M23" s="2"/>
      <c r="N23" s="2"/>
      <c r="O23" s="47"/>
      <c r="P23" s="47"/>
      <c r="Q23" s="48"/>
      <c r="R23" s="48"/>
      <c r="T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2:71" s="31" customFormat="1" ht="16.5" customHeight="1" x14ac:dyDescent="0.25">
      <c r="C24" s="70"/>
      <c r="D24" s="2"/>
      <c r="E24" s="2"/>
      <c r="F24" s="2"/>
      <c r="G24" s="2"/>
      <c r="H24" s="2"/>
      <c r="I24" s="2"/>
      <c r="J24" s="46"/>
      <c r="K24" s="46"/>
      <c r="L24" s="2"/>
      <c r="M24" s="2"/>
      <c r="N24" s="2"/>
      <c r="O24" s="47"/>
      <c r="P24" s="47"/>
      <c r="Q24" s="48"/>
      <c r="R24" s="48"/>
      <c r="T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2:71" s="31" customFormat="1" ht="16.5" customHeight="1" x14ac:dyDescent="0.25">
      <c r="C25" s="70"/>
      <c r="D25" s="2"/>
      <c r="E25" s="2"/>
      <c r="F25" s="2"/>
      <c r="G25" s="2"/>
      <c r="H25" s="2"/>
      <c r="I25" s="2"/>
      <c r="J25" s="46"/>
      <c r="K25" s="46"/>
      <c r="L25" s="2"/>
      <c r="M25" s="2"/>
      <c r="N25" s="2"/>
      <c r="O25" s="47"/>
      <c r="P25" s="47"/>
      <c r="Q25" s="48"/>
      <c r="R25" s="48"/>
      <c r="T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2:71" s="31" customFormat="1" ht="16.5" customHeight="1" x14ac:dyDescent="0.25">
      <c r="C26" s="70"/>
      <c r="D26" s="2"/>
      <c r="E26" s="2"/>
      <c r="F26" s="2"/>
      <c r="G26" s="2"/>
      <c r="H26" s="2"/>
      <c r="I26" s="2"/>
      <c r="J26" s="46"/>
      <c r="K26" s="46"/>
      <c r="L26" s="2"/>
      <c r="M26" s="2"/>
      <c r="N26" s="2"/>
      <c r="O26" s="47"/>
      <c r="P26" s="47"/>
      <c r="Q26" s="48"/>
      <c r="R26" s="48"/>
      <c r="T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2:71" s="31" customFormat="1" ht="16.5" customHeight="1" x14ac:dyDescent="0.25">
      <c r="C27" s="2"/>
      <c r="D27" s="2"/>
      <c r="E27" s="2"/>
      <c r="F27" s="2"/>
      <c r="G27" s="2"/>
      <c r="H27" s="2"/>
      <c r="I27" s="2"/>
      <c r="J27" s="46"/>
      <c r="K27" s="46"/>
      <c r="L27" s="2"/>
      <c r="M27" s="2"/>
      <c r="N27" s="2"/>
      <c r="O27" s="47"/>
      <c r="P27" s="47"/>
      <c r="Q27" s="48"/>
      <c r="R27" s="48"/>
      <c r="T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2:71" s="31" customFormat="1" ht="16.5" customHeight="1" x14ac:dyDescent="0.25">
      <c r="C28" s="2"/>
      <c r="D28" s="2"/>
      <c r="E28" s="2"/>
      <c r="F28" s="2"/>
      <c r="G28" s="2"/>
      <c r="H28" s="2"/>
      <c r="I28" s="2"/>
      <c r="J28" s="46"/>
      <c r="K28" s="46"/>
      <c r="L28" s="2"/>
      <c r="M28" s="2"/>
      <c r="N28" s="2"/>
      <c r="O28" s="47"/>
      <c r="P28" s="47"/>
      <c r="Q28" s="48"/>
      <c r="R28" s="48"/>
      <c r="T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2:71" s="31" customFormat="1" ht="16.5" customHeight="1" x14ac:dyDescent="0.25">
      <c r="C29" s="2"/>
      <c r="D29" s="2"/>
      <c r="E29" s="2"/>
      <c r="F29" s="2"/>
      <c r="G29" s="2"/>
      <c r="H29" s="2"/>
      <c r="I29" s="2"/>
      <c r="J29" s="46"/>
      <c r="K29" s="46"/>
      <c r="L29" s="2"/>
      <c r="M29" s="2"/>
      <c r="N29" s="2"/>
      <c r="O29" s="47"/>
      <c r="P29" s="47"/>
      <c r="Q29" s="48"/>
      <c r="R29" s="48"/>
      <c r="T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0" spans="2:71" s="31" customFormat="1" ht="16.5" customHeight="1" x14ac:dyDescent="0.25">
      <c r="C30" s="2"/>
      <c r="D30" s="2"/>
      <c r="E30" s="2"/>
      <c r="F30" s="2"/>
      <c r="G30" s="2"/>
      <c r="H30" s="2"/>
      <c r="I30" s="2"/>
      <c r="J30" s="46"/>
      <c r="K30" s="46"/>
      <c r="L30" s="2"/>
      <c r="M30" s="2"/>
      <c r="N30" s="2"/>
      <c r="O30" s="47"/>
      <c r="P30" s="47"/>
      <c r="Q30" s="48"/>
      <c r="R30" s="48"/>
      <c r="T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2:71" s="31" customFormat="1" ht="16.5" customHeight="1" x14ac:dyDescent="0.25">
      <c r="C31" s="2"/>
      <c r="D31" s="2"/>
      <c r="E31" s="2"/>
      <c r="F31" s="2"/>
      <c r="G31" s="2"/>
      <c r="H31" s="2"/>
      <c r="I31" s="2"/>
      <c r="J31" s="46"/>
      <c r="K31" s="46"/>
      <c r="L31" s="2"/>
      <c r="M31" s="2"/>
      <c r="N31" s="2"/>
      <c r="O31" s="47"/>
      <c r="P31" s="47"/>
      <c r="Q31" s="48"/>
      <c r="R31" s="48"/>
      <c r="T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2:71" s="31" customFormat="1" ht="16.5" customHeight="1" x14ac:dyDescent="0.25">
      <c r="C32" s="2"/>
      <c r="D32" s="2"/>
      <c r="E32" s="2"/>
      <c r="F32" s="2"/>
      <c r="G32" s="2"/>
      <c r="H32" s="2"/>
      <c r="I32" s="2"/>
      <c r="J32" s="46"/>
      <c r="K32" s="46"/>
      <c r="L32" s="2"/>
      <c r="M32" s="2"/>
      <c r="N32" s="2"/>
      <c r="O32" s="47"/>
      <c r="P32" s="47"/>
      <c r="Q32" s="48"/>
      <c r="R32" s="48"/>
      <c r="T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3:71" s="31" customFormat="1" ht="16.5" customHeight="1" x14ac:dyDescent="0.25">
      <c r="C33" s="2"/>
      <c r="D33" s="2"/>
      <c r="E33" s="2"/>
      <c r="F33" s="2"/>
      <c r="G33" s="2"/>
      <c r="H33" s="2"/>
      <c r="I33" s="2"/>
      <c r="J33" s="46"/>
      <c r="K33" s="46"/>
      <c r="L33" s="2"/>
      <c r="M33" s="2"/>
      <c r="N33" s="2"/>
      <c r="O33" s="47"/>
      <c r="P33" s="47"/>
      <c r="Q33" s="48"/>
      <c r="R33" s="48"/>
      <c r="T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3:71" s="31" customFormat="1" ht="16.5" customHeight="1" x14ac:dyDescent="0.25">
      <c r="C34" s="2"/>
      <c r="D34" s="2"/>
      <c r="E34" s="2"/>
      <c r="F34" s="2"/>
      <c r="G34" s="2"/>
      <c r="H34" s="2"/>
      <c r="I34" s="2"/>
      <c r="J34" s="46"/>
      <c r="K34" s="46"/>
      <c r="L34" s="2"/>
      <c r="M34" s="2"/>
      <c r="N34" s="2"/>
      <c r="O34" s="47"/>
      <c r="P34" s="47"/>
      <c r="Q34" s="48"/>
      <c r="R34" s="48"/>
      <c r="T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3:71" s="31" customFormat="1" ht="16.5" customHeight="1" x14ac:dyDescent="0.25">
      <c r="C35" s="2"/>
      <c r="D35" s="2"/>
      <c r="E35" s="2"/>
      <c r="F35" s="2"/>
      <c r="G35" s="2"/>
      <c r="H35" s="2"/>
      <c r="I35" s="2"/>
      <c r="J35" s="46"/>
      <c r="K35" s="46"/>
      <c r="L35" s="2"/>
      <c r="M35" s="2"/>
      <c r="N35" s="2"/>
      <c r="O35" s="47"/>
      <c r="P35" s="47"/>
      <c r="Q35" s="48"/>
      <c r="R35" s="48"/>
      <c r="T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3:71" s="31" customFormat="1" ht="16.5" customHeight="1" x14ac:dyDescent="0.25">
      <c r="C36" s="2"/>
      <c r="D36" s="2"/>
      <c r="E36" s="2"/>
      <c r="F36" s="2"/>
      <c r="G36" s="2"/>
      <c r="H36" s="2"/>
      <c r="I36" s="2"/>
      <c r="J36" s="46"/>
      <c r="K36" s="46"/>
      <c r="L36" s="2"/>
      <c r="M36" s="2"/>
      <c r="N36" s="2"/>
      <c r="O36" s="47"/>
      <c r="P36" s="47"/>
      <c r="Q36" s="48"/>
      <c r="R36" s="48"/>
      <c r="T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3:71" s="31" customFormat="1" ht="16.5" customHeight="1" x14ac:dyDescent="0.25">
      <c r="C37" s="2"/>
      <c r="D37" s="2"/>
      <c r="E37" s="2"/>
      <c r="F37" s="2"/>
      <c r="G37" s="2"/>
      <c r="H37" s="2"/>
      <c r="I37" s="2"/>
      <c r="J37" s="46"/>
      <c r="K37" s="46"/>
      <c r="L37" s="2"/>
      <c r="M37" s="2"/>
      <c r="N37" s="2"/>
      <c r="O37" s="47"/>
      <c r="P37" s="47"/>
      <c r="Q37" s="48"/>
      <c r="R37" s="48"/>
      <c r="T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3:71" s="31" customFormat="1" ht="16.5" customHeight="1" x14ac:dyDescent="0.25">
      <c r="C38" s="2"/>
      <c r="D38" s="2"/>
      <c r="E38" s="2"/>
      <c r="F38" s="2"/>
      <c r="G38" s="2"/>
      <c r="H38" s="2"/>
      <c r="I38" s="2"/>
      <c r="J38" s="46"/>
      <c r="K38" s="46"/>
      <c r="L38" s="2"/>
      <c r="M38" s="2"/>
      <c r="N38" s="2"/>
      <c r="O38" s="47"/>
      <c r="P38" s="47"/>
      <c r="Q38" s="48"/>
      <c r="R38" s="48"/>
      <c r="T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3:71" ht="16.5" customHeight="1" x14ac:dyDescent="0.25">
      <c r="J39" s="46"/>
      <c r="K39" s="46"/>
      <c r="O39" s="47"/>
      <c r="P39" s="47"/>
      <c r="Q39" s="48"/>
      <c r="R39" s="48"/>
    </row>
    <row r="40" spans="3:71" ht="16.5" customHeight="1" x14ac:dyDescent="0.25">
      <c r="J40" s="46"/>
      <c r="K40" s="46"/>
      <c r="O40" s="47"/>
      <c r="P40" s="47"/>
      <c r="Q40" s="48"/>
      <c r="R40" s="48"/>
    </row>
    <row r="41" spans="3:71" ht="16.5" customHeight="1" x14ac:dyDescent="0.25">
      <c r="J41" s="46"/>
      <c r="K41" s="46"/>
      <c r="O41" s="47"/>
      <c r="P41" s="47"/>
      <c r="Q41" s="48"/>
      <c r="R41" s="48"/>
    </row>
    <row r="42" spans="3:71" x14ac:dyDescent="0.25">
      <c r="J42" s="46"/>
      <c r="K42" s="46"/>
      <c r="O42" s="47"/>
      <c r="P42" s="47"/>
      <c r="Q42" s="48"/>
      <c r="R42" s="48"/>
    </row>
    <row r="43" spans="3:71" x14ac:dyDescent="0.25">
      <c r="J43" s="46"/>
      <c r="K43" s="46"/>
      <c r="O43" s="47"/>
      <c r="P43" s="47"/>
      <c r="Q43" s="48"/>
      <c r="R43" s="48"/>
    </row>
    <row r="44" spans="3:71" x14ac:dyDescent="0.25">
      <c r="J44" s="46"/>
      <c r="K44" s="46"/>
      <c r="O44" s="47"/>
      <c r="P44" s="47"/>
      <c r="Q44" s="48"/>
      <c r="R44" s="48"/>
    </row>
    <row r="45" spans="3:71" x14ac:dyDescent="0.25">
      <c r="J45" s="46"/>
      <c r="K45" s="46"/>
      <c r="O45" s="47"/>
      <c r="P45" s="47"/>
      <c r="Q45" s="48"/>
      <c r="R45" s="48"/>
    </row>
    <row r="46" spans="3:71" x14ac:dyDescent="0.25">
      <c r="J46" s="46"/>
      <c r="K46" s="46"/>
      <c r="O46" s="47"/>
      <c r="P46" s="47"/>
      <c r="Q46" s="48"/>
      <c r="R46" s="48"/>
    </row>
    <row r="47" spans="3:71" x14ac:dyDescent="0.25">
      <c r="J47" s="46"/>
      <c r="K47" s="46"/>
      <c r="O47" s="47"/>
      <c r="P47" s="47"/>
      <c r="Q47" s="48"/>
      <c r="R47" s="48"/>
    </row>
    <row r="48" spans="3:71" x14ac:dyDescent="0.25">
      <c r="J48" s="46"/>
      <c r="K48" s="46"/>
      <c r="O48" s="47"/>
      <c r="P48" s="47"/>
      <c r="Q48" s="48"/>
      <c r="R48" s="48"/>
    </row>
  </sheetData>
  <sortState ref="B7:BS11">
    <sortCondition ref="S7:S11"/>
  </sortState>
  <mergeCells count="19">
    <mergeCell ref="P5:P6"/>
    <mergeCell ref="Q5:Q6"/>
    <mergeCell ref="T5:T6"/>
    <mergeCell ref="G4:G6"/>
    <mergeCell ref="I4:I6"/>
    <mergeCell ref="H5:H6"/>
    <mergeCell ref="C16:T17"/>
    <mergeCell ref="B1:T2"/>
    <mergeCell ref="J4:L4"/>
    <mergeCell ref="M4:P4"/>
    <mergeCell ref="Q4:S4"/>
    <mergeCell ref="E5:E6"/>
    <mergeCell ref="F5:F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pageSetup scale="46" orientation="landscape" r:id="rId1"/>
  <headerFooter>
    <oddHeader>&amp;RKPSC Case No. 2022-00036
Commission Staff's First Set of Data Requests
Dated April 15, 2022
Item No. 22
Attachment  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7" tint="0.59999389629810485"/>
  </sheetPr>
  <dimension ref="B1:BS48"/>
  <sheetViews>
    <sheetView zoomScale="85" zoomScaleNormal="85" workbookViewId="0">
      <selection activeCell="C7" sqref="C7:T7"/>
    </sheetView>
  </sheetViews>
  <sheetFormatPr defaultColWidth="9.140625" defaultRowHeight="15" x14ac:dyDescent="0.25"/>
  <cols>
    <col min="1" max="1" width="1.5703125" style="2" customWidth="1"/>
    <col min="2" max="2" width="1.42578125" style="2" customWidth="1"/>
    <col min="3" max="4" width="35.42578125" style="2" customWidth="1"/>
    <col min="5" max="5" width="10.5703125" style="2" customWidth="1"/>
    <col min="6" max="6" width="10.7109375" style="2" customWidth="1"/>
    <col min="7" max="7" width="14.7109375" style="2" customWidth="1"/>
    <col min="8" max="8" width="18.28515625" style="2" customWidth="1"/>
    <col min="9" max="9" width="14.28515625" style="2" customWidth="1"/>
    <col min="10" max="10" width="10.5703125" style="2" bestFit="1" customWidth="1"/>
    <col min="11" max="11" width="33.5703125" style="2" customWidth="1"/>
    <col min="12" max="12" width="9.28515625" style="2" customWidth="1"/>
    <col min="13" max="14" width="9.140625" style="2" customWidth="1"/>
    <col min="15" max="15" width="9.140625" style="52" customWidth="1"/>
    <col min="16" max="16" width="8.28515625" style="52" customWidth="1"/>
    <col min="17" max="17" width="11.42578125" style="53" bestFit="1" customWidth="1"/>
    <col min="18" max="18" width="17.5703125" style="53" customWidth="1"/>
    <col min="19" max="19" width="13.28515625" style="31" customWidth="1"/>
    <col min="20" max="20" width="34.28515625" style="2" customWidth="1"/>
    <col min="21" max="21" width="1.42578125" style="31" customWidth="1"/>
    <col min="22" max="22" width="20" style="2" customWidth="1"/>
    <col min="23" max="16384" width="9.140625" style="2"/>
  </cols>
  <sheetData>
    <row r="1" spans="2:71" ht="26.25" x14ac:dyDescent="0.25">
      <c r="B1" s="77" t="s">
        <v>48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"/>
    </row>
    <row r="2" spans="2:71" ht="27" thickBot="1" x14ac:dyDescent="0.3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"/>
    </row>
    <row r="3" spans="2:71" ht="15.75" thickBot="1" x14ac:dyDescent="0.3">
      <c r="B3" s="3"/>
      <c r="C3" s="4"/>
      <c r="D3" s="4"/>
      <c r="E3" s="4"/>
      <c r="F3" s="5"/>
      <c r="G3" s="5"/>
      <c r="H3" s="5"/>
      <c r="I3" s="5"/>
      <c r="J3" s="5"/>
      <c r="K3" s="5"/>
      <c r="L3" s="6"/>
      <c r="M3" s="7"/>
      <c r="N3" s="7"/>
      <c r="O3" s="8"/>
      <c r="P3" s="8"/>
      <c r="Q3" s="9"/>
      <c r="R3" s="10"/>
      <c r="S3" s="11"/>
      <c r="T3" s="4"/>
      <c r="U3" s="12"/>
    </row>
    <row r="4" spans="2:71" ht="15.75" x14ac:dyDescent="0.25">
      <c r="B4" s="13"/>
      <c r="C4" s="14" t="s">
        <v>63</v>
      </c>
      <c r="D4" s="15" t="s">
        <v>9</v>
      </c>
      <c r="E4" s="68" t="s">
        <v>1</v>
      </c>
      <c r="F4" s="16" t="s">
        <v>2</v>
      </c>
      <c r="G4" s="95" t="s">
        <v>53</v>
      </c>
      <c r="H4" s="16" t="s">
        <v>2</v>
      </c>
      <c r="I4" s="95" t="s">
        <v>54</v>
      </c>
      <c r="J4" s="100" t="s">
        <v>10</v>
      </c>
      <c r="K4" s="101"/>
      <c r="L4" s="102"/>
      <c r="M4" s="103" t="s">
        <v>3</v>
      </c>
      <c r="N4" s="103"/>
      <c r="O4" s="104"/>
      <c r="P4" s="104"/>
      <c r="Q4" s="105" t="s">
        <v>11</v>
      </c>
      <c r="R4" s="106"/>
      <c r="S4" s="107"/>
      <c r="T4" s="17"/>
      <c r="U4" s="18"/>
    </row>
    <row r="5" spans="2:71" ht="15.75" x14ac:dyDescent="0.25">
      <c r="B5" s="13"/>
      <c r="C5" s="54"/>
      <c r="D5" s="55"/>
      <c r="E5" s="91" t="s">
        <v>4</v>
      </c>
      <c r="F5" s="93" t="s">
        <v>2</v>
      </c>
      <c r="G5" s="96"/>
      <c r="H5" s="98" t="s">
        <v>55</v>
      </c>
      <c r="I5" s="96"/>
      <c r="J5" s="93" t="s">
        <v>12</v>
      </c>
      <c r="K5" s="93" t="s">
        <v>13</v>
      </c>
      <c r="L5" s="85" t="s">
        <v>14</v>
      </c>
      <c r="M5" s="87" t="s">
        <v>15</v>
      </c>
      <c r="N5" s="88" t="s">
        <v>16</v>
      </c>
      <c r="O5" s="88" t="s">
        <v>5</v>
      </c>
      <c r="P5" s="88" t="s">
        <v>6</v>
      </c>
      <c r="Q5" s="89" t="s">
        <v>17</v>
      </c>
      <c r="R5" s="56" t="s">
        <v>18</v>
      </c>
      <c r="S5" s="19" t="s">
        <v>19</v>
      </c>
      <c r="T5" s="75" t="s">
        <v>20</v>
      </c>
      <c r="U5" s="18"/>
    </row>
    <row r="6" spans="2:71" ht="15.75" x14ac:dyDescent="0.25">
      <c r="B6" s="13"/>
      <c r="C6" s="57"/>
      <c r="D6" s="58"/>
      <c r="E6" s="92"/>
      <c r="F6" s="94"/>
      <c r="G6" s="97"/>
      <c r="H6" s="99"/>
      <c r="I6" s="97"/>
      <c r="J6" s="94"/>
      <c r="K6" s="94"/>
      <c r="L6" s="86"/>
      <c r="M6" s="86"/>
      <c r="N6" s="86"/>
      <c r="O6" s="86"/>
      <c r="P6" s="86"/>
      <c r="Q6" s="90"/>
      <c r="R6" s="59" t="s">
        <v>21</v>
      </c>
      <c r="S6" s="60" t="s">
        <v>22</v>
      </c>
      <c r="T6" s="76"/>
      <c r="U6" s="18"/>
    </row>
    <row r="7" spans="2:71" ht="46.5" customHeight="1" x14ac:dyDescent="0.25">
      <c r="B7" s="13"/>
      <c r="C7" s="109" t="s">
        <v>44</v>
      </c>
      <c r="D7" s="110" t="s">
        <v>45</v>
      </c>
      <c r="E7" s="111">
        <v>750000</v>
      </c>
      <c r="F7" s="112">
        <v>70</v>
      </c>
      <c r="G7" s="112">
        <f t="shared" ref="G7" si="0">-((0.037+0.03)/2)*F7</f>
        <v>-2.3450000000000002</v>
      </c>
      <c r="H7" s="112">
        <f t="shared" ref="H7" si="1">SUM(F7:G7)</f>
        <v>67.655000000000001</v>
      </c>
      <c r="I7" s="113">
        <v>0.4</v>
      </c>
      <c r="J7" s="125" t="s">
        <v>47</v>
      </c>
      <c r="K7" s="114" t="s">
        <v>46</v>
      </c>
      <c r="L7" s="115">
        <v>0</v>
      </c>
      <c r="M7" s="116">
        <v>12650</v>
      </c>
      <c r="N7" s="117">
        <v>5.5</v>
      </c>
      <c r="O7" s="118">
        <f>(M7*N7)/20000/100</f>
        <v>3.4787499999999999E-2</v>
      </c>
      <c r="P7" s="118">
        <v>0.1</v>
      </c>
      <c r="Q7" s="119">
        <f>+((1-$E$13)*(N7*M7*$E$14)/1000000)+(($E$13*N7*M7*$E$15)/1000000)</f>
        <v>15.284034789100001</v>
      </c>
      <c r="R7" s="120">
        <f>F7+L7+Q7</f>
        <v>85.284034789100005</v>
      </c>
      <c r="S7" s="120">
        <f>R7/(M7/500)</f>
        <v>3.3709104659723321</v>
      </c>
      <c r="T7" s="121" t="s">
        <v>49</v>
      </c>
      <c r="U7" s="20"/>
      <c r="V7" s="69"/>
    </row>
    <row r="8" spans="2:71" x14ac:dyDescent="0.25">
      <c r="B8" s="13"/>
      <c r="C8" s="21"/>
      <c r="D8" s="22"/>
      <c r="E8" s="33"/>
      <c r="F8" s="70"/>
      <c r="G8" s="70"/>
      <c r="H8" s="70"/>
      <c r="I8" s="70"/>
      <c r="J8" s="70"/>
      <c r="K8" s="23"/>
      <c r="L8" s="63"/>
      <c r="M8" s="64"/>
      <c r="N8" s="65"/>
      <c r="O8" s="66"/>
      <c r="P8" s="66"/>
      <c r="Q8" s="27"/>
      <c r="R8" s="28"/>
      <c r="S8" s="28"/>
      <c r="T8" s="30"/>
      <c r="U8" s="20"/>
    </row>
    <row r="9" spans="2:71" s="31" customFormat="1" x14ac:dyDescent="0.25">
      <c r="B9" s="13"/>
      <c r="C9" s="21"/>
      <c r="D9" s="22"/>
      <c r="E9" s="33"/>
      <c r="F9" s="70"/>
      <c r="G9" s="70"/>
      <c r="H9" s="70"/>
      <c r="I9" s="70"/>
      <c r="J9" s="70"/>
      <c r="K9" s="23"/>
      <c r="L9" s="63"/>
      <c r="M9" s="64"/>
      <c r="N9" s="65"/>
      <c r="O9" s="66"/>
      <c r="P9" s="66"/>
      <c r="Q9" s="27"/>
      <c r="R9" s="28"/>
      <c r="S9" s="28"/>
      <c r="T9" s="30"/>
      <c r="U9" s="18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2:71" s="31" customFormat="1" ht="16.5" customHeight="1" x14ac:dyDescent="0.25">
      <c r="B10" s="13"/>
      <c r="C10" s="21"/>
      <c r="D10" s="22"/>
      <c r="E10" s="33"/>
      <c r="F10" s="62"/>
      <c r="G10" s="62"/>
      <c r="H10" s="62"/>
      <c r="I10" s="62"/>
      <c r="J10" s="23"/>
      <c r="K10" s="23"/>
      <c r="L10" s="63"/>
      <c r="M10" s="64"/>
      <c r="N10" s="65"/>
      <c r="O10" s="66"/>
      <c r="P10" s="66"/>
      <c r="Q10" s="27"/>
      <c r="R10" s="28"/>
      <c r="S10" s="28"/>
      <c r="T10" s="30"/>
      <c r="U10" s="18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</row>
    <row r="11" spans="2:71" s="31" customFormat="1" ht="16.5" customHeight="1" thickBot="1" x14ac:dyDescent="0.3">
      <c r="B11" s="13"/>
      <c r="C11" s="21"/>
      <c r="D11" s="22"/>
      <c r="E11" s="33"/>
      <c r="F11" s="62"/>
      <c r="G11" s="62"/>
      <c r="H11" s="62"/>
      <c r="I11" s="62"/>
      <c r="J11" s="23"/>
      <c r="K11" s="23"/>
      <c r="L11" s="24"/>
      <c r="M11" s="25"/>
      <c r="N11" s="25"/>
      <c r="O11" s="61"/>
      <c r="P11" s="61"/>
      <c r="Q11" s="27"/>
      <c r="R11" s="28"/>
      <c r="S11" s="29"/>
      <c r="T11" s="30"/>
      <c r="U11" s="18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2:71" s="31" customFormat="1" x14ac:dyDescent="0.25">
      <c r="B12" s="21"/>
      <c r="C12" s="73" t="s">
        <v>26</v>
      </c>
      <c r="D12" s="74"/>
      <c r="E12" s="17"/>
      <c r="F12" s="22"/>
      <c r="G12" s="22"/>
      <c r="H12" s="22"/>
      <c r="I12" s="22"/>
      <c r="J12" s="23"/>
      <c r="K12" s="23"/>
      <c r="L12" s="24"/>
      <c r="M12" s="25"/>
      <c r="N12" s="25"/>
      <c r="O12" s="26"/>
      <c r="P12" s="26"/>
      <c r="Q12" s="27"/>
      <c r="R12" s="28"/>
      <c r="S12" s="29"/>
      <c r="T12" s="30"/>
      <c r="U12" s="18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2:71" s="31" customFormat="1" x14ac:dyDescent="0.25">
      <c r="B13" s="13"/>
      <c r="C13" s="21" t="s">
        <v>23</v>
      </c>
      <c r="D13" s="22"/>
      <c r="E13" s="32">
        <v>0.98829999999999996</v>
      </c>
      <c r="F13" s="22"/>
      <c r="G13" s="22"/>
      <c r="H13" s="22"/>
      <c r="I13" s="22"/>
      <c r="J13" s="22"/>
      <c r="K13" s="22"/>
      <c r="L13" s="22"/>
      <c r="M13" s="33"/>
      <c r="N13" s="33"/>
      <c r="O13" s="26"/>
      <c r="P13" s="26"/>
      <c r="Q13" s="24"/>
      <c r="R13" s="27"/>
      <c r="S13" s="34"/>
      <c r="T13" s="30"/>
      <c r="U13" s="18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2:71" s="31" customFormat="1" ht="16.5" customHeight="1" x14ac:dyDescent="0.35">
      <c r="B14" s="13"/>
      <c r="C14" s="21" t="s">
        <v>24</v>
      </c>
      <c r="D14" s="22"/>
      <c r="E14" s="35">
        <v>1.5</v>
      </c>
      <c r="F14" s="22"/>
      <c r="G14" s="22"/>
      <c r="H14" s="22"/>
      <c r="I14" s="22"/>
      <c r="J14" s="22"/>
      <c r="K14" s="22"/>
      <c r="L14" s="22"/>
      <c r="M14" s="33"/>
      <c r="N14" s="33"/>
      <c r="O14" s="26"/>
      <c r="P14" s="26"/>
      <c r="Q14" s="24"/>
      <c r="R14" s="27"/>
      <c r="S14" s="34"/>
      <c r="T14" s="30"/>
      <c r="U14" s="18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2:71" s="31" customFormat="1" ht="15.75" thickBot="1" x14ac:dyDescent="0.3">
      <c r="B15" s="13"/>
      <c r="C15" s="36" t="s">
        <v>25</v>
      </c>
      <c r="D15" s="37"/>
      <c r="E15" s="38">
        <v>222.26</v>
      </c>
      <c r="F15" s="22"/>
      <c r="G15" s="22"/>
      <c r="H15" s="22"/>
      <c r="I15" s="22"/>
      <c r="J15" s="22"/>
      <c r="K15" s="22"/>
      <c r="L15" s="22"/>
      <c r="M15" s="33"/>
      <c r="N15" s="33"/>
      <c r="O15" s="26"/>
      <c r="P15" s="26"/>
      <c r="Q15" s="24"/>
      <c r="R15" s="27"/>
      <c r="S15" s="34"/>
      <c r="T15" s="30"/>
      <c r="U15" s="18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2:71" s="31" customFormat="1" x14ac:dyDescent="0.25">
      <c r="B16" s="13"/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1"/>
      <c r="U16" s="18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2:71" s="31" customFormat="1" ht="16.5" customHeight="1" thickBot="1" x14ac:dyDescent="0.3">
      <c r="B17" s="13"/>
      <c r="C17" s="82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4"/>
      <c r="U17" s="18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2:71" s="31" customFormat="1" ht="16.5" customHeight="1" thickBot="1" x14ac:dyDescent="0.3">
      <c r="B18" s="39"/>
      <c r="C18" s="40"/>
      <c r="D18" s="40"/>
      <c r="E18" s="40"/>
      <c r="F18" s="40"/>
      <c r="G18" s="40"/>
      <c r="H18" s="40"/>
      <c r="I18" s="40"/>
      <c r="J18" s="41"/>
      <c r="K18" s="41"/>
      <c r="L18" s="40"/>
      <c r="M18" s="40"/>
      <c r="N18" s="40"/>
      <c r="O18" s="42"/>
      <c r="P18" s="42"/>
      <c r="Q18" s="43"/>
      <c r="R18" s="43"/>
      <c r="S18" s="44"/>
      <c r="T18" s="40"/>
      <c r="U18" s="45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2:71" s="31" customFormat="1" ht="16.5" customHeight="1" x14ac:dyDescent="0.25">
      <c r="C19" s="2"/>
      <c r="D19" s="2"/>
      <c r="E19" s="2"/>
      <c r="F19" s="2"/>
      <c r="G19" s="2"/>
      <c r="H19" s="2"/>
      <c r="I19" s="2"/>
      <c r="J19" s="46"/>
      <c r="K19" s="46"/>
      <c r="L19" s="2"/>
      <c r="M19" s="2"/>
      <c r="N19" s="2"/>
      <c r="O19" s="47"/>
      <c r="P19" s="47"/>
      <c r="Q19" s="48"/>
      <c r="R19" s="48"/>
      <c r="T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2:71" s="31" customFormat="1" ht="16.5" customHeight="1" x14ac:dyDescent="0.25">
      <c r="C20" s="2"/>
      <c r="D20" s="2"/>
      <c r="E20" s="2"/>
      <c r="F20" s="70"/>
      <c r="G20" s="70"/>
      <c r="H20" s="70"/>
      <c r="I20" s="70"/>
      <c r="J20" s="70"/>
      <c r="K20" s="46"/>
      <c r="L20" s="2"/>
      <c r="M20" s="2"/>
      <c r="N20" s="2"/>
      <c r="O20" s="47"/>
      <c r="P20" s="47"/>
      <c r="Q20" s="48"/>
      <c r="R20" s="48"/>
      <c r="T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2:71" s="31" customFormat="1" ht="16.5" customHeight="1" x14ac:dyDescent="0.25">
      <c r="C21" s="49"/>
      <c r="D21" s="49"/>
      <c r="E21" s="50"/>
      <c r="F21" s="2"/>
      <c r="G21" s="2"/>
      <c r="H21" s="2"/>
      <c r="I21" s="2"/>
      <c r="J21" s="46"/>
      <c r="K21" s="46"/>
      <c r="L21" s="2"/>
      <c r="M21" s="2"/>
      <c r="N21" s="2"/>
      <c r="O21" s="47"/>
      <c r="P21" s="47"/>
      <c r="Q21" s="48"/>
      <c r="R21" s="48"/>
      <c r="S21" s="51"/>
      <c r="T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2:71" s="31" customFormat="1" ht="16.5" customHeight="1" x14ac:dyDescent="0.25">
      <c r="C22" s="70"/>
      <c r="D22" s="2"/>
      <c r="E22" s="2"/>
      <c r="F22" s="2"/>
      <c r="G22" s="2"/>
      <c r="H22" s="2"/>
      <c r="I22" s="2"/>
      <c r="J22" s="46"/>
      <c r="K22" s="46"/>
      <c r="L22" s="2"/>
      <c r="M22" s="2"/>
      <c r="N22" s="2"/>
      <c r="O22" s="47"/>
      <c r="P22" s="47"/>
      <c r="Q22" s="48"/>
      <c r="R22" s="48"/>
      <c r="T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2:71" s="31" customFormat="1" ht="16.5" customHeight="1" x14ac:dyDescent="0.25">
      <c r="C23" s="70"/>
      <c r="D23" s="2"/>
      <c r="E23" s="2"/>
      <c r="F23" s="2"/>
      <c r="G23" s="2"/>
      <c r="H23" s="2"/>
      <c r="I23" s="2"/>
      <c r="J23" s="46"/>
      <c r="K23" s="46"/>
      <c r="L23" s="2"/>
      <c r="M23" s="2"/>
      <c r="N23" s="2"/>
      <c r="O23" s="47"/>
      <c r="P23" s="47"/>
      <c r="Q23" s="48"/>
      <c r="R23" s="48"/>
      <c r="T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2:71" s="31" customFormat="1" ht="16.5" customHeight="1" x14ac:dyDescent="0.25">
      <c r="C24" s="70"/>
      <c r="D24" s="2"/>
      <c r="E24" s="2"/>
      <c r="F24" s="2"/>
      <c r="G24" s="2"/>
      <c r="H24" s="2"/>
      <c r="I24" s="2"/>
      <c r="J24" s="46"/>
      <c r="K24" s="46"/>
      <c r="L24" s="2"/>
      <c r="M24" s="2"/>
      <c r="N24" s="2"/>
      <c r="O24" s="47"/>
      <c r="P24" s="47"/>
      <c r="Q24" s="48"/>
      <c r="R24" s="48"/>
      <c r="T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2:71" s="31" customFormat="1" ht="16.5" customHeight="1" x14ac:dyDescent="0.25">
      <c r="C25" s="70"/>
      <c r="D25" s="2"/>
      <c r="E25" s="2"/>
      <c r="F25" s="2"/>
      <c r="G25" s="2"/>
      <c r="H25" s="2"/>
      <c r="I25" s="2"/>
      <c r="J25" s="46"/>
      <c r="K25" s="46"/>
      <c r="L25" s="2"/>
      <c r="M25" s="2"/>
      <c r="N25" s="2"/>
      <c r="O25" s="47"/>
      <c r="P25" s="47"/>
      <c r="Q25" s="48"/>
      <c r="R25" s="48"/>
      <c r="T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2:71" s="31" customFormat="1" ht="16.5" customHeight="1" x14ac:dyDescent="0.25">
      <c r="C26" s="70"/>
      <c r="D26" s="2"/>
      <c r="E26" s="2"/>
      <c r="F26" s="2"/>
      <c r="G26" s="2"/>
      <c r="H26" s="2"/>
      <c r="I26" s="2"/>
      <c r="J26" s="46"/>
      <c r="K26" s="46"/>
      <c r="L26" s="2"/>
      <c r="M26" s="2"/>
      <c r="N26" s="2"/>
      <c r="O26" s="47"/>
      <c r="P26" s="47"/>
      <c r="Q26" s="48"/>
      <c r="R26" s="48"/>
      <c r="T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2:71" s="31" customFormat="1" ht="16.5" customHeight="1" x14ac:dyDescent="0.25">
      <c r="C27" s="2"/>
      <c r="D27" s="2"/>
      <c r="E27" s="2"/>
      <c r="F27" s="2"/>
      <c r="G27" s="2"/>
      <c r="H27" s="2"/>
      <c r="I27" s="2"/>
      <c r="J27" s="46"/>
      <c r="K27" s="46"/>
      <c r="L27" s="2"/>
      <c r="M27" s="2"/>
      <c r="N27" s="2"/>
      <c r="O27" s="47"/>
      <c r="P27" s="47"/>
      <c r="Q27" s="48"/>
      <c r="R27" s="48"/>
      <c r="T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2:71" s="31" customFormat="1" ht="16.5" customHeight="1" x14ac:dyDescent="0.25">
      <c r="C28" s="2"/>
      <c r="D28" s="2"/>
      <c r="E28" s="2"/>
      <c r="F28" s="2"/>
      <c r="G28" s="2"/>
      <c r="H28" s="2"/>
      <c r="I28" s="2"/>
      <c r="J28" s="46"/>
      <c r="K28" s="46"/>
      <c r="L28" s="2"/>
      <c r="M28" s="2"/>
      <c r="N28" s="2"/>
      <c r="O28" s="47"/>
      <c r="P28" s="47"/>
      <c r="Q28" s="48"/>
      <c r="R28" s="48"/>
      <c r="T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2:71" s="31" customFormat="1" ht="16.5" customHeight="1" x14ac:dyDescent="0.25">
      <c r="C29" s="2"/>
      <c r="D29" s="2"/>
      <c r="E29" s="2"/>
      <c r="F29" s="2"/>
      <c r="G29" s="2"/>
      <c r="H29" s="2"/>
      <c r="I29" s="2"/>
      <c r="J29" s="46"/>
      <c r="K29" s="46"/>
      <c r="L29" s="2"/>
      <c r="M29" s="2"/>
      <c r="N29" s="2"/>
      <c r="O29" s="47"/>
      <c r="P29" s="47"/>
      <c r="Q29" s="48"/>
      <c r="R29" s="48"/>
      <c r="T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0" spans="2:71" s="31" customFormat="1" ht="16.5" customHeight="1" x14ac:dyDescent="0.25">
      <c r="C30" s="2"/>
      <c r="D30" s="2"/>
      <c r="E30" s="2"/>
      <c r="F30" s="2"/>
      <c r="G30" s="2"/>
      <c r="H30" s="2"/>
      <c r="I30" s="2"/>
      <c r="J30" s="46"/>
      <c r="K30" s="46"/>
      <c r="L30" s="2"/>
      <c r="M30" s="2"/>
      <c r="N30" s="2"/>
      <c r="O30" s="47"/>
      <c r="P30" s="47"/>
      <c r="Q30" s="48"/>
      <c r="R30" s="48"/>
      <c r="T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2:71" s="31" customFormat="1" ht="16.5" customHeight="1" x14ac:dyDescent="0.25">
      <c r="C31" s="2"/>
      <c r="D31" s="2"/>
      <c r="E31" s="2"/>
      <c r="F31" s="2"/>
      <c r="G31" s="2"/>
      <c r="H31" s="2"/>
      <c r="I31" s="2"/>
      <c r="J31" s="46"/>
      <c r="K31" s="46"/>
      <c r="L31" s="2"/>
      <c r="M31" s="2"/>
      <c r="N31" s="2"/>
      <c r="O31" s="47"/>
      <c r="P31" s="47"/>
      <c r="Q31" s="48"/>
      <c r="R31" s="48"/>
      <c r="T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2:71" s="31" customFormat="1" ht="16.5" customHeight="1" x14ac:dyDescent="0.25">
      <c r="C32" s="2"/>
      <c r="D32" s="2"/>
      <c r="E32" s="2"/>
      <c r="F32" s="2"/>
      <c r="G32" s="2"/>
      <c r="H32" s="2"/>
      <c r="I32" s="2"/>
      <c r="J32" s="46"/>
      <c r="K32" s="46"/>
      <c r="L32" s="2"/>
      <c r="M32" s="2"/>
      <c r="N32" s="2"/>
      <c r="O32" s="47"/>
      <c r="P32" s="47"/>
      <c r="Q32" s="48"/>
      <c r="R32" s="48"/>
      <c r="T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2:71" s="31" customFormat="1" ht="16.5" customHeight="1" x14ac:dyDescent="0.25">
      <c r="C33" s="2"/>
      <c r="D33" s="2"/>
      <c r="E33" s="2"/>
      <c r="F33" s="2"/>
      <c r="G33" s="2"/>
      <c r="H33" s="2"/>
      <c r="I33" s="2"/>
      <c r="J33" s="46"/>
      <c r="K33" s="46"/>
      <c r="L33" s="2"/>
      <c r="M33" s="2"/>
      <c r="N33" s="2"/>
      <c r="O33" s="47"/>
      <c r="P33" s="47"/>
      <c r="Q33" s="48"/>
      <c r="R33" s="48"/>
      <c r="T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2:71" s="31" customFormat="1" ht="16.5" customHeight="1" x14ac:dyDescent="0.25">
      <c r="C34" s="2"/>
      <c r="D34" s="2"/>
      <c r="E34" s="2"/>
      <c r="F34" s="2"/>
      <c r="G34" s="2"/>
      <c r="H34" s="2"/>
      <c r="I34" s="2"/>
      <c r="J34" s="46"/>
      <c r="K34" s="46"/>
      <c r="L34" s="2"/>
      <c r="M34" s="2"/>
      <c r="N34" s="2"/>
      <c r="O34" s="47"/>
      <c r="P34" s="47"/>
      <c r="Q34" s="48"/>
      <c r="R34" s="48"/>
      <c r="T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2:71" s="31" customFormat="1" ht="16.5" customHeight="1" x14ac:dyDescent="0.25">
      <c r="C35" s="2"/>
      <c r="D35" s="2"/>
      <c r="E35" s="2"/>
      <c r="F35" s="2"/>
      <c r="G35" s="2"/>
      <c r="H35" s="2"/>
      <c r="I35" s="2"/>
      <c r="J35" s="46"/>
      <c r="K35" s="46"/>
      <c r="L35" s="2"/>
      <c r="M35" s="2"/>
      <c r="N35" s="2"/>
      <c r="O35" s="47"/>
      <c r="P35" s="47"/>
      <c r="Q35" s="48"/>
      <c r="R35" s="48"/>
      <c r="T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2:71" s="31" customFormat="1" ht="16.5" customHeight="1" x14ac:dyDescent="0.25">
      <c r="C36" s="2"/>
      <c r="D36" s="2"/>
      <c r="E36" s="2"/>
      <c r="F36" s="2"/>
      <c r="G36" s="2"/>
      <c r="H36" s="2"/>
      <c r="I36" s="2"/>
      <c r="J36" s="46"/>
      <c r="K36" s="46"/>
      <c r="L36" s="2"/>
      <c r="M36" s="2"/>
      <c r="N36" s="2"/>
      <c r="O36" s="47"/>
      <c r="P36" s="47"/>
      <c r="Q36" s="48"/>
      <c r="R36" s="48"/>
      <c r="T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2:71" s="31" customFormat="1" ht="16.5" customHeight="1" x14ac:dyDescent="0.25">
      <c r="C37" s="2"/>
      <c r="D37" s="2"/>
      <c r="E37" s="2"/>
      <c r="F37" s="2"/>
      <c r="G37" s="2"/>
      <c r="H37" s="2"/>
      <c r="I37" s="2"/>
      <c r="J37" s="46"/>
      <c r="K37" s="46"/>
      <c r="L37" s="2"/>
      <c r="M37" s="2"/>
      <c r="N37" s="2"/>
      <c r="O37" s="47"/>
      <c r="P37" s="47"/>
      <c r="Q37" s="48"/>
      <c r="R37" s="48"/>
      <c r="T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2:71" s="31" customFormat="1" ht="16.5" customHeight="1" x14ac:dyDescent="0.25">
      <c r="C38" s="2"/>
      <c r="D38" s="2"/>
      <c r="E38" s="2"/>
      <c r="F38" s="2"/>
      <c r="G38" s="2"/>
      <c r="H38" s="2"/>
      <c r="I38" s="2"/>
      <c r="J38" s="46"/>
      <c r="K38" s="46"/>
      <c r="L38" s="2"/>
      <c r="M38" s="2"/>
      <c r="N38" s="2"/>
      <c r="O38" s="47"/>
      <c r="P38" s="47"/>
      <c r="Q38" s="48"/>
      <c r="R38" s="48"/>
      <c r="T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2:71" ht="16.5" customHeight="1" x14ac:dyDescent="0.25">
      <c r="J39" s="46"/>
      <c r="K39" s="46"/>
      <c r="O39" s="47"/>
      <c r="P39" s="47"/>
      <c r="Q39" s="48"/>
      <c r="R39" s="48"/>
    </row>
    <row r="40" spans="2:71" ht="16.5" customHeight="1" x14ac:dyDescent="0.25">
      <c r="J40" s="46"/>
      <c r="K40" s="46"/>
      <c r="O40" s="47"/>
      <c r="P40" s="47"/>
      <c r="Q40" s="48"/>
      <c r="R40" s="48"/>
    </row>
    <row r="41" spans="2:71" ht="16.5" customHeight="1" x14ac:dyDescent="0.25">
      <c r="J41" s="46"/>
      <c r="K41" s="46"/>
      <c r="O41" s="47"/>
      <c r="P41" s="47"/>
      <c r="Q41" s="48"/>
      <c r="R41" s="48"/>
    </row>
    <row r="42" spans="2:71" x14ac:dyDescent="0.25">
      <c r="J42" s="46"/>
      <c r="K42" s="46"/>
      <c r="O42" s="47"/>
      <c r="P42" s="47"/>
      <c r="Q42" s="48"/>
      <c r="R42" s="48"/>
    </row>
    <row r="43" spans="2:71" x14ac:dyDescent="0.25">
      <c r="J43" s="46"/>
      <c r="K43" s="46"/>
      <c r="O43" s="47"/>
      <c r="P43" s="47"/>
      <c r="Q43" s="48"/>
      <c r="R43" s="48"/>
    </row>
    <row r="44" spans="2:71" x14ac:dyDescent="0.25">
      <c r="J44" s="46"/>
      <c r="K44" s="46"/>
      <c r="O44" s="47"/>
      <c r="P44" s="47"/>
      <c r="Q44" s="48"/>
      <c r="R44" s="48"/>
    </row>
    <row r="45" spans="2:71" s="31" customFormat="1" x14ac:dyDescent="0.25">
      <c r="B45" s="2"/>
      <c r="C45" s="2"/>
      <c r="D45" s="2"/>
      <c r="E45" s="2"/>
      <c r="F45" s="2"/>
      <c r="G45" s="2"/>
      <c r="H45" s="2"/>
      <c r="I45" s="2"/>
      <c r="J45" s="46"/>
      <c r="K45" s="46"/>
      <c r="L45" s="2"/>
      <c r="M45" s="2"/>
      <c r="N45" s="2"/>
      <c r="O45" s="47"/>
      <c r="P45" s="47"/>
      <c r="Q45" s="48"/>
      <c r="R45" s="48"/>
      <c r="T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2:71" s="31" customFormat="1" x14ac:dyDescent="0.25">
      <c r="B46" s="2"/>
      <c r="C46" s="2"/>
      <c r="D46" s="2"/>
      <c r="E46" s="2"/>
      <c r="F46" s="2"/>
      <c r="G46" s="2"/>
      <c r="H46" s="2"/>
      <c r="I46" s="2"/>
      <c r="J46" s="46"/>
      <c r="K46" s="46"/>
      <c r="L46" s="2"/>
      <c r="M46" s="2"/>
      <c r="N46" s="2"/>
      <c r="O46" s="47"/>
      <c r="P46" s="47"/>
      <c r="Q46" s="48"/>
      <c r="R46" s="48"/>
      <c r="T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2:71" s="31" customFormat="1" x14ac:dyDescent="0.25">
      <c r="B47" s="2"/>
      <c r="C47" s="2"/>
      <c r="D47" s="2"/>
      <c r="E47" s="2"/>
      <c r="F47" s="2"/>
      <c r="G47" s="2"/>
      <c r="H47" s="2"/>
      <c r="I47" s="2"/>
      <c r="J47" s="46"/>
      <c r="K47" s="46"/>
      <c r="L47" s="2"/>
      <c r="M47" s="2"/>
      <c r="N47" s="2"/>
      <c r="O47" s="47"/>
      <c r="P47" s="47"/>
      <c r="Q47" s="48"/>
      <c r="R47" s="48"/>
      <c r="T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2:71" s="31" customFormat="1" x14ac:dyDescent="0.25">
      <c r="B48" s="2"/>
      <c r="C48" s="2"/>
      <c r="D48" s="2"/>
      <c r="E48" s="2"/>
      <c r="F48" s="2"/>
      <c r="G48" s="2"/>
      <c r="H48" s="2"/>
      <c r="I48" s="2"/>
      <c r="J48" s="46"/>
      <c r="K48" s="46"/>
      <c r="L48" s="2"/>
      <c r="M48" s="2"/>
      <c r="N48" s="2"/>
      <c r="O48" s="47"/>
      <c r="P48" s="47"/>
      <c r="Q48" s="48"/>
      <c r="R48" s="48"/>
      <c r="T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</sheetData>
  <mergeCells count="19">
    <mergeCell ref="P5:P6"/>
    <mergeCell ref="Q5:Q6"/>
    <mergeCell ref="T5:T6"/>
    <mergeCell ref="G4:G6"/>
    <mergeCell ref="I4:I6"/>
    <mergeCell ref="H5:H6"/>
    <mergeCell ref="C16:T17"/>
    <mergeCell ref="B1:T2"/>
    <mergeCell ref="J4:L4"/>
    <mergeCell ref="M4:P4"/>
    <mergeCell ref="Q4:S4"/>
    <mergeCell ref="E5:E6"/>
    <mergeCell ref="F5:F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pageSetup scale="46" orientation="landscape" r:id="rId1"/>
  <headerFooter>
    <oddHeader>&amp;RKPSC Case No. 2022-00036
Commission Staff's First Set of Data Requests
Dated April 15, 2022
Item No. 22
Attachment  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7" tint="0.59999389629810485"/>
  </sheetPr>
  <dimension ref="B1:BS48"/>
  <sheetViews>
    <sheetView zoomScale="85" zoomScaleNormal="85" workbookViewId="0">
      <selection activeCell="M32" sqref="M32:N32"/>
    </sheetView>
  </sheetViews>
  <sheetFormatPr defaultColWidth="9.140625" defaultRowHeight="15" x14ac:dyDescent="0.25"/>
  <cols>
    <col min="1" max="1" width="1.5703125" style="2" customWidth="1"/>
    <col min="2" max="2" width="1.42578125" style="2" customWidth="1"/>
    <col min="3" max="4" width="35.42578125" style="2" customWidth="1"/>
    <col min="5" max="5" width="10.5703125" style="2" customWidth="1"/>
    <col min="6" max="6" width="10.7109375" style="2" customWidth="1"/>
    <col min="7" max="7" width="14.7109375" style="2" customWidth="1"/>
    <col min="8" max="8" width="18.28515625" style="2" customWidth="1"/>
    <col min="9" max="9" width="14.28515625" style="2" customWidth="1"/>
    <col min="10" max="10" width="10.5703125" style="2" bestFit="1" customWidth="1"/>
    <col min="11" max="11" width="33.5703125" style="2" customWidth="1"/>
    <col min="12" max="12" width="9.28515625" style="2" customWidth="1"/>
    <col min="13" max="14" width="9.140625" style="2" customWidth="1"/>
    <col min="15" max="15" width="9.140625" style="52" customWidth="1"/>
    <col min="16" max="16" width="8.28515625" style="52" customWidth="1"/>
    <col min="17" max="17" width="11.42578125" style="53" bestFit="1" customWidth="1"/>
    <col min="18" max="18" width="17.5703125" style="53" customWidth="1"/>
    <col min="19" max="19" width="13.28515625" style="31" customWidth="1"/>
    <col min="20" max="20" width="34.28515625" style="2" customWidth="1"/>
    <col min="21" max="21" width="1.42578125" style="31" customWidth="1"/>
    <col min="22" max="22" width="20" style="2" customWidth="1"/>
    <col min="23" max="16384" width="9.140625" style="2"/>
  </cols>
  <sheetData>
    <row r="1" spans="2:71" ht="26.25" x14ac:dyDescent="0.25">
      <c r="B1" s="77" t="s">
        <v>67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"/>
    </row>
    <row r="2" spans="2:71" ht="27" thickBot="1" x14ac:dyDescent="0.3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"/>
    </row>
    <row r="3" spans="2:71" ht="15.75" thickBot="1" x14ac:dyDescent="0.3">
      <c r="B3" s="3"/>
      <c r="C3" s="4"/>
      <c r="D3" s="4"/>
      <c r="E3" s="4"/>
      <c r="F3" s="5"/>
      <c r="G3" s="5"/>
      <c r="H3" s="5"/>
      <c r="I3" s="5"/>
      <c r="J3" s="5"/>
      <c r="K3" s="5"/>
      <c r="L3" s="6"/>
      <c r="M3" s="7"/>
      <c r="N3" s="7"/>
      <c r="O3" s="8"/>
      <c r="P3" s="8"/>
      <c r="Q3" s="9"/>
      <c r="R3" s="10"/>
      <c r="S3" s="11"/>
      <c r="T3" s="4"/>
      <c r="U3" s="12"/>
    </row>
    <row r="4" spans="2:71" ht="15.75" x14ac:dyDescent="0.25">
      <c r="B4" s="13"/>
      <c r="C4" s="14" t="s">
        <v>63</v>
      </c>
      <c r="D4" s="15" t="s">
        <v>9</v>
      </c>
      <c r="E4" s="71" t="s">
        <v>1</v>
      </c>
      <c r="F4" s="16" t="s">
        <v>2</v>
      </c>
      <c r="G4" s="95" t="s">
        <v>53</v>
      </c>
      <c r="H4" s="16" t="s">
        <v>2</v>
      </c>
      <c r="I4" s="95" t="s">
        <v>54</v>
      </c>
      <c r="J4" s="100" t="s">
        <v>10</v>
      </c>
      <c r="K4" s="101"/>
      <c r="L4" s="102"/>
      <c r="M4" s="103" t="s">
        <v>3</v>
      </c>
      <c r="N4" s="103"/>
      <c r="O4" s="104"/>
      <c r="P4" s="104"/>
      <c r="Q4" s="105" t="s">
        <v>11</v>
      </c>
      <c r="R4" s="106"/>
      <c r="S4" s="107"/>
      <c r="T4" s="17"/>
      <c r="U4" s="18"/>
    </row>
    <row r="5" spans="2:71" ht="15.75" x14ac:dyDescent="0.25">
      <c r="B5" s="13"/>
      <c r="C5" s="54"/>
      <c r="D5" s="55"/>
      <c r="E5" s="91" t="s">
        <v>4</v>
      </c>
      <c r="F5" s="93" t="s">
        <v>2</v>
      </c>
      <c r="G5" s="96"/>
      <c r="H5" s="98" t="s">
        <v>55</v>
      </c>
      <c r="I5" s="96"/>
      <c r="J5" s="93" t="s">
        <v>12</v>
      </c>
      <c r="K5" s="93" t="s">
        <v>13</v>
      </c>
      <c r="L5" s="85" t="s">
        <v>14</v>
      </c>
      <c r="M5" s="87" t="s">
        <v>15</v>
      </c>
      <c r="N5" s="88" t="s">
        <v>16</v>
      </c>
      <c r="O5" s="88" t="s">
        <v>5</v>
      </c>
      <c r="P5" s="88" t="s">
        <v>6</v>
      </c>
      <c r="Q5" s="89" t="s">
        <v>17</v>
      </c>
      <c r="R5" s="56" t="s">
        <v>18</v>
      </c>
      <c r="S5" s="19" t="s">
        <v>19</v>
      </c>
      <c r="T5" s="75" t="s">
        <v>20</v>
      </c>
      <c r="U5" s="18"/>
    </row>
    <row r="6" spans="2:71" ht="15.75" x14ac:dyDescent="0.25">
      <c r="B6" s="13"/>
      <c r="C6" s="57"/>
      <c r="D6" s="58"/>
      <c r="E6" s="92"/>
      <c r="F6" s="94"/>
      <c r="G6" s="97"/>
      <c r="H6" s="99"/>
      <c r="I6" s="97"/>
      <c r="J6" s="94"/>
      <c r="K6" s="94"/>
      <c r="L6" s="86"/>
      <c r="M6" s="86"/>
      <c r="N6" s="86"/>
      <c r="O6" s="86"/>
      <c r="P6" s="86"/>
      <c r="Q6" s="90"/>
      <c r="R6" s="59" t="s">
        <v>21</v>
      </c>
      <c r="S6" s="60" t="s">
        <v>22</v>
      </c>
      <c r="T6" s="76"/>
      <c r="U6" s="18"/>
    </row>
    <row r="7" spans="2:71" ht="46.5" customHeight="1" x14ac:dyDescent="0.25">
      <c r="B7" s="13"/>
      <c r="C7" s="109" t="s">
        <v>44</v>
      </c>
      <c r="D7" s="110" t="s">
        <v>45</v>
      </c>
      <c r="E7" s="111">
        <v>750000</v>
      </c>
      <c r="F7" s="112">
        <v>70</v>
      </c>
      <c r="G7" s="112">
        <f t="shared" ref="G7" si="0">-((0.037+0.03)/2)*F7</f>
        <v>-2.3450000000000002</v>
      </c>
      <c r="H7" s="112">
        <f t="shared" ref="H7" si="1">SUM(F7:G7)</f>
        <v>67.655000000000001</v>
      </c>
      <c r="I7" s="113">
        <v>0.4</v>
      </c>
      <c r="J7" s="125" t="s">
        <v>47</v>
      </c>
      <c r="K7" s="114" t="s">
        <v>46</v>
      </c>
      <c r="L7" s="115">
        <v>0</v>
      </c>
      <c r="M7" s="116">
        <v>12650</v>
      </c>
      <c r="N7" s="117">
        <v>5.5</v>
      </c>
      <c r="O7" s="118">
        <f>(M7*N7)/20000/100</f>
        <v>3.4787499999999999E-2</v>
      </c>
      <c r="P7" s="118">
        <v>0.1</v>
      </c>
      <c r="Q7" s="119">
        <f>+((1-$E$13)*(N7*M7*$E$14)/1000000)+(($E$13*N7*M7*$E$15)/1000000)</f>
        <v>15.284034789100001</v>
      </c>
      <c r="R7" s="120">
        <f>F7+L7+Q7</f>
        <v>85.284034789100005</v>
      </c>
      <c r="S7" s="120">
        <f>R7/(M7/500)</f>
        <v>3.3709104659723321</v>
      </c>
      <c r="T7" s="121" t="s">
        <v>49</v>
      </c>
      <c r="U7" s="20"/>
      <c r="V7" s="69"/>
    </row>
    <row r="8" spans="2:71" x14ac:dyDescent="0.25">
      <c r="B8" s="13"/>
      <c r="C8" s="21"/>
      <c r="D8" s="22"/>
      <c r="E8" s="33"/>
      <c r="F8" s="70"/>
      <c r="G8" s="70"/>
      <c r="H8" s="70"/>
      <c r="I8" s="70"/>
      <c r="J8" s="70"/>
      <c r="K8" s="23"/>
      <c r="L8" s="63"/>
      <c r="M8" s="64"/>
      <c r="N8" s="65"/>
      <c r="O8" s="66"/>
      <c r="P8" s="66"/>
      <c r="Q8" s="27"/>
      <c r="R8" s="28"/>
      <c r="S8" s="28"/>
      <c r="T8" s="30"/>
      <c r="U8" s="20"/>
    </row>
    <row r="9" spans="2:71" s="31" customFormat="1" x14ac:dyDescent="0.25">
      <c r="B9" s="13"/>
      <c r="C9" s="21"/>
      <c r="D9" s="22"/>
      <c r="E9" s="33"/>
      <c r="F9" s="70"/>
      <c r="G9" s="70"/>
      <c r="H9" s="70"/>
      <c r="I9" s="70"/>
      <c r="J9" s="70"/>
      <c r="K9" s="23"/>
      <c r="L9" s="63"/>
      <c r="M9" s="64"/>
      <c r="N9" s="65"/>
      <c r="O9" s="66"/>
      <c r="P9" s="66"/>
      <c r="Q9" s="27"/>
      <c r="R9" s="28"/>
      <c r="S9" s="28"/>
      <c r="T9" s="30"/>
      <c r="U9" s="18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2:71" s="31" customFormat="1" ht="16.5" customHeight="1" x14ac:dyDescent="0.25">
      <c r="B10" s="13"/>
      <c r="C10" s="21"/>
      <c r="D10" s="22"/>
      <c r="E10" s="33"/>
      <c r="F10" s="62"/>
      <c r="G10" s="62"/>
      <c r="H10" s="62"/>
      <c r="I10" s="62"/>
      <c r="J10" s="23"/>
      <c r="K10" s="23"/>
      <c r="L10" s="63"/>
      <c r="M10" s="64"/>
      <c r="N10" s="65"/>
      <c r="O10" s="66"/>
      <c r="P10" s="66"/>
      <c r="Q10" s="27"/>
      <c r="R10" s="28"/>
      <c r="S10" s="28"/>
      <c r="T10" s="30"/>
      <c r="U10" s="18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</row>
    <row r="11" spans="2:71" s="31" customFormat="1" ht="16.5" customHeight="1" thickBot="1" x14ac:dyDescent="0.3">
      <c r="B11" s="13"/>
      <c r="C11" s="21"/>
      <c r="D11" s="22"/>
      <c r="E11" s="33"/>
      <c r="F11" s="62"/>
      <c r="G11" s="62"/>
      <c r="H11" s="62"/>
      <c r="I11" s="62"/>
      <c r="J11" s="23"/>
      <c r="K11" s="23"/>
      <c r="L11" s="24"/>
      <c r="M11" s="25"/>
      <c r="N11" s="25"/>
      <c r="O11" s="61"/>
      <c r="P11" s="61"/>
      <c r="Q11" s="27"/>
      <c r="R11" s="28"/>
      <c r="S11" s="29"/>
      <c r="T11" s="30"/>
      <c r="U11" s="18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2:71" s="31" customFormat="1" x14ac:dyDescent="0.25">
      <c r="B12" s="13"/>
      <c r="C12" s="73" t="s">
        <v>26</v>
      </c>
      <c r="D12" s="74"/>
      <c r="E12" s="17"/>
      <c r="F12" s="22"/>
      <c r="G12" s="22"/>
      <c r="H12" s="22"/>
      <c r="I12" s="22"/>
      <c r="J12" s="23"/>
      <c r="K12" s="23"/>
      <c r="L12" s="24"/>
      <c r="M12" s="25"/>
      <c r="N12" s="25"/>
      <c r="O12" s="26"/>
      <c r="P12" s="26"/>
      <c r="Q12" s="27"/>
      <c r="R12" s="28"/>
      <c r="S12" s="29"/>
      <c r="T12" s="30"/>
      <c r="U12" s="18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2:71" s="31" customFormat="1" x14ac:dyDescent="0.25">
      <c r="B13" s="13"/>
      <c r="C13" s="21" t="s">
        <v>23</v>
      </c>
      <c r="D13" s="22"/>
      <c r="E13" s="32">
        <v>0.98829999999999996</v>
      </c>
      <c r="F13" s="22"/>
      <c r="G13" s="22"/>
      <c r="H13" s="22"/>
      <c r="I13" s="22"/>
      <c r="J13" s="22"/>
      <c r="K13" s="22"/>
      <c r="L13" s="22"/>
      <c r="M13" s="33"/>
      <c r="N13" s="33"/>
      <c r="O13" s="26"/>
      <c r="P13" s="26"/>
      <c r="Q13" s="24"/>
      <c r="R13" s="27"/>
      <c r="S13" s="34"/>
      <c r="T13" s="30"/>
      <c r="U13" s="18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2:71" s="31" customFormat="1" ht="16.5" customHeight="1" x14ac:dyDescent="0.35">
      <c r="B14" s="13"/>
      <c r="C14" s="21" t="s">
        <v>24</v>
      </c>
      <c r="D14" s="22"/>
      <c r="E14" s="35">
        <v>1.5</v>
      </c>
      <c r="F14" s="22"/>
      <c r="G14" s="22"/>
      <c r="H14" s="22"/>
      <c r="I14" s="22"/>
      <c r="J14" s="22"/>
      <c r="K14" s="22"/>
      <c r="L14" s="22"/>
      <c r="M14" s="33"/>
      <c r="N14" s="33"/>
      <c r="O14" s="26"/>
      <c r="P14" s="26"/>
      <c r="Q14" s="24"/>
      <c r="R14" s="27"/>
      <c r="S14" s="34"/>
      <c r="T14" s="30"/>
      <c r="U14" s="18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2:71" s="31" customFormat="1" ht="15.75" thickBot="1" x14ac:dyDescent="0.3">
      <c r="B15" s="13"/>
      <c r="C15" s="36" t="s">
        <v>25</v>
      </c>
      <c r="D15" s="37"/>
      <c r="E15" s="38">
        <v>222.26</v>
      </c>
      <c r="F15" s="22"/>
      <c r="G15" s="22"/>
      <c r="H15" s="22"/>
      <c r="I15" s="22"/>
      <c r="J15" s="22"/>
      <c r="K15" s="22"/>
      <c r="L15" s="22"/>
      <c r="M15" s="33"/>
      <c r="N15" s="33"/>
      <c r="O15" s="26"/>
      <c r="P15" s="26"/>
      <c r="Q15" s="24"/>
      <c r="R15" s="27"/>
      <c r="S15" s="34"/>
      <c r="T15" s="30"/>
      <c r="U15" s="18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2:71" s="31" customFormat="1" x14ac:dyDescent="0.25">
      <c r="B16" s="13"/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1"/>
      <c r="U16" s="18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2:71" s="31" customFormat="1" ht="16.5" customHeight="1" thickBot="1" x14ac:dyDescent="0.3">
      <c r="B17" s="13"/>
      <c r="C17" s="82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4"/>
      <c r="U17" s="18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2:71" s="31" customFormat="1" ht="16.5" customHeight="1" thickBot="1" x14ac:dyDescent="0.3">
      <c r="B18" s="39"/>
      <c r="C18" s="40"/>
      <c r="D18" s="40"/>
      <c r="E18" s="40"/>
      <c r="F18" s="40"/>
      <c r="G18" s="40"/>
      <c r="H18" s="40"/>
      <c r="I18" s="40"/>
      <c r="J18" s="41"/>
      <c r="K18" s="41"/>
      <c r="L18" s="40"/>
      <c r="M18" s="40"/>
      <c r="N18" s="40"/>
      <c r="O18" s="42"/>
      <c r="P18" s="42"/>
      <c r="Q18" s="43"/>
      <c r="R18" s="43"/>
      <c r="S18" s="44"/>
      <c r="T18" s="40"/>
      <c r="U18" s="45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2:71" s="31" customFormat="1" ht="16.5" customHeight="1" x14ac:dyDescent="0.25">
      <c r="C19" s="2"/>
      <c r="D19" s="2"/>
      <c r="E19" s="2"/>
      <c r="F19" s="2"/>
      <c r="G19" s="2"/>
      <c r="H19" s="2"/>
      <c r="I19" s="2"/>
      <c r="J19" s="46"/>
      <c r="K19" s="46"/>
      <c r="L19" s="2"/>
      <c r="M19" s="2"/>
      <c r="N19" s="2"/>
      <c r="O19" s="47"/>
      <c r="P19" s="47"/>
      <c r="Q19" s="48"/>
      <c r="R19" s="48"/>
      <c r="T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2:71" s="31" customFormat="1" ht="16.5" customHeight="1" x14ac:dyDescent="0.25">
      <c r="C20" s="2"/>
      <c r="D20" s="2"/>
      <c r="E20" s="2"/>
      <c r="F20" s="70"/>
      <c r="G20" s="70"/>
      <c r="H20" s="70"/>
      <c r="I20" s="70"/>
      <c r="J20" s="70"/>
      <c r="K20" s="46"/>
      <c r="L20" s="2"/>
      <c r="M20" s="2"/>
      <c r="N20" s="2"/>
      <c r="O20" s="47"/>
      <c r="P20" s="47"/>
      <c r="Q20" s="48"/>
      <c r="R20" s="48"/>
      <c r="T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2:71" s="31" customFormat="1" ht="16.5" customHeight="1" x14ac:dyDescent="0.25">
      <c r="C21" s="49"/>
      <c r="D21" s="49"/>
      <c r="E21" s="50"/>
      <c r="F21" s="2"/>
      <c r="G21" s="2"/>
      <c r="H21" s="2"/>
      <c r="I21" s="2"/>
      <c r="J21" s="46"/>
      <c r="K21" s="46"/>
      <c r="L21" s="2"/>
      <c r="M21" s="2"/>
      <c r="N21" s="2"/>
      <c r="O21" s="47"/>
      <c r="P21" s="47"/>
      <c r="Q21" s="48"/>
      <c r="R21" s="48"/>
      <c r="S21" s="51"/>
      <c r="T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2:71" s="31" customFormat="1" ht="16.5" customHeight="1" x14ac:dyDescent="0.25">
      <c r="C22" s="70"/>
      <c r="D22" s="2"/>
      <c r="E22" s="2"/>
      <c r="F22" s="2"/>
      <c r="G22" s="2"/>
      <c r="H22" s="2"/>
      <c r="I22" s="2"/>
      <c r="J22" s="46"/>
      <c r="K22" s="46"/>
      <c r="L22" s="2"/>
      <c r="M22" s="2"/>
      <c r="N22" s="2"/>
      <c r="O22" s="47"/>
      <c r="P22" s="47"/>
      <c r="Q22" s="48"/>
      <c r="R22" s="48"/>
      <c r="T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2:71" s="31" customFormat="1" ht="16.5" customHeight="1" x14ac:dyDescent="0.25">
      <c r="C23" s="70"/>
      <c r="D23" s="2"/>
      <c r="E23" s="2"/>
      <c r="F23" s="2"/>
      <c r="G23" s="2"/>
      <c r="H23" s="2"/>
      <c r="I23" s="2"/>
      <c r="J23" s="46"/>
      <c r="K23" s="46"/>
      <c r="L23" s="2"/>
      <c r="M23" s="2"/>
      <c r="N23" s="2"/>
      <c r="O23" s="47"/>
      <c r="P23" s="47"/>
      <c r="Q23" s="48"/>
      <c r="R23" s="48"/>
      <c r="T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2:71" s="31" customFormat="1" ht="16.5" customHeight="1" x14ac:dyDescent="0.25">
      <c r="C24" s="70"/>
      <c r="D24" s="2"/>
      <c r="E24" s="2"/>
      <c r="F24" s="2"/>
      <c r="G24" s="2"/>
      <c r="H24" s="2"/>
      <c r="I24" s="2"/>
      <c r="J24" s="46"/>
      <c r="K24" s="46"/>
      <c r="L24" s="2"/>
      <c r="M24" s="2"/>
      <c r="N24" s="2"/>
      <c r="O24" s="47"/>
      <c r="P24" s="47"/>
      <c r="Q24" s="48"/>
      <c r="R24" s="48"/>
      <c r="T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2:71" s="31" customFormat="1" ht="16.5" customHeight="1" x14ac:dyDescent="0.25">
      <c r="C25" s="70"/>
      <c r="D25" s="2"/>
      <c r="E25" s="2"/>
      <c r="F25" s="2"/>
      <c r="G25" s="2"/>
      <c r="H25" s="2"/>
      <c r="I25" s="2"/>
      <c r="J25" s="46"/>
      <c r="K25" s="46"/>
      <c r="L25" s="2"/>
      <c r="M25" s="2"/>
      <c r="N25" s="2"/>
      <c r="O25" s="47"/>
      <c r="P25" s="47"/>
      <c r="Q25" s="48"/>
      <c r="R25" s="48"/>
      <c r="T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2:71" s="31" customFormat="1" ht="16.5" customHeight="1" x14ac:dyDescent="0.25">
      <c r="C26" s="70"/>
      <c r="D26" s="2"/>
      <c r="E26" s="2"/>
      <c r="F26" s="2"/>
      <c r="G26" s="2"/>
      <c r="H26" s="2"/>
      <c r="I26" s="2"/>
      <c r="J26" s="46"/>
      <c r="K26" s="46"/>
      <c r="L26" s="2"/>
      <c r="M26" s="2"/>
      <c r="N26" s="2"/>
      <c r="O26" s="47"/>
      <c r="P26" s="47"/>
      <c r="Q26" s="48"/>
      <c r="R26" s="48"/>
      <c r="T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2:71" s="31" customFormat="1" ht="16.5" customHeight="1" x14ac:dyDescent="0.25">
      <c r="C27" s="2"/>
      <c r="D27" s="2"/>
      <c r="E27" s="2"/>
      <c r="F27" s="2"/>
      <c r="G27" s="2"/>
      <c r="H27" s="2"/>
      <c r="I27" s="2"/>
      <c r="J27" s="46"/>
      <c r="K27" s="46"/>
      <c r="L27" s="2"/>
      <c r="M27" s="2"/>
      <c r="N27" s="2"/>
      <c r="O27" s="47"/>
      <c r="P27" s="47"/>
      <c r="Q27" s="48"/>
      <c r="R27" s="48"/>
      <c r="T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2:71" s="31" customFormat="1" ht="16.5" customHeight="1" x14ac:dyDescent="0.25">
      <c r="C28" s="2"/>
      <c r="D28" s="2"/>
      <c r="E28" s="2"/>
      <c r="F28" s="2"/>
      <c r="G28" s="2"/>
      <c r="H28" s="2"/>
      <c r="I28" s="2"/>
      <c r="J28" s="46"/>
      <c r="K28" s="46"/>
      <c r="L28" s="2"/>
      <c r="M28" s="2"/>
      <c r="N28" s="2"/>
      <c r="O28" s="47"/>
      <c r="P28" s="47"/>
      <c r="Q28" s="48"/>
      <c r="R28" s="48"/>
      <c r="T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2:71" s="31" customFormat="1" ht="16.5" customHeight="1" x14ac:dyDescent="0.25">
      <c r="C29" s="2"/>
      <c r="D29" s="2"/>
      <c r="E29" s="2"/>
      <c r="F29" s="2"/>
      <c r="G29" s="2"/>
      <c r="H29" s="2"/>
      <c r="I29" s="2"/>
      <c r="J29" s="46"/>
      <c r="K29" s="46"/>
      <c r="L29" s="2"/>
      <c r="M29" s="2"/>
      <c r="N29" s="2"/>
      <c r="O29" s="47"/>
      <c r="P29" s="47"/>
      <c r="Q29" s="48"/>
      <c r="R29" s="48"/>
      <c r="T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0" spans="2:71" s="31" customFormat="1" ht="16.5" customHeight="1" x14ac:dyDescent="0.25">
      <c r="C30" s="2"/>
      <c r="D30" s="2"/>
      <c r="E30" s="2"/>
      <c r="F30" s="2"/>
      <c r="G30" s="2"/>
      <c r="H30" s="2"/>
      <c r="I30" s="2"/>
      <c r="J30" s="46"/>
      <c r="K30" s="46"/>
      <c r="L30" s="2"/>
      <c r="M30" s="2"/>
      <c r="N30" s="2"/>
      <c r="O30" s="47"/>
      <c r="P30" s="47"/>
      <c r="Q30" s="48"/>
      <c r="R30" s="48"/>
      <c r="T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2:71" s="31" customFormat="1" ht="16.5" customHeight="1" x14ac:dyDescent="0.25">
      <c r="C31" s="2"/>
      <c r="D31" s="2"/>
      <c r="E31" s="2"/>
      <c r="F31" s="2"/>
      <c r="G31" s="2"/>
      <c r="H31" s="2"/>
      <c r="I31" s="2"/>
      <c r="J31" s="46"/>
      <c r="K31" s="46"/>
      <c r="L31" s="2"/>
      <c r="M31" s="2"/>
      <c r="N31" s="2"/>
      <c r="O31" s="47"/>
      <c r="P31" s="47"/>
      <c r="Q31" s="48"/>
      <c r="R31" s="48"/>
      <c r="T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2:71" s="31" customFormat="1" ht="16.5" customHeight="1" x14ac:dyDescent="0.25">
      <c r="C32" s="2"/>
      <c r="D32" s="2"/>
      <c r="E32" s="2"/>
      <c r="F32" s="2"/>
      <c r="G32" s="2"/>
      <c r="H32" s="2"/>
      <c r="I32" s="2"/>
      <c r="J32" s="46"/>
      <c r="K32" s="46"/>
      <c r="L32" s="2"/>
      <c r="M32" s="2"/>
      <c r="N32" s="2"/>
      <c r="O32" s="47"/>
      <c r="P32" s="47"/>
      <c r="Q32" s="48"/>
      <c r="R32" s="48"/>
      <c r="T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2:71" s="31" customFormat="1" ht="16.5" customHeight="1" x14ac:dyDescent="0.25">
      <c r="C33" s="2"/>
      <c r="D33" s="2"/>
      <c r="E33" s="2"/>
      <c r="F33" s="2"/>
      <c r="G33" s="2"/>
      <c r="H33" s="2"/>
      <c r="I33" s="2"/>
      <c r="J33" s="46"/>
      <c r="K33" s="46"/>
      <c r="L33" s="2"/>
      <c r="M33" s="2"/>
      <c r="N33" s="2"/>
      <c r="O33" s="47"/>
      <c r="P33" s="47"/>
      <c r="Q33" s="48"/>
      <c r="R33" s="48"/>
      <c r="T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2:71" s="31" customFormat="1" ht="16.5" customHeight="1" x14ac:dyDescent="0.25">
      <c r="C34" s="2"/>
      <c r="D34" s="2"/>
      <c r="E34" s="2"/>
      <c r="F34" s="2"/>
      <c r="G34" s="2"/>
      <c r="H34" s="2"/>
      <c r="I34" s="2"/>
      <c r="J34" s="46"/>
      <c r="K34" s="46"/>
      <c r="L34" s="2"/>
      <c r="M34" s="2"/>
      <c r="N34" s="2"/>
      <c r="O34" s="47"/>
      <c r="P34" s="47"/>
      <c r="Q34" s="48"/>
      <c r="R34" s="48"/>
      <c r="T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2:71" s="31" customFormat="1" ht="16.5" customHeight="1" x14ac:dyDescent="0.25">
      <c r="C35" s="2"/>
      <c r="D35" s="2"/>
      <c r="E35" s="2"/>
      <c r="F35" s="2"/>
      <c r="G35" s="2"/>
      <c r="H35" s="2"/>
      <c r="I35" s="2"/>
      <c r="J35" s="46"/>
      <c r="K35" s="46"/>
      <c r="L35" s="2"/>
      <c r="M35" s="2"/>
      <c r="N35" s="2"/>
      <c r="O35" s="47"/>
      <c r="P35" s="47"/>
      <c r="Q35" s="48"/>
      <c r="R35" s="48"/>
      <c r="T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2:71" s="31" customFormat="1" ht="16.5" customHeight="1" x14ac:dyDescent="0.25">
      <c r="C36" s="2"/>
      <c r="D36" s="2"/>
      <c r="E36" s="2"/>
      <c r="F36" s="2"/>
      <c r="G36" s="2"/>
      <c r="H36" s="2"/>
      <c r="I36" s="2"/>
      <c r="J36" s="46"/>
      <c r="K36" s="46"/>
      <c r="L36" s="2"/>
      <c r="M36" s="2"/>
      <c r="N36" s="2"/>
      <c r="O36" s="47"/>
      <c r="P36" s="47"/>
      <c r="Q36" s="48"/>
      <c r="R36" s="48"/>
      <c r="T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2:71" s="31" customFormat="1" ht="16.5" customHeight="1" x14ac:dyDescent="0.25">
      <c r="C37" s="2"/>
      <c r="D37" s="2"/>
      <c r="E37" s="2"/>
      <c r="F37" s="2"/>
      <c r="G37" s="2"/>
      <c r="H37" s="2"/>
      <c r="I37" s="2"/>
      <c r="J37" s="46"/>
      <c r="K37" s="46"/>
      <c r="L37" s="2"/>
      <c r="M37" s="2"/>
      <c r="N37" s="2"/>
      <c r="O37" s="47"/>
      <c r="P37" s="47"/>
      <c r="Q37" s="48"/>
      <c r="R37" s="48"/>
      <c r="T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2:71" s="31" customFormat="1" ht="16.5" customHeight="1" x14ac:dyDescent="0.25">
      <c r="C38" s="2"/>
      <c r="D38" s="2"/>
      <c r="E38" s="2"/>
      <c r="F38" s="2"/>
      <c r="G38" s="2"/>
      <c r="H38" s="2"/>
      <c r="I38" s="2"/>
      <c r="J38" s="46"/>
      <c r="K38" s="46"/>
      <c r="L38" s="2"/>
      <c r="M38" s="2"/>
      <c r="N38" s="2"/>
      <c r="O38" s="47"/>
      <c r="P38" s="47"/>
      <c r="Q38" s="48"/>
      <c r="R38" s="48"/>
      <c r="T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2:71" ht="16.5" customHeight="1" x14ac:dyDescent="0.25">
      <c r="J39" s="46"/>
      <c r="K39" s="46"/>
      <c r="O39" s="47"/>
      <c r="P39" s="47"/>
      <c r="Q39" s="48"/>
      <c r="R39" s="48"/>
    </row>
    <row r="40" spans="2:71" ht="16.5" customHeight="1" x14ac:dyDescent="0.25">
      <c r="J40" s="46"/>
      <c r="K40" s="46"/>
      <c r="O40" s="47"/>
      <c r="P40" s="47"/>
      <c r="Q40" s="48"/>
      <c r="R40" s="48"/>
    </row>
    <row r="41" spans="2:71" ht="16.5" customHeight="1" x14ac:dyDescent="0.25">
      <c r="J41" s="46"/>
      <c r="K41" s="46"/>
      <c r="O41" s="47"/>
      <c r="P41" s="47"/>
      <c r="Q41" s="48"/>
      <c r="R41" s="48"/>
    </row>
    <row r="42" spans="2:71" x14ac:dyDescent="0.25">
      <c r="J42" s="46"/>
      <c r="K42" s="46"/>
      <c r="O42" s="47"/>
      <c r="P42" s="47"/>
      <c r="Q42" s="48"/>
      <c r="R42" s="48"/>
    </row>
    <row r="43" spans="2:71" x14ac:dyDescent="0.25">
      <c r="J43" s="46"/>
      <c r="K43" s="46"/>
      <c r="O43" s="47"/>
      <c r="P43" s="47"/>
      <c r="Q43" s="48"/>
      <c r="R43" s="48"/>
    </row>
    <row r="44" spans="2:71" x14ac:dyDescent="0.25">
      <c r="J44" s="46"/>
      <c r="K44" s="46"/>
      <c r="O44" s="47"/>
      <c r="P44" s="47"/>
      <c r="Q44" s="48"/>
      <c r="R44" s="48"/>
    </row>
    <row r="45" spans="2:71" s="31" customFormat="1" x14ac:dyDescent="0.25">
      <c r="B45" s="2"/>
      <c r="C45" s="2"/>
      <c r="D45" s="2"/>
      <c r="E45" s="2"/>
      <c r="F45" s="2"/>
      <c r="G45" s="2"/>
      <c r="H45" s="2"/>
      <c r="I45" s="2"/>
      <c r="J45" s="46"/>
      <c r="K45" s="46"/>
      <c r="L45" s="2"/>
      <c r="M45" s="2"/>
      <c r="N45" s="2"/>
      <c r="O45" s="47"/>
      <c r="P45" s="47"/>
      <c r="Q45" s="48"/>
      <c r="R45" s="48"/>
      <c r="T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2:71" s="31" customFormat="1" x14ac:dyDescent="0.25">
      <c r="B46" s="2"/>
      <c r="C46" s="2"/>
      <c r="D46" s="2"/>
      <c r="E46" s="2"/>
      <c r="F46" s="2"/>
      <c r="G46" s="2"/>
      <c r="H46" s="2"/>
      <c r="I46" s="2"/>
      <c r="J46" s="46"/>
      <c r="K46" s="46"/>
      <c r="L46" s="2"/>
      <c r="M46" s="2"/>
      <c r="N46" s="2"/>
      <c r="O46" s="47"/>
      <c r="P46" s="47"/>
      <c r="Q46" s="48"/>
      <c r="R46" s="48"/>
      <c r="T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2:71" s="31" customFormat="1" x14ac:dyDescent="0.25">
      <c r="B47" s="2"/>
      <c r="C47" s="2"/>
      <c r="D47" s="2"/>
      <c r="E47" s="2"/>
      <c r="F47" s="2"/>
      <c r="G47" s="2"/>
      <c r="H47" s="2"/>
      <c r="I47" s="2"/>
      <c r="J47" s="46"/>
      <c r="K47" s="46"/>
      <c r="L47" s="2"/>
      <c r="M47" s="2"/>
      <c r="N47" s="2"/>
      <c r="O47" s="47"/>
      <c r="P47" s="47"/>
      <c r="Q47" s="48"/>
      <c r="R47" s="48"/>
      <c r="T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2:71" s="31" customFormat="1" x14ac:dyDescent="0.25">
      <c r="B48" s="2"/>
      <c r="C48" s="2"/>
      <c r="D48" s="2"/>
      <c r="E48" s="2"/>
      <c r="F48" s="2"/>
      <c r="G48" s="2"/>
      <c r="H48" s="2"/>
      <c r="I48" s="2"/>
      <c r="J48" s="46"/>
      <c r="K48" s="46"/>
      <c r="L48" s="2"/>
      <c r="M48" s="2"/>
      <c r="N48" s="2"/>
      <c r="O48" s="47"/>
      <c r="P48" s="47"/>
      <c r="Q48" s="48"/>
      <c r="R48" s="48"/>
      <c r="T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</sheetData>
  <mergeCells count="19">
    <mergeCell ref="B1:T2"/>
    <mergeCell ref="G4:G6"/>
    <mergeCell ref="I4:I6"/>
    <mergeCell ref="J4:L4"/>
    <mergeCell ref="M4:P4"/>
    <mergeCell ref="Q4:S4"/>
    <mergeCell ref="E5:E6"/>
    <mergeCell ref="F5:F6"/>
    <mergeCell ref="H5:H6"/>
    <mergeCell ref="J5:J6"/>
    <mergeCell ref="Q5:Q6"/>
    <mergeCell ref="T5:T6"/>
    <mergeCell ref="C16:T17"/>
    <mergeCell ref="K5:K6"/>
    <mergeCell ref="L5:L6"/>
    <mergeCell ref="M5:M6"/>
    <mergeCell ref="N5:N6"/>
    <mergeCell ref="O5:O6"/>
    <mergeCell ref="P5:P6"/>
  </mergeCells>
  <pageMargins left="0.7" right="0.7" top="0.75" bottom="0.75" header="0.3" footer="0.3"/>
  <pageSetup scale="46" orientation="landscape" r:id="rId1"/>
  <headerFooter>
    <oddHeader>&amp;RKPSC Case No. 2022-00036
Commission Staff's First Set of Data Requests
Dated April 15, 2022
Item No. 22
Attachment 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936e22d5-45a7-4cb7-95ab-1aa8c7c88789" value=""/>
  <element uid="c64218ab-b8d1-40b6-a478-cb8be1e10ecc" value=""/>
</sisl>
</file>

<file path=customXml/item2.xml>��< ? x m l   v e r s i o n = " 1 . 0 "   e n c o d i n g = " u t f - 1 6 " ? > < D a t a M a s h u p   x m l n s = " h t t p : / / s c h e m a s . m i c r o s o f t . c o m / D a t a M a s h u p " > A A A A A L A D A A B Q S w M E F A A C A A g A + 3 l x V M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+ 3 l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t 5 c V S / s D F x p w A A A M c A A A A T A B w A R m 9 y b X V s Y X M v U 2 V j d G l v b j E u b S C i G A A o o B Q A A A A A A A A A A A A A A A A A A A A A A A A A A A B N j k 0 L g l A Q R f e C / 2 G w j Y Y E r s W F l B R k Z l p u I m R 8 j v n g 5 Y P x A / z 3 G W 6 6 m w N 3 c e 7 t S Q x S d 5 C v 9 H z T M I 2 + R a Y a b i P x 7 E E A i g b T g C W 5 H l n Q 0 l w Z h a L d A Q e s s C f b i u 7 H K M n S 1 H L h e Z L E y K K V A l W C k 3 z j T x 0 M P J K 7 S g O r J 7 U s w h Y a 1 h 8 I 4 7 j c P 7 I i K i 9 h d s 7 L Y m O r x t F c E 0 M 1 g x h 5 o r L T L s y E b L 0 c 0 5 D d / y P / C 1 B L A Q I t A B Q A A g A I A P t 5 c V T G r a w E p w A A A P g A A A A S A A A A A A A A A A A A A A A A A A A A A A B D b 2 5 m a W c v U G F j a 2 F n Z S 5 4 b W x Q S w E C L Q A U A A I A C A D 7 e X F U D 8 r p q 6 Q A A A D p A A A A E w A A A A A A A A A A A A A A A A D z A A A A W 0 N v b n R l b n R f V H l w Z X N d L n h t b F B L A Q I t A B Q A A g A I A P t 5 c V S / s D F x p w A A A M c A A A A T A A A A A A A A A A A A A A A A A O Q B A A B G b 3 J t d W x h c y 9 T Z W N 0 a W 9 u M S 5 t U E s F B g A A A A A D A A M A w g A A A N g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k J A A A A A A A A B w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y e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N D g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5 L T I 5 V D E y O j M 0 O j U 2 L j U x N z g 2 N z R a I i A v P j x F b n R y e S B U e X B l P S J G a W x s Q 2 9 s d W 1 u V H l w Z X M i I F Z h b H V l P S J z Q X d Z S E J 3 V T 0 i I C 8 + P E V u d H J 5 I F R 5 c G U 9 I k Z p b G x D b 2 x 1 b W 5 O Y W 1 l c y I g V m F s d W U 9 I n N b J n F 1 b 3 Q 7 Q 1 V S V k V f T k 8 m c X V v d D s s J n F 1 b 3 Q 7 Q 1 V S V k U m c X V v d D s s J n F 1 b 3 Q 7 Q 0 9 C J n F 1 b 3 Q 7 L C Z x d W 9 0 O 1 l F Q V I m c X V v d D s s J n F 1 b 3 Q 7 V k F M V U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R d W V y e T E v U 2 9 1 c m N l L n t D V V J W R V 9 O T y w w f S Z x d W 9 0 O y w m c X V v d D t T Z W N 0 a W 9 u M S 9 R d W V y e T E v U 2 9 1 c m N l L n t D V V J W R S w x f S Z x d W 9 0 O y w m c X V v d D t T Z W N 0 a W 9 u M S 9 R d W V y e T E v U 2 9 1 c m N l L n t D T 0 I s M n 0 m c X V v d D s s J n F 1 b 3 Q 7 U 2 V j d G l v b j E v U X V l c n k x L 1 N v d X J j Z S 5 7 W U V B U i w z f S Z x d W 9 0 O y w m c X V v d D t T Z W N 0 a W 9 u M S 9 R d W V y e T E v U 2 9 1 c m N l L n t W Q U x V R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R d W V y e T E v U 2 9 1 c m N l L n t D V V J W R V 9 O T y w w f S Z x d W 9 0 O y w m c X V v d D t T Z W N 0 a W 9 u M S 9 R d W V y e T E v U 2 9 1 c m N l L n t D V V J W R S w x f S Z x d W 9 0 O y w m c X V v d D t T Z W N 0 a W 9 u M S 9 R d W V y e T E v U 2 9 1 c m N l L n t D T 0 I s M n 0 m c X V v d D s s J n F 1 b 3 Q 7 U 2 V j d G l v b j E v U X V l c n k x L 1 N v d X J j Z S 5 7 W U V B U i w z f S Z x d W 9 0 O y w m c X V v d D t T Z W N 0 a W 9 u M S 9 R d W V y e T E v U 2 9 1 c m N l L n t W Q U x V R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X V l c n k x L 1 N v d X J j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C M u 3 s h V 2 U R 7 S d 4 1 n u 6 R u C A A A A A A I A A A A A A A N m A A D A A A A A E A A A A D N G J I R k M t q 5 4 m r 1 l G b I 4 X Y A A A A A B I A A A K A A A A A Q A A A A g d K a 4 1 t d p 5 Z Y 6 5 I B Q r h a 3 V A A A A C P 2 V r b z K 5 v O / w d X T + M 0 o h c Y L u C x D P 1 z I q v a p e t 5 D g w j q q 2 F L K a 9 b i W v q I r v s S S A i A U O Z h + d w w z o 2 k e c J Q X B 7 0 3 h V t X V e a c Q 7 g 1 X A Q k h 2 V I b R Q A A A D C T 5 h c 9 h 0 f S O d K p n a N J b b k 1 m 7 c x w = = < / D a t a M a s h u p > 
</file>

<file path=customXml/item3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YXV0b1NlbGVjdGVkU3VnZ2VzdGlvbiI+PGVsZW1lbnQgdWlkPSI5MzZlMjJkNS00NWE3LTRjYjctOTVhYi0xYWE4YzdjODg3ODk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TM1MjMwPC9Vc2VyTmFtZT48RGF0ZVRpbWU+My8yMi8yMDIyIDEyOjQ0OjI4IEFNPC9EYXRlVGltZT48TGFiZWxTdHJpbmc+VW5jYXRlZ29yaXplZDwvTGFiZWxTdHJpbmc+PC9pdGVtPjwvbGFiZWxIaXN0b3J5Pg==</Value>
</WrappedLabelHistory>
</file>

<file path=customXml/itemProps1.xml><?xml version="1.0" encoding="utf-8"?>
<ds:datastoreItem xmlns:ds="http://schemas.openxmlformats.org/officeDocument/2006/customXml" ds:itemID="{FE000B5F-ADB8-44EF-B8A4-CA82E87EE778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FFFC8F23-105D-49A1-831B-F0BDA92EBB91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9C9C6CE3-448C-4191-AF5B-7B6485905CA2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Mitchell Low Sulfur 2022</vt:lpstr>
      <vt:lpstr>Mitchell Low Sulfur 2023</vt:lpstr>
      <vt:lpstr>Mitchell Low Sulfur 2024</vt:lpstr>
      <vt:lpstr>Mitchell Low Sulfur 2025</vt:lpstr>
      <vt:lpstr>Mitchell Low Sulfur 2026</vt:lpstr>
      <vt:lpstr>Mitchell High Sulfur 2022</vt:lpstr>
      <vt:lpstr>Mitchell High Sulfur 2023</vt:lpstr>
      <vt:lpstr>Mitchell High Sulfur 2024</vt:lpstr>
      <vt:lpstr>Mitchell High Sulfur 2025</vt:lpstr>
      <vt:lpstr>'Mitchell High Sulfur 2022'!Print_Area</vt:lpstr>
      <vt:lpstr>'Mitchell High Sulfur 2023'!Print_Area</vt:lpstr>
      <vt:lpstr>'Mitchell High Sulfur 2024'!Print_Area</vt:lpstr>
      <vt:lpstr>'Mitchell High Sulfur 2025'!Print_Area</vt:lpstr>
      <vt:lpstr>'Mitchell Low Sulfur 2022'!Print_Area</vt:lpstr>
      <vt:lpstr>'Mitchell Low Sulfur 2023'!Print_Area</vt:lpstr>
      <vt:lpstr>'Mitchell Low Sulfur 2024'!Print_Area</vt:lpstr>
      <vt:lpstr>'Mitchell Low Sulfur 2025'!Print_Area</vt:lpstr>
      <vt:lpstr>'Mitchell Low Sulfur 2026'!Print_Area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s006931</dc:creator>
  <cp:keywords/>
  <cp:lastModifiedBy>s338443</cp:lastModifiedBy>
  <cp:lastPrinted>2019-12-10T19:10:46Z</cp:lastPrinted>
  <dcterms:created xsi:type="dcterms:W3CDTF">2019-03-19T15:48:05Z</dcterms:created>
  <dcterms:modified xsi:type="dcterms:W3CDTF">2022-04-13T16:17:18Z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61ec753d-5d6a-454b-a9db-1a313ffe4de0</vt:lpwstr>
  </property>
  <property fmtid="{D5CDD505-2E9C-101B-9397-08002B2CF9AE}" pid="3" name="bjDocumentSecurityLabel">
    <vt:lpwstr>Uncategorized</vt:lpwstr>
  </property>
  <property fmtid="{D5CDD505-2E9C-101B-9397-08002B2CF9AE}" pid="4" name="bjSaver">
    <vt:lpwstr>bbR3EHxsmpikeFXm2jn092Y4q5j5Cdg4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uid="936e22d5-45a7-4cb7-95ab-1aa8c7c88789" value="" /&gt;&lt;element uid="c64218ab-b8d1-40b6-a478-cb8be1e10ecc" value="" /&gt;&lt;/sisl&gt;</vt:lpwstr>
  </property>
  <property fmtid="{D5CDD505-2E9C-101B-9397-08002B2CF9AE}" pid="7" name="Visual Markings Removed">
    <vt:lpwstr>No</vt:lpwstr>
  </property>
  <property fmtid="{D5CDD505-2E9C-101B-9397-08002B2CF9AE}" pid="8" name="{A44787D4-0540-4523-9961-78E4036D8C6D}">
    <vt:lpwstr>{63D0B3F6-3208-4D4C-8D51-669AAFB715B5}</vt:lpwstr>
  </property>
  <property fmtid="{D5CDD505-2E9C-101B-9397-08002B2CF9AE}" pid="9" name="bjClsUserRVM">
    <vt:lpwstr>[]</vt:lpwstr>
  </property>
  <property fmtid="{D5CDD505-2E9C-101B-9397-08002B2CF9AE}" pid="10" name="bjLabelHistoryID">
    <vt:lpwstr>{9C9C6CE3-448C-4191-AF5B-7B6485905CA2}</vt:lpwstr>
  </property>
</Properties>
</file>