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server2\KPSC Cases\0.0 - BR 2022 - 00028 - MRSM Annual Filing\0.0 Pleadings\2022-03-31 - BR Rsps to Initial IRs\"/>
    </mc:Choice>
  </mc:AlternateContent>
  <bookViews>
    <workbookView xWindow="0" yWindow="0" windowWidth="23040" windowHeight="8610" tabRatio="783"/>
  </bookViews>
  <sheets>
    <sheet name="Exhibit 3" sheetId="5" r:id="rId1"/>
    <sheet name="Order" sheetId="2" r:id="rId2"/>
  </sheets>
  <definedNames>
    <definedName name="_xlnm.Print_Area" localSheetId="0">'Exhibit 3'!$C$5:$F$24</definedName>
  </definedNames>
  <calcPr calcId="162913"/>
</workbook>
</file>

<file path=xl/calcChain.xml><?xml version="1.0" encoding="utf-8"?>
<calcChain xmlns="http://schemas.openxmlformats.org/spreadsheetml/2006/main">
  <c r="D6" i="5" l="1"/>
  <c r="H14" i="2" l="1"/>
  <c r="D14" i="5" l="1"/>
  <c r="E20" i="5"/>
  <c r="F15" i="5"/>
  <c r="E15" i="5"/>
  <c r="D13" i="5"/>
  <c r="D21" i="5" l="1"/>
  <c r="D7" i="5"/>
  <c r="D15" i="5"/>
  <c r="F16" i="5" s="1"/>
  <c r="E16" i="5" l="1"/>
  <c r="D16" i="5" s="1"/>
  <c r="H15" i="2" l="1"/>
  <c r="D19" i="5" l="1"/>
  <c r="E19" i="5" s="1"/>
  <c r="E21" i="5" s="1"/>
  <c r="E23" i="5" s="1"/>
  <c r="F19" i="5" l="1"/>
  <c r="F21" i="5" s="1"/>
  <c r="F23" i="5" s="1"/>
  <c r="D23" i="5" l="1"/>
</calcChain>
</file>

<file path=xl/comments1.xml><?xml version="1.0" encoding="utf-8"?>
<comments xmlns="http://schemas.openxmlformats.org/spreadsheetml/2006/main">
  <authors>
    <author>Speed, DeAnna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Speed, DeAnna:</t>
        </r>
        <r>
          <rPr>
            <sz val="9"/>
            <color indexed="81"/>
            <rFont val="Tahoma"/>
            <family val="2"/>
          </rPr>
          <t xml:space="preserve">
I used YTD 09/20 for illustrative purposes, but it will need to be YTD 12/31/20xx for actual purposes</t>
        </r>
      </text>
    </comment>
  </commentList>
</comments>
</file>

<file path=xl/sharedStrings.xml><?xml version="1.0" encoding="utf-8"?>
<sst xmlns="http://schemas.openxmlformats.org/spreadsheetml/2006/main" count="32" uniqueCount="32">
  <si>
    <t>Total</t>
  </si>
  <si>
    <t>Rural</t>
  </si>
  <si>
    <t>Large Industrial</t>
  </si>
  <si>
    <t>MRSM tariff</t>
  </si>
  <si>
    <t>New TIER credit</t>
  </si>
  <si>
    <t>40% of the net margins above margins needed to produce a 1.30 TIER</t>
  </si>
  <si>
    <t>Include all expenses in net margin calculation</t>
  </si>
  <si>
    <t xml:space="preserve"> kWh sales from each class, excluding revenue for sales under EDR and sales to which the FAC is inapplicable</t>
  </si>
  <si>
    <t>1st $700,000 toward the New TIER credit will be applied to the Rural Class annually</t>
  </si>
  <si>
    <t>To be credited in equal amounts over the following 12 consecutive months.</t>
  </si>
  <si>
    <t>returned to Members through a Monthly Bill Credit</t>
  </si>
  <si>
    <t xml:space="preserve">  with the balance being allocated (as proposed in the settlement) in proportion to </t>
  </si>
  <si>
    <t>Rural Initial Credit</t>
  </si>
  <si>
    <t>Less: Sales not FAC applicable</t>
  </si>
  <si>
    <t>Allocation of Monthly Bill Credit to Customer Classes:</t>
  </si>
  <si>
    <t>EXHIBIT 2</t>
  </si>
  <si>
    <t>Rural &amp; LIC Percentage Allocation:</t>
  </si>
  <si>
    <t>Rural &amp; LIC Dollar Allocation:</t>
  </si>
  <si>
    <t>Rural and LIC Bill Credit Allocation</t>
  </si>
  <si>
    <t>40% elibible for refund</t>
  </si>
  <si>
    <t>2021 New TIER Credit (Total)</t>
  </si>
  <si>
    <t>2021 Member Revenue (Excluding EDR Sales)</t>
  </si>
  <si>
    <t>2021 Adjusted Revenue for MRSM Purposes</t>
  </si>
  <si>
    <t>Total Billed in 2022 MRSM</t>
  </si>
  <si>
    <t>2022 Monthly Bill Credit
(12 equal monthly installments)</t>
  </si>
  <si>
    <t>2021 TIER Credit</t>
  </si>
  <si>
    <t>implement rates as of 1.1.2022</t>
  </si>
  <si>
    <r>
      <t xml:space="preserve">The Monthly Bill Credit would be allocated to the Rural Class and the Large Industrial Class (LIC) in </t>
    </r>
    <r>
      <rPr>
        <i/>
        <sz val="12"/>
        <color theme="0" tint="-0.499984740745262"/>
        <rFont val="Times New Roman"/>
        <family val="1"/>
      </rPr>
      <t>proportion to the revenues produced by each class during the prior calendar year</t>
    </r>
    <r>
      <rPr>
        <sz val="12"/>
        <color theme="0" tint="-0.499984740745262"/>
        <rFont val="Times New Roman"/>
        <family val="1"/>
      </rPr>
      <t xml:space="preserve">, </t>
    </r>
    <r>
      <rPr>
        <u/>
        <sz val="12"/>
        <color theme="0" tint="-0.499984740745262"/>
        <rFont val="Times New Roman"/>
        <family val="1"/>
      </rPr>
      <t>excluding</t>
    </r>
    <r>
      <rPr>
        <sz val="12"/>
        <color theme="0" tint="-0.499984740745262"/>
        <rFont val="Times New Roman"/>
        <family val="1"/>
      </rPr>
      <t xml:space="preserve"> revenue from sales under an economic development rider (EDR) and sales to which BREC's FAC is not applicable (See table on left). The Monthly Bill Credit would then be </t>
    </r>
    <r>
      <rPr>
        <i/>
        <sz val="12"/>
        <color theme="0" tint="-0.499984740745262"/>
        <rFont val="Times New Roman"/>
        <family val="1"/>
      </rPr>
      <t>applied based upon kilowatt-hour (kWh) sales within each class.</t>
    </r>
  </si>
  <si>
    <r>
      <rPr>
        <u/>
        <sz val="12"/>
        <color theme="1"/>
        <rFont val="Times New Roman"/>
        <family val="1"/>
      </rPr>
      <t>Annual</t>
    </r>
    <r>
      <rPr>
        <sz val="12"/>
        <color theme="1"/>
        <rFont val="Times New Roman"/>
        <family val="1"/>
      </rPr>
      <t xml:space="preserve"> Amount to Refund as Monthly Bill Credit
     starting with January 2022 service month</t>
    </r>
  </si>
  <si>
    <r>
      <rPr>
        <u/>
        <sz val="12"/>
        <color theme="1"/>
        <rFont val="Times New Roman"/>
        <family val="1"/>
      </rPr>
      <t>Monthly</t>
    </r>
    <r>
      <rPr>
        <sz val="12"/>
        <color theme="1"/>
        <rFont val="Times New Roman"/>
        <family val="1"/>
      </rPr>
      <t xml:space="preserve"> Amount to Refund as Monthly Bill Credit
     starting with January 2022 service month</t>
    </r>
  </si>
  <si>
    <t>Allocation of Monthly Bill Credit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</si>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</sst>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319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3192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i/>
      <sz val="12"/>
      <color theme="0" tint="-0.499984740745262"/>
      <name val="Times New Roman"/>
      <family val="1"/>
    </font>
    <font>
      <u/>
      <sz val="12"/>
      <color theme="0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2" applyFont="1"/>
    <xf numFmtId="7" fontId="4" fillId="2" borderId="0" xfId="2" applyNumberFormat="1" applyFont="1" applyFill="1" applyProtection="1">
      <protection locked="0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5" fillId="2" borderId="0" xfId="0" applyFont="1" applyFill="1" applyProtection="1">
      <protection locked="0"/>
    </xf>
    <xf numFmtId="43" fontId="5" fillId="2" borderId="0" xfId="1" applyFont="1" applyFill="1" applyProtection="1">
      <protection locked="0"/>
    </xf>
    <xf numFmtId="43" fontId="6" fillId="2" borderId="0" xfId="1" applyFont="1" applyFill="1" applyAlignment="1" applyProtection="1">
      <alignment horizontal="right"/>
      <protection locked="0"/>
    </xf>
    <xf numFmtId="43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7" fontId="7" fillId="2" borderId="0" xfId="2" applyNumberFormat="1" applyFont="1" applyFill="1" applyProtection="1">
      <protection locked="0"/>
    </xf>
    <xf numFmtId="7" fontId="5" fillId="2" borderId="0" xfId="0" applyNumberFormat="1" applyFont="1" applyFill="1" applyProtection="1"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7" fontId="5" fillId="2" borderId="0" xfId="2" applyNumberFormat="1" applyFont="1" applyFill="1" applyBorder="1" applyProtection="1">
      <protection locked="0"/>
    </xf>
    <xf numFmtId="7" fontId="5" fillId="2" borderId="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7" fontId="5" fillId="2" borderId="2" xfId="2" applyNumberFormat="1" applyFont="1" applyFill="1" applyBorder="1" applyAlignment="1" applyProtection="1">
      <alignment vertical="center"/>
      <protection locked="0"/>
    </xf>
    <xf numFmtId="7" fontId="7" fillId="2" borderId="2" xfId="2" applyNumberFormat="1" applyFont="1" applyFill="1" applyBorder="1" applyAlignment="1" applyProtection="1">
      <alignment vertical="center"/>
      <protection locked="0"/>
    </xf>
    <xf numFmtId="39" fontId="5" fillId="2" borderId="3" xfId="0" applyNumberFormat="1" applyFont="1" applyFill="1" applyBorder="1" applyAlignment="1" applyProtection="1">
      <alignment vertical="center"/>
      <protection locked="0"/>
    </xf>
    <xf numFmtId="39" fontId="7" fillId="2" borderId="3" xfId="0" applyNumberFormat="1" applyFont="1" applyFill="1" applyBorder="1" applyAlignment="1" applyProtection="1">
      <alignment vertical="center"/>
      <protection locked="0"/>
    </xf>
    <xf numFmtId="39" fontId="7" fillId="2" borderId="3" xfId="2" applyNumberFormat="1" applyFont="1" applyFill="1" applyBorder="1" applyAlignment="1" applyProtection="1">
      <alignment vertical="center"/>
      <protection locked="0"/>
    </xf>
    <xf numFmtId="7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3" applyNumberFormat="1" applyFont="1" applyFill="1" applyBorder="1" applyAlignment="1" applyProtection="1">
      <alignment vertical="center"/>
      <protection locked="0"/>
    </xf>
    <xf numFmtId="43" fontId="5" fillId="2" borderId="2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7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 indent="2"/>
      <protection locked="0"/>
    </xf>
    <xf numFmtId="0" fontId="5" fillId="2" borderId="0" xfId="0" applyFont="1" applyFill="1" applyAlignment="1" applyProtection="1">
      <alignment horizontal="left" vertical="center" indent="4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3192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76200</xdr:rowOff>
    </xdr:from>
    <xdr:to>
      <xdr:col>2</xdr:col>
      <xdr:colOff>1487571</xdr:colOff>
      <xdr:row>3</xdr:row>
      <xdr:rowOff>79117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76200"/>
          <a:ext cx="1973347" cy="834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P34"/>
  <sheetViews>
    <sheetView tabSelected="1" zoomScale="90" zoomScaleNormal="90" workbookViewId="0">
      <selection activeCell="D26" sqref="D26"/>
    </sheetView>
  </sheetViews>
  <sheetFormatPr defaultColWidth="9.140625" defaultRowHeight="15.75" x14ac:dyDescent="0.25"/>
  <cols>
    <col min="1" max="1" width="2" style="5" customWidth="1"/>
    <col min="2" max="2" width="5.85546875" style="5" customWidth="1"/>
    <col min="3" max="3" width="51" style="5" bestFit="1" customWidth="1"/>
    <col min="4" max="6" width="20.140625" style="5" customWidth="1"/>
    <col min="7" max="7" width="16.140625" style="5" bestFit="1" customWidth="1"/>
    <col min="8" max="8" width="10.42578125" style="5" bestFit="1" customWidth="1"/>
    <col min="9" max="16384" width="9.140625" style="5"/>
  </cols>
  <sheetData>
    <row r="1" spans="1:16" x14ac:dyDescent="0.25">
      <c r="F1" s="6"/>
    </row>
    <row r="2" spans="1:16" x14ac:dyDescent="0.25">
      <c r="F2" s="7" t="s">
        <v>15</v>
      </c>
    </row>
    <row r="3" spans="1:16" ht="34.5" customHeight="1" x14ac:dyDescent="0.25">
      <c r="D3" s="8"/>
    </row>
    <row r="4" spans="1:16" ht="14.25" customHeight="1" x14ac:dyDescent="0.25"/>
    <row r="5" spans="1:16" ht="16.899999999999999" customHeight="1" x14ac:dyDescent="0.25">
      <c r="A5" s="9"/>
      <c r="C5" s="10" t="s">
        <v>20</v>
      </c>
      <c r="D5" s="11">
        <v>44542942.079999998</v>
      </c>
    </row>
    <row r="6" spans="1:16" ht="34.15" customHeight="1" x14ac:dyDescent="0.25">
      <c r="B6" s="13"/>
      <c r="C6" s="38" t="s">
        <v>28</v>
      </c>
      <c r="D6" s="12">
        <f>+D5*0.4</f>
        <v>17817176.831999999</v>
      </c>
    </row>
    <row r="7" spans="1:16" ht="34.15" customHeight="1" x14ac:dyDescent="0.25">
      <c r="B7" s="13"/>
      <c r="C7" s="38" t="s">
        <v>29</v>
      </c>
      <c r="D7" s="12">
        <f>+D6/12</f>
        <v>1484764.7359999998</v>
      </c>
    </row>
    <row r="8" spans="1:16" ht="16.899999999999999" customHeight="1" x14ac:dyDescent="0.25">
      <c r="A8" s="5" t="s">
        <v>31</v>
      </c>
      <c r="B8" s="13"/>
    </row>
    <row r="9" spans="1:16" s="19" customFormat="1" ht="16.899999999999999" customHeight="1" x14ac:dyDescent="0.25">
      <c r="B9" s="20"/>
      <c r="C9" s="21" t="s">
        <v>14</v>
      </c>
      <c r="D9" s="22"/>
      <c r="E9" s="22"/>
      <c r="F9" s="22"/>
    </row>
    <row r="10" spans="1:16" s="19" customFormat="1" ht="16.899999999999999" customHeight="1" x14ac:dyDescent="0.25">
      <c r="B10" s="20"/>
    </row>
    <row r="11" spans="1:16" s="19" customFormat="1" ht="16.899999999999999" customHeight="1" x14ac:dyDescent="0.25">
      <c r="C11" s="23"/>
      <c r="D11" s="24" t="s">
        <v>0</v>
      </c>
      <c r="E11" s="24" t="s">
        <v>1</v>
      </c>
      <c r="F11" s="24" t="s">
        <v>2</v>
      </c>
    </row>
    <row r="12" spans="1:16" s="19" customFormat="1" ht="16.899999999999999" customHeight="1" x14ac:dyDescent="0.25">
      <c r="C12" s="26" t="s">
        <v>16</v>
      </c>
      <c r="D12" s="25"/>
      <c r="E12" s="25"/>
      <c r="F12" s="25"/>
    </row>
    <row r="13" spans="1:16" s="19" customFormat="1" ht="16.899999999999999" customHeight="1" x14ac:dyDescent="0.25">
      <c r="C13" s="39" t="s">
        <v>21</v>
      </c>
      <c r="D13" s="27">
        <f>E13+F13</f>
        <v>221251897.74000001</v>
      </c>
      <c r="E13" s="28">
        <v>174915029.30000001</v>
      </c>
      <c r="F13" s="28">
        <v>46336868.439999998</v>
      </c>
      <c r="H13" s="42" t="s">
        <v>27</v>
      </c>
      <c r="I13" s="42"/>
      <c r="J13" s="42"/>
      <c r="K13" s="42"/>
      <c r="L13" s="42"/>
      <c r="M13" s="42"/>
      <c r="N13" s="42"/>
      <c r="O13" s="42"/>
      <c r="P13" s="42"/>
    </row>
    <row r="14" spans="1:16" s="19" customFormat="1" ht="16.899999999999999" customHeight="1" x14ac:dyDescent="0.25">
      <c r="C14" s="40" t="s">
        <v>13</v>
      </c>
      <c r="D14" s="29">
        <f>+E14+F14</f>
        <v>0</v>
      </c>
      <c r="E14" s="30">
        <v>0</v>
      </c>
      <c r="F14" s="31">
        <v>0</v>
      </c>
      <c r="H14" s="42"/>
      <c r="I14" s="42"/>
      <c r="J14" s="42"/>
      <c r="K14" s="42"/>
      <c r="L14" s="42"/>
      <c r="M14" s="42"/>
      <c r="N14" s="42"/>
      <c r="O14" s="42"/>
      <c r="P14" s="42"/>
    </row>
    <row r="15" spans="1:16" s="19" customFormat="1" ht="16.899999999999999" customHeight="1" x14ac:dyDescent="0.25">
      <c r="C15" s="39" t="s">
        <v>22</v>
      </c>
      <c r="D15" s="32">
        <f>SUM(D13:D14)</f>
        <v>221251897.74000001</v>
      </c>
      <c r="E15" s="32">
        <f>SUM(E13:E14)</f>
        <v>174915029.30000001</v>
      </c>
      <c r="F15" s="27">
        <f>SUM(F13:F14)</f>
        <v>46336868.439999998</v>
      </c>
      <c r="H15" s="42"/>
      <c r="I15" s="42"/>
      <c r="J15" s="42"/>
      <c r="K15" s="42"/>
      <c r="L15" s="42"/>
      <c r="M15" s="42"/>
      <c r="N15" s="42"/>
      <c r="O15" s="42"/>
      <c r="P15" s="42"/>
    </row>
    <row r="16" spans="1:16" s="19" customFormat="1" ht="16.899999999999999" customHeight="1" x14ac:dyDescent="0.25">
      <c r="C16" s="41" t="s">
        <v>30</v>
      </c>
      <c r="D16" s="33">
        <f>+E16+F16</f>
        <v>1</v>
      </c>
      <c r="E16" s="34">
        <f>ROUND(E15/D15,6)</f>
        <v>0.79056999999999999</v>
      </c>
      <c r="F16" s="34">
        <f>ROUND(F15/D15,6)</f>
        <v>0.20943000000000001</v>
      </c>
      <c r="H16" s="42"/>
      <c r="I16" s="42"/>
      <c r="J16" s="42"/>
      <c r="K16" s="42"/>
      <c r="L16" s="42"/>
      <c r="M16" s="42"/>
      <c r="N16" s="42"/>
      <c r="O16" s="42"/>
      <c r="P16" s="42"/>
    </row>
    <row r="17" spans="3:16" s="19" customFormat="1" ht="16.899999999999999" customHeight="1" x14ac:dyDescent="0.25">
      <c r="D17" s="32"/>
      <c r="E17" s="32"/>
      <c r="F17" s="32"/>
      <c r="H17" s="42"/>
      <c r="I17" s="42"/>
      <c r="J17" s="42"/>
      <c r="K17" s="42"/>
      <c r="L17" s="42"/>
      <c r="M17" s="42"/>
      <c r="N17" s="42"/>
      <c r="O17" s="42"/>
      <c r="P17" s="42"/>
    </row>
    <row r="18" spans="3:16" s="19" customFormat="1" ht="16.899999999999999" customHeight="1" x14ac:dyDescent="0.25">
      <c r="C18" s="26" t="s">
        <v>17</v>
      </c>
      <c r="D18" s="32"/>
      <c r="E18" s="32"/>
      <c r="F18" s="32"/>
    </row>
    <row r="19" spans="3:16" s="19" customFormat="1" ht="16.899999999999999" customHeight="1" x14ac:dyDescent="0.25">
      <c r="C19" s="39" t="s">
        <v>18</v>
      </c>
      <c r="D19" s="32">
        <f>+D21-D20</f>
        <v>17117176.831999999</v>
      </c>
      <c r="E19" s="27">
        <f>+D19*E16</f>
        <v>13532326.488074239</v>
      </c>
      <c r="F19" s="32">
        <f>+D19*F16</f>
        <v>3584850.3439257597</v>
      </c>
    </row>
    <row r="20" spans="3:16" s="19" customFormat="1" ht="16.899999999999999" customHeight="1" x14ac:dyDescent="0.25">
      <c r="C20" s="39" t="s">
        <v>12</v>
      </c>
      <c r="D20" s="30">
        <v>700000</v>
      </c>
      <c r="E20" s="29">
        <f>+D20</f>
        <v>700000</v>
      </c>
      <c r="F20" s="29">
        <v>0</v>
      </c>
    </row>
    <row r="21" spans="3:16" s="19" customFormat="1" ht="16.899999999999999" customHeight="1" x14ac:dyDescent="0.25">
      <c r="C21" s="40" t="s">
        <v>23</v>
      </c>
      <c r="D21" s="35">
        <f>+D6</f>
        <v>17817176.831999999</v>
      </c>
      <c r="E21" s="32">
        <f>SUM(E19:E20)</f>
        <v>14232326.488074239</v>
      </c>
      <c r="F21" s="32">
        <f>SUM(F19:F20)</f>
        <v>3584850.3439257597</v>
      </c>
    </row>
    <row r="22" spans="3:16" s="19" customFormat="1" ht="16.899999999999999" customHeight="1" x14ac:dyDescent="0.25">
      <c r="D22" s="32"/>
      <c r="E22" s="32"/>
      <c r="F22" s="32"/>
    </row>
    <row r="23" spans="3:16" s="19" customFormat="1" ht="34.15" customHeight="1" x14ac:dyDescent="0.25">
      <c r="C23" s="36" t="s">
        <v>24</v>
      </c>
      <c r="D23" s="37">
        <f>+E23+F23</f>
        <v>1484764.7359999998</v>
      </c>
      <c r="E23" s="37">
        <f>E21/12</f>
        <v>1186027.2073395199</v>
      </c>
      <c r="F23" s="37">
        <f>F21/12</f>
        <v>298737.52866047999</v>
      </c>
    </row>
    <row r="24" spans="3:16" s="19" customFormat="1" ht="16.899999999999999" customHeight="1" x14ac:dyDescent="0.25"/>
    <row r="25" spans="3:16" s="19" customFormat="1" ht="16.899999999999999" customHeight="1" x14ac:dyDescent="0.25"/>
    <row r="26" spans="3:16" ht="16.899999999999999" customHeight="1" x14ac:dyDescent="0.25"/>
    <row r="27" spans="3:16" ht="16.899999999999999" customHeight="1" x14ac:dyDescent="0.25"/>
    <row r="28" spans="3:16" ht="16.899999999999999" customHeight="1" x14ac:dyDescent="0.25"/>
    <row r="31" spans="3:16" x14ac:dyDescent="0.25">
      <c r="C31" s="15"/>
      <c r="D31" s="16"/>
    </row>
    <row r="32" spans="3:16" x14ac:dyDescent="0.25">
      <c r="C32" s="15"/>
      <c r="D32" s="17"/>
    </row>
    <row r="33" spans="3:4" x14ac:dyDescent="0.25">
      <c r="C33" s="18"/>
      <c r="D33" s="17"/>
    </row>
    <row r="34" spans="3:4" x14ac:dyDescent="0.25">
      <c r="C34" s="14"/>
      <c r="D34" s="14"/>
    </row>
  </sheetData>
  <mergeCells count="1">
    <mergeCell ref="H13:P17"/>
  </mergeCells>
  <printOptions horizontalCentered="1"/>
  <pageMargins left="0.375" right="0.375" top="1.75" bottom="0.75" header="0.875" footer="0.375"/>
  <pageSetup fitToHeight="2" pageOrder="overThenDown" orientation="landscape" r:id="rId1"/>
  <headerFooter>
    <oddHeader xml:space="preserve">&amp;C&amp;"Century Schoolbook,Bold"&amp;12Big Rivers Electric Corporation
Case No. 2022-00028
Allocation of Monthly Bill Credits to Customer Classes
</oddHeader>
    <oddFooter>&amp;L&amp;"Century Schoolbook,Bold"Case No. 2022-00028
Application
Exhibit Smith-3
Page &amp;P of  &amp;N</oddFooter>
  </headerFooter>
  <ignoredErrors>
    <ignoredError sqref="D13 D19:G20 E14:G14 E15:G15 D16:D18 D14 D22:G27 E21:G21 D7 G13 E17:G18 G16" unlockedFormula="1"/>
    <ignoredError sqref="D15" formula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H16"/>
  <sheetViews>
    <sheetView workbookViewId="0">
      <selection activeCell="H14" sqref="H14"/>
    </sheetView>
  </sheetViews>
  <sheetFormatPr defaultRowHeight="15" x14ac:dyDescent="0.25"/>
  <cols>
    <col min="7" max="7" width="14.7109375" customWidth="1"/>
    <col min="8" max="8" width="15.28515625" bestFit="1" customWidth="1"/>
  </cols>
  <sheetData>
    <row r="1" spans="1:8" x14ac:dyDescent="0.25">
      <c r="A1" t="s">
        <v>3</v>
      </c>
      <c r="C1" t="s">
        <v>26</v>
      </c>
    </row>
    <row r="3" spans="1:8" x14ac:dyDescent="0.25">
      <c r="A3" t="s">
        <v>4</v>
      </c>
      <c r="B3" t="s">
        <v>5</v>
      </c>
    </row>
    <row r="4" spans="1:8" x14ac:dyDescent="0.25">
      <c r="B4" t="s">
        <v>10</v>
      </c>
    </row>
    <row r="6" spans="1:8" x14ac:dyDescent="0.25">
      <c r="B6" t="s">
        <v>6</v>
      </c>
    </row>
    <row r="8" spans="1:8" x14ac:dyDescent="0.25">
      <c r="B8" t="s">
        <v>8</v>
      </c>
    </row>
    <row r="9" spans="1:8" x14ac:dyDescent="0.25">
      <c r="B9" t="s">
        <v>11</v>
      </c>
    </row>
    <row r="10" spans="1:8" x14ac:dyDescent="0.25">
      <c r="B10" t="s">
        <v>7</v>
      </c>
    </row>
    <row r="12" spans="1:8" x14ac:dyDescent="0.25">
      <c r="B12" t="s">
        <v>9</v>
      </c>
    </row>
    <row r="14" spans="1:8" x14ac:dyDescent="0.25">
      <c r="E14" s="3" t="s">
        <v>25</v>
      </c>
      <c r="H14" s="2">
        <f>+'Exhibit 3'!D5</f>
        <v>44542942.079999998</v>
      </c>
    </row>
    <row r="15" spans="1:8" x14ac:dyDescent="0.25">
      <c r="E15" s="4" t="s">
        <v>19</v>
      </c>
      <c r="H15" s="1">
        <f>H14*0.4</f>
        <v>17817176.831999999</v>
      </c>
    </row>
    <row r="16" spans="1:8" x14ac:dyDescent="0.25"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3</vt:lpstr>
      <vt:lpstr>Order</vt:lpstr>
      <vt:lpstr>'Exhibit 3'!Print_Area</vt:lpstr>
    </vt:vector>
  </TitlesOfParts>
  <Company>Big Rivers Electric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Scott</dc:creator>
  <cp:lastModifiedBy>Santana, Senthia</cp:lastModifiedBy>
  <cp:lastPrinted>2022-03-22T18:56:02Z</cp:lastPrinted>
  <dcterms:created xsi:type="dcterms:W3CDTF">2013-01-23T01:17:31Z</dcterms:created>
  <dcterms:modified xsi:type="dcterms:W3CDTF">2022-03-31T18:11:25Z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